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2025\ICOS\"/>
    </mc:Choice>
  </mc:AlternateContent>
  <xr:revisionPtr revIDLastSave="0" documentId="13_ncr:1_{8D979B17-6848-439E-BE68-138626367F8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set MAMBO" sheetId="1" r:id="rId1"/>
    <sheet name="SoloDatiCorrSonde 2015-2019" sheetId="2" r:id="rId2"/>
    <sheet name="Results" sheetId="3" r:id="rId3"/>
  </sheets>
  <definedNames>
    <definedName name="_xlnm._FilterDatabase" localSheetId="0" hidden="1">'Dataset MAMBO'!$J$1:$J$276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7" roundtripDataChecksum="hj+usdLtqa5IaoptHERUkCfPhDwY9XQ2fJYS1sT6VOg="/>
    </ext>
  </extLst>
</workbook>
</file>

<file path=xl/calcChain.xml><?xml version="1.0" encoding="utf-8"?>
<calcChain xmlns="http://schemas.openxmlformats.org/spreadsheetml/2006/main">
  <c r="AU277" i="1" l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I277" i="1"/>
  <c r="AJ277" i="1"/>
  <c r="AK277" i="1"/>
  <c r="AL277" i="1"/>
  <c r="AM277" i="1"/>
  <c r="AI278" i="1"/>
  <c r="AJ278" i="1"/>
  <c r="AK278" i="1"/>
  <c r="AL278" i="1"/>
  <c r="AM278" i="1"/>
  <c r="AI279" i="1"/>
  <c r="AJ279" i="1"/>
  <c r="AK279" i="1"/>
  <c r="AL279" i="1"/>
  <c r="AM279" i="1"/>
  <c r="AI280" i="1"/>
  <c r="AJ280" i="1"/>
  <c r="AK280" i="1"/>
  <c r="AL280" i="1"/>
  <c r="AM280" i="1"/>
  <c r="AI281" i="1"/>
  <c r="AJ281" i="1"/>
  <c r="AK281" i="1"/>
  <c r="AL281" i="1"/>
  <c r="AM281" i="1"/>
  <c r="AI282" i="1"/>
  <c r="AJ282" i="1"/>
  <c r="AK282" i="1"/>
  <c r="AL282" i="1"/>
  <c r="AM282" i="1"/>
  <c r="AI283" i="1"/>
  <c r="AJ283" i="1"/>
  <c r="AK283" i="1"/>
  <c r="AL283" i="1"/>
  <c r="AM283" i="1"/>
  <c r="AI284" i="1"/>
  <c r="AJ284" i="1"/>
  <c r="AK284" i="1"/>
  <c r="AL284" i="1"/>
  <c r="AM284" i="1"/>
  <c r="AI285" i="1"/>
  <c r="AJ285" i="1"/>
  <c r="AK285" i="1"/>
  <c r="AL285" i="1"/>
  <c r="AM285" i="1"/>
  <c r="AI286" i="1"/>
  <c r="AJ286" i="1"/>
  <c r="AK286" i="1"/>
  <c r="AL286" i="1"/>
  <c r="AM286" i="1"/>
  <c r="AI287" i="1"/>
  <c r="AJ287" i="1"/>
  <c r="AK287" i="1"/>
  <c r="AL287" i="1"/>
  <c r="AM287" i="1"/>
  <c r="AI288" i="1"/>
  <c r="AJ288" i="1"/>
  <c r="AK288" i="1"/>
  <c r="AL288" i="1"/>
  <c r="AM288" i="1"/>
  <c r="AI289" i="1"/>
  <c r="AJ289" i="1"/>
  <c r="AK289" i="1"/>
  <c r="AL289" i="1"/>
  <c r="AM289" i="1"/>
  <c r="AI290" i="1"/>
  <c r="AJ290" i="1"/>
  <c r="AK290" i="1"/>
  <c r="AL290" i="1"/>
  <c r="AM290" i="1"/>
  <c r="AI291" i="1"/>
  <c r="AJ291" i="1"/>
  <c r="AK291" i="1"/>
  <c r="AL291" i="1"/>
  <c r="AM291" i="1"/>
  <c r="AI292" i="1"/>
  <c r="AJ292" i="1"/>
  <c r="AK292" i="1"/>
  <c r="AL292" i="1"/>
  <c r="AM292" i="1"/>
  <c r="AI293" i="1"/>
  <c r="AJ293" i="1"/>
  <c r="AK293" i="1"/>
  <c r="AL293" i="1"/>
  <c r="AM293" i="1"/>
  <c r="AI294" i="1"/>
  <c r="AJ294" i="1"/>
  <c r="AK294" i="1"/>
  <c r="AL294" i="1"/>
  <c r="AM294" i="1"/>
  <c r="AI295" i="1"/>
  <c r="AJ295" i="1"/>
  <c r="AK295" i="1"/>
  <c r="AL295" i="1"/>
  <c r="AM295" i="1"/>
  <c r="AI296" i="1"/>
  <c r="AJ296" i="1"/>
  <c r="AK296" i="1"/>
  <c r="AL296" i="1"/>
  <c r="AM296" i="1"/>
  <c r="AI297" i="1"/>
  <c r="AJ297" i="1"/>
  <c r="AK297" i="1"/>
  <c r="AL297" i="1"/>
  <c r="AM297" i="1"/>
  <c r="AI298" i="1"/>
  <c r="AJ298" i="1"/>
  <c r="AK298" i="1"/>
  <c r="AL298" i="1"/>
  <c r="AM298" i="1"/>
  <c r="AI299" i="1"/>
  <c r="AJ299" i="1"/>
  <c r="AK299" i="1"/>
  <c r="AL299" i="1"/>
  <c r="AM299" i="1"/>
  <c r="AI300" i="1"/>
  <c r="AJ300" i="1"/>
  <c r="AK300" i="1"/>
  <c r="AL300" i="1"/>
  <c r="AM300" i="1"/>
  <c r="AI301" i="1"/>
  <c r="AJ301" i="1"/>
  <c r="AK301" i="1"/>
  <c r="AL301" i="1"/>
  <c r="AM301" i="1"/>
  <c r="AI302" i="1"/>
  <c r="AJ302" i="1"/>
  <c r="AK302" i="1"/>
  <c r="AL302" i="1"/>
  <c r="AM302" i="1"/>
  <c r="AI303" i="1"/>
  <c r="AJ303" i="1"/>
  <c r="AK303" i="1"/>
  <c r="AL303" i="1"/>
  <c r="AM303" i="1"/>
  <c r="AI304" i="1"/>
  <c r="AJ304" i="1"/>
  <c r="AK304" i="1"/>
  <c r="AL304" i="1"/>
  <c r="AM304" i="1"/>
  <c r="AI305" i="1"/>
  <c r="AJ305" i="1"/>
  <c r="AK305" i="1"/>
  <c r="AL305" i="1"/>
  <c r="AM305" i="1"/>
  <c r="AI306" i="1"/>
  <c r="AJ306" i="1"/>
  <c r="AK306" i="1"/>
  <c r="AL306" i="1"/>
  <c r="AM306" i="1"/>
  <c r="AI307" i="1"/>
  <c r="AJ307" i="1"/>
  <c r="AK307" i="1"/>
  <c r="AL307" i="1"/>
  <c r="AM307" i="1"/>
  <c r="AI308" i="1"/>
  <c r="AJ308" i="1"/>
  <c r="AK308" i="1"/>
  <c r="AL308" i="1"/>
  <c r="AM308" i="1"/>
  <c r="AI309" i="1"/>
  <c r="AJ309" i="1"/>
  <c r="AK309" i="1"/>
  <c r="AL309" i="1"/>
  <c r="AM309" i="1"/>
  <c r="AI310" i="1"/>
  <c r="AJ310" i="1"/>
  <c r="AK310" i="1"/>
  <c r="AL310" i="1"/>
  <c r="AM310" i="1"/>
  <c r="AI311" i="1"/>
  <c r="AJ311" i="1"/>
  <c r="AK311" i="1"/>
  <c r="AL311" i="1"/>
  <c r="AM311" i="1"/>
  <c r="AI312" i="1"/>
  <c r="AJ312" i="1"/>
  <c r="AK312" i="1"/>
  <c r="AL312" i="1"/>
  <c r="AM312" i="1"/>
  <c r="AI313" i="1"/>
  <c r="AJ313" i="1"/>
  <c r="AK313" i="1"/>
  <c r="AL313" i="1"/>
  <c r="AM313" i="1"/>
  <c r="AI314" i="1"/>
  <c r="AJ314" i="1"/>
  <c r="AK314" i="1"/>
  <c r="AL314" i="1"/>
  <c r="AM314" i="1"/>
  <c r="AI315" i="1"/>
  <c r="AJ315" i="1"/>
  <c r="AK315" i="1"/>
  <c r="AL315" i="1"/>
  <c r="AM315" i="1"/>
  <c r="AI316" i="1"/>
  <c r="AJ316" i="1"/>
  <c r="AK316" i="1"/>
  <c r="AL316" i="1"/>
  <c r="AM316" i="1"/>
  <c r="AI317" i="1"/>
  <c r="AJ317" i="1"/>
  <c r="AK317" i="1"/>
  <c r="AL317" i="1"/>
  <c r="AM317" i="1"/>
  <c r="AI318" i="1"/>
  <c r="AJ318" i="1"/>
  <c r="AK318" i="1"/>
  <c r="AL318" i="1"/>
  <c r="AM318" i="1"/>
  <c r="AI319" i="1"/>
  <c r="AJ319" i="1"/>
  <c r="AK319" i="1"/>
  <c r="AL319" i="1"/>
  <c r="AM319" i="1"/>
  <c r="AI320" i="1"/>
  <c r="AJ320" i="1"/>
  <c r="AK320" i="1"/>
  <c r="AL320" i="1"/>
  <c r="AM320" i="1"/>
  <c r="AI321" i="1"/>
  <c r="AJ321" i="1"/>
  <c r="AK321" i="1"/>
  <c r="AL321" i="1"/>
  <c r="AM321" i="1"/>
  <c r="AI322" i="1"/>
  <c r="AJ322" i="1"/>
  <c r="AK322" i="1"/>
  <c r="AL322" i="1"/>
  <c r="AM322" i="1"/>
  <c r="AI323" i="1"/>
  <c r="AJ323" i="1"/>
  <c r="AK323" i="1"/>
  <c r="AL323" i="1"/>
  <c r="AM323" i="1"/>
  <c r="AI324" i="1"/>
  <c r="AJ324" i="1"/>
  <c r="AK324" i="1"/>
  <c r="AL324" i="1"/>
  <c r="AM324" i="1"/>
  <c r="AI325" i="1"/>
  <c r="AJ325" i="1"/>
  <c r="AK325" i="1"/>
  <c r="AL325" i="1"/>
  <c r="AM325" i="1"/>
  <c r="AI326" i="1"/>
  <c r="AJ326" i="1"/>
  <c r="AK326" i="1"/>
  <c r="AL326" i="1"/>
  <c r="AM326" i="1"/>
  <c r="AI327" i="1"/>
  <c r="AJ327" i="1"/>
  <c r="AK327" i="1"/>
  <c r="AL327" i="1"/>
  <c r="AM327" i="1"/>
  <c r="AI328" i="1"/>
  <c r="AJ328" i="1"/>
  <c r="AK328" i="1"/>
  <c r="AL328" i="1"/>
  <c r="AM328" i="1"/>
  <c r="AI329" i="1"/>
  <c r="AJ329" i="1"/>
  <c r="AK329" i="1"/>
  <c r="AL329" i="1"/>
  <c r="AM329" i="1"/>
  <c r="AI330" i="1"/>
  <c r="AJ330" i="1"/>
  <c r="AK330" i="1"/>
  <c r="AL330" i="1"/>
  <c r="AM330" i="1"/>
  <c r="AI331" i="1"/>
  <c r="AJ331" i="1"/>
  <c r="AK331" i="1"/>
  <c r="AL331" i="1"/>
  <c r="AM331" i="1"/>
  <c r="AI332" i="1"/>
  <c r="AJ332" i="1"/>
  <c r="AK332" i="1"/>
  <c r="AL332" i="1"/>
  <c r="AM332" i="1"/>
  <c r="AI333" i="1"/>
  <c r="AJ333" i="1"/>
  <c r="AK333" i="1"/>
  <c r="AL333" i="1"/>
  <c r="AM333" i="1"/>
  <c r="AI334" i="1"/>
  <c r="AJ334" i="1"/>
  <c r="AK334" i="1"/>
  <c r="AL334" i="1"/>
  <c r="AM334" i="1"/>
  <c r="AI335" i="1"/>
  <c r="AJ335" i="1"/>
  <c r="AK335" i="1"/>
  <c r="AL335" i="1"/>
  <c r="AM335" i="1"/>
  <c r="AI336" i="1"/>
  <c r="AJ336" i="1"/>
  <c r="AK336" i="1"/>
  <c r="AL336" i="1"/>
  <c r="AM336" i="1"/>
  <c r="AI337" i="1"/>
  <c r="AJ337" i="1"/>
  <c r="AK337" i="1"/>
  <c r="AL337" i="1"/>
  <c r="AM337" i="1"/>
  <c r="AI338" i="1"/>
  <c r="AJ338" i="1"/>
  <c r="AK338" i="1"/>
  <c r="AL338" i="1"/>
  <c r="AM338" i="1"/>
  <c r="AI339" i="1"/>
  <c r="AJ339" i="1"/>
  <c r="AK339" i="1"/>
  <c r="AL339" i="1"/>
  <c r="AM339" i="1"/>
  <c r="AI340" i="1"/>
  <c r="AJ340" i="1"/>
  <c r="AK340" i="1"/>
  <c r="AL340" i="1"/>
  <c r="AM340" i="1"/>
  <c r="AI341" i="1"/>
  <c r="AJ341" i="1"/>
  <c r="AK341" i="1"/>
  <c r="AL341" i="1"/>
  <c r="AM341" i="1"/>
  <c r="AI342" i="1"/>
  <c r="AJ342" i="1"/>
  <c r="AK342" i="1"/>
  <c r="AL342" i="1"/>
  <c r="AM342" i="1"/>
  <c r="AI343" i="1"/>
  <c r="AJ343" i="1"/>
  <c r="AK343" i="1"/>
  <c r="AL343" i="1"/>
  <c r="AM343" i="1"/>
  <c r="AI344" i="1"/>
  <c r="AJ344" i="1"/>
  <c r="AK344" i="1"/>
  <c r="AL344" i="1"/>
  <c r="AM344" i="1"/>
  <c r="AI345" i="1"/>
  <c r="AJ345" i="1"/>
  <c r="AK345" i="1"/>
  <c r="AL345" i="1"/>
  <c r="AI346" i="1"/>
  <c r="AJ346" i="1"/>
  <c r="AK346" i="1"/>
  <c r="AL346" i="1"/>
  <c r="AI347" i="1"/>
  <c r="AJ347" i="1"/>
  <c r="AK347" i="1"/>
  <c r="AL347" i="1"/>
  <c r="AI348" i="1"/>
  <c r="AJ348" i="1"/>
  <c r="AK348" i="1"/>
  <c r="AL348" i="1"/>
  <c r="AI349" i="1"/>
  <c r="AJ349" i="1"/>
  <c r="AK349" i="1"/>
  <c r="AL349" i="1"/>
  <c r="AI350" i="1"/>
  <c r="AJ350" i="1"/>
  <c r="AK350" i="1"/>
  <c r="AL350" i="1"/>
  <c r="AI351" i="1"/>
  <c r="AJ351" i="1"/>
  <c r="AK351" i="1"/>
  <c r="AL351" i="1"/>
  <c r="AI352" i="1"/>
  <c r="AJ352" i="1"/>
  <c r="AK352" i="1"/>
  <c r="AL352" i="1"/>
  <c r="AI353" i="1"/>
  <c r="AJ353" i="1"/>
  <c r="AK353" i="1"/>
  <c r="AL353" i="1"/>
  <c r="AI354" i="1"/>
  <c r="AJ354" i="1"/>
  <c r="AK354" i="1"/>
  <c r="AL354" i="1"/>
  <c r="AI355" i="1"/>
  <c r="AJ355" i="1"/>
  <c r="AK355" i="1"/>
  <c r="AL355" i="1"/>
  <c r="AI356" i="1"/>
  <c r="AJ356" i="1"/>
  <c r="AK356" i="1"/>
  <c r="AL356" i="1"/>
  <c r="AI357" i="1"/>
  <c r="AJ357" i="1"/>
  <c r="AK357" i="1"/>
  <c r="AL357" i="1"/>
  <c r="AI358" i="1"/>
  <c r="AJ358" i="1"/>
  <c r="AK358" i="1"/>
  <c r="AL358" i="1"/>
  <c r="AI359" i="1"/>
  <c r="AJ359" i="1"/>
  <c r="AK359" i="1"/>
  <c r="AL359" i="1"/>
  <c r="AI360" i="1"/>
  <c r="AJ360" i="1"/>
  <c r="AK360" i="1"/>
  <c r="AL360" i="1"/>
  <c r="AB277" i="1"/>
  <c r="AC277" i="1"/>
  <c r="AE277" i="1" s="1"/>
  <c r="AD277" i="1"/>
  <c r="AF277" i="1" s="1"/>
  <c r="AH277" i="1"/>
  <c r="AB278" i="1"/>
  <c r="AC278" i="1"/>
  <c r="AE278" i="1" s="1"/>
  <c r="AD278" i="1"/>
  <c r="AF278" i="1" s="1"/>
  <c r="AG278" i="1"/>
  <c r="AH278" i="1"/>
  <c r="AB279" i="1"/>
  <c r="AC279" i="1"/>
  <c r="AE279" i="1" s="1"/>
  <c r="AD279" i="1"/>
  <c r="AF279" i="1" s="1"/>
  <c r="AH279" i="1"/>
  <c r="AB280" i="1"/>
  <c r="AC280" i="1"/>
  <c r="AE280" i="1" s="1"/>
  <c r="AD280" i="1"/>
  <c r="AG280" i="1" s="1"/>
  <c r="AF280" i="1"/>
  <c r="AH280" i="1"/>
  <c r="AB281" i="1"/>
  <c r="AC281" i="1"/>
  <c r="AD281" i="1"/>
  <c r="AG281" i="1" s="1"/>
  <c r="AE281" i="1"/>
  <c r="AF281" i="1"/>
  <c r="AH281" i="1"/>
  <c r="AB282" i="1"/>
  <c r="AE282" i="1" s="1"/>
  <c r="AC282" i="1"/>
  <c r="AD282" i="1"/>
  <c r="AF282" i="1" s="1"/>
  <c r="AH282" i="1"/>
  <c r="AB283" i="1"/>
  <c r="AC283" i="1"/>
  <c r="AD283" i="1"/>
  <c r="AE283" i="1"/>
  <c r="AF283" i="1"/>
  <c r="AG283" i="1"/>
  <c r="AH283" i="1"/>
  <c r="AB284" i="1"/>
  <c r="AC284" i="1"/>
  <c r="AE284" i="1" s="1"/>
  <c r="AD284" i="1"/>
  <c r="AF284" i="1" s="1"/>
  <c r="AH284" i="1"/>
  <c r="AB285" i="1"/>
  <c r="AC285" i="1"/>
  <c r="AE285" i="1" s="1"/>
  <c r="AD285" i="1"/>
  <c r="AG285" i="1" s="1"/>
  <c r="AH285" i="1"/>
  <c r="AB286" i="1"/>
  <c r="AC286" i="1"/>
  <c r="AE286" i="1" s="1"/>
  <c r="AD286" i="1"/>
  <c r="AG286" i="1" s="1"/>
  <c r="AF286" i="1"/>
  <c r="AH286" i="1"/>
  <c r="AB287" i="1"/>
  <c r="AE287" i="1" s="1"/>
  <c r="AC287" i="1"/>
  <c r="AD287" i="1"/>
  <c r="AF287" i="1"/>
  <c r="AG287" i="1"/>
  <c r="AH287" i="1"/>
  <c r="AB288" i="1"/>
  <c r="AC288" i="1"/>
  <c r="AD288" i="1"/>
  <c r="AF288" i="1" s="1"/>
  <c r="AE288" i="1"/>
  <c r="AH288" i="1"/>
  <c r="AB289" i="1"/>
  <c r="AC289" i="1"/>
  <c r="AE289" i="1" s="1"/>
  <c r="AD289" i="1"/>
  <c r="AF289" i="1" s="1"/>
  <c r="AH289" i="1"/>
  <c r="AB290" i="1"/>
  <c r="AC290" i="1"/>
  <c r="AD290" i="1"/>
  <c r="AE290" i="1"/>
  <c r="AF290" i="1"/>
  <c r="AG290" i="1"/>
  <c r="AH290" i="1"/>
  <c r="AB291" i="1"/>
  <c r="AC291" i="1"/>
  <c r="AE291" i="1" s="1"/>
  <c r="AD291" i="1"/>
  <c r="AF291" i="1"/>
  <c r="AG291" i="1"/>
  <c r="AH291" i="1"/>
  <c r="AB292" i="1"/>
  <c r="AC292" i="1"/>
  <c r="AD292" i="1"/>
  <c r="AE292" i="1"/>
  <c r="AF292" i="1"/>
  <c r="AG292" i="1"/>
  <c r="AH292" i="1"/>
  <c r="AB293" i="1"/>
  <c r="AE293" i="1" s="1"/>
  <c r="AC293" i="1"/>
  <c r="AD293" i="1"/>
  <c r="AF293" i="1" s="1"/>
  <c r="AH293" i="1"/>
  <c r="AB294" i="1"/>
  <c r="AC294" i="1"/>
  <c r="AD294" i="1"/>
  <c r="AE294" i="1"/>
  <c r="AF294" i="1"/>
  <c r="AG294" i="1"/>
  <c r="AH294" i="1"/>
  <c r="AB295" i="1"/>
  <c r="AC295" i="1"/>
  <c r="AE295" i="1" s="1"/>
  <c r="AD295" i="1"/>
  <c r="AF295" i="1" s="1"/>
  <c r="AH295" i="1"/>
  <c r="AB296" i="1"/>
  <c r="AC296" i="1"/>
  <c r="AE296" i="1" s="1"/>
  <c r="AD296" i="1"/>
  <c r="AF296" i="1" s="1"/>
  <c r="AG296" i="1"/>
  <c r="AH296" i="1"/>
  <c r="AB297" i="1"/>
  <c r="AC297" i="1"/>
  <c r="AD297" i="1"/>
  <c r="AG297" i="1" s="1"/>
  <c r="AE297" i="1"/>
  <c r="AF297" i="1"/>
  <c r="AH297" i="1"/>
  <c r="AB298" i="1"/>
  <c r="AE298" i="1" s="1"/>
  <c r="AC298" i="1"/>
  <c r="AD298" i="1"/>
  <c r="AF298" i="1" s="1"/>
  <c r="AH298" i="1"/>
  <c r="AB299" i="1"/>
  <c r="AC299" i="1"/>
  <c r="AD299" i="1"/>
  <c r="AE299" i="1"/>
  <c r="AF299" i="1"/>
  <c r="AG299" i="1"/>
  <c r="AH299" i="1"/>
  <c r="AB300" i="1"/>
  <c r="AC300" i="1"/>
  <c r="AE300" i="1" s="1"/>
  <c r="AD300" i="1"/>
  <c r="AF300" i="1" s="1"/>
  <c r="AH300" i="1"/>
  <c r="AB301" i="1"/>
  <c r="AC301" i="1"/>
  <c r="AD301" i="1"/>
  <c r="AE301" i="1"/>
  <c r="AF301" i="1"/>
  <c r="AG301" i="1"/>
  <c r="AH301" i="1"/>
  <c r="AB302" i="1"/>
  <c r="AC302" i="1"/>
  <c r="AE302" i="1" s="1"/>
  <c r="AD302" i="1"/>
  <c r="AG302" i="1" s="1"/>
  <c r="AF302" i="1"/>
  <c r="AH302" i="1"/>
  <c r="AB303" i="1"/>
  <c r="AC303" i="1"/>
  <c r="AE303" i="1" s="1"/>
  <c r="AD303" i="1"/>
  <c r="AF303" i="1"/>
  <c r="AG303" i="1"/>
  <c r="AH303" i="1"/>
  <c r="AB304" i="1"/>
  <c r="AC304" i="1"/>
  <c r="AD304" i="1"/>
  <c r="AF304" i="1" s="1"/>
  <c r="AE304" i="1"/>
  <c r="AH304" i="1"/>
  <c r="AB305" i="1"/>
  <c r="AC305" i="1"/>
  <c r="AE305" i="1" s="1"/>
  <c r="AD305" i="1"/>
  <c r="AF305" i="1" s="1"/>
  <c r="AH305" i="1"/>
  <c r="AB306" i="1"/>
  <c r="AC306" i="1"/>
  <c r="AD306" i="1"/>
  <c r="AE306" i="1"/>
  <c r="AF306" i="1"/>
  <c r="AG306" i="1"/>
  <c r="AH306" i="1"/>
  <c r="AB307" i="1"/>
  <c r="AC307" i="1"/>
  <c r="AE307" i="1" s="1"/>
  <c r="AD307" i="1"/>
  <c r="AF307" i="1"/>
  <c r="AG307" i="1"/>
  <c r="AH307" i="1"/>
  <c r="AB308" i="1"/>
  <c r="AC308" i="1"/>
  <c r="AD308" i="1"/>
  <c r="AE308" i="1"/>
  <c r="AF308" i="1"/>
  <c r="AG308" i="1"/>
  <c r="AH308" i="1"/>
  <c r="AB309" i="1"/>
  <c r="AE309" i="1" s="1"/>
  <c r="AC309" i="1"/>
  <c r="AD309" i="1"/>
  <c r="AF309" i="1" s="1"/>
  <c r="AH309" i="1"/>
  <c r="AB310" i="1"/>
  <c r="AC310" i="1"/>
  <c r="AD310" i="1"/>
  <c r="AE310" i="1"/>
  <c r="AF310" i="1"/>
  <c r="AG310" i="1"/>
  <c r="AH310" i="1"/>
  <c r="AB311" i="1"/>
  <c r="AC311" i="1"/>
  <c r="AE311" i="1" s="1"/>
  <c r="AD311" i="1"/>
  <c r="AF311" i="1" s="1"/>
  <c r="AH311" i="1"/>
  <c r="AB312" i="1"/>
  <c r="AC312" i="1"/>
  <c r="AE312" i="1" s="1"/>
  <c r="AD312" i="1"/>
  <c r="AF312" i="1" s="1"/>
  <c r="AG312" i="1"/>
  <c r="AH312" i="1"/>
  <c r="AB313" i="1"/>
  <c r="AC313" i="1"/>
  <c r="AD313" i="1"/>
  <c r="AG313" i="1" s="1"/>
  <c r="AE313" i="1"/>
  <c r="AF313" i="1"/>
  <c r="AH313" i="1"/>
  <c r="AB314" i="1"/>
  <c r="AE314" i="1" s="1"/>
  <c r="AC314" i="1"/>
  <c r="AD314" i="1"/>
  <c r="AF314" i="1" s="1"/>
  <c r="AH314" i="1"/>
  <c r="AB315" i="1"/>
  <c r="AC315" i="1"/>
  <c r="AD315" i="1"/>
  <c r="AE315" i="1"/>
  <c r="AF315" i="1"/>
  <c r="AG315" i="1"/>
  <c r="AH315" i="1"/>
  <c r="AB316" i="1"/>
  <c r="AC316" i="1"/>
  <c r="AE316" i="1" s="1"/>
  <c r="AD316" i="1"/>
  <c r="AF316" i="1" s="1"/>
  <c r="AH316" i="1"/>
  <c r="AB317" i="1"/>
  <c r="AC317" i="1"/>
  <c r="AD317" i="1"/>
  <c r="AE317" i="1"/>
  <c r="AF317" i="1"/>
  <c r="AG317" i="1"/>
  <c r="AH317" i="1"/>
  <c r="AB318" i="1"/>
  <c r="AC318" i="1"/>
  <c r="AE318" i="1" s="1"/>
  <c r="AD318" i="1"/>
  <c r="AG318" i="1" s="1"/>
  <c r="AF318" i="1"/>
  <c r="AH318" i="1"/>
  <c r="AB319" i="1"/>
  <c r="AC319" i="1"/>
  <c r="AE319" i="1" s="1"/>
  <c r="AD319" i="1"/>
  <c r="AF319" i="1"/>
  <c r="AG319" i="1"/>
  <c r="AH319" i="1"/>
  <c r="AB320" i="1"/>
  <c r="AC320" i="1"/>
  <c r="AD320" i="1"/>
  <c r="AF320" i="1" s="1"/>
  <c r="AE320" i="1"/>
  <c r="AH320" i="1"/>
  <c r="AB321" i="1"/>
  <c r="AC321" i="1"/>
  <c r="AE321" i="1" s="1"/>
  <c r="AD321" i="1"/>
  <c r="AF321" i="1" s="1"/>
  <c r="AH321" i="1"/>
  <c r="AB322" i="1"/>
  <c r="AC322" i="1"/>
  <c r="AD322" i="1"/>
  <c r="AE322" i="1"/>
  <c r="AF322" i="1"/>
  <c r="AG322" i="1"/>
  <c r="AH322" i="1"/>
  <c r="AB323" i="1"/>
  <c r="AC323" i="1"/>
  <c r="AE323" i="1" s="1"/>
  <c r="AD323" i="1"/>
  <c r="AF323" i="1"/>
  <c r="AG323" i="1"/>
  <c r="AH323" i="1"/>
  <c r="AB324" i="1"/>
  <c r="AC324" i="1"/>
  <c r="AD324" i="1"/>
  <c r="AE324" i="1"/>
  <c r="AF324" i="1"/>
  <c r="AG324" i="1"/>
  <c r="AH324" i="1"/>
  <c r="AB325" i="1"/>
  <c r="AE325" i="1" s="1"/>
  <c r="AC325" i="1"/>
  <c r="AD325" i="1"/>
  <c r="AF325" i="1" s="1"/>
  <c r="AH325" i="1"/>
  <c r="AB326" i="1"/>
  <c r="AC326" i="1"/>
  <c r="AD326" i="1"/>
  <c r="AE326" i="1"/>
  <c r="AF326" i="1"/>
  <c r="AG326" i="1"/>
  <c r="AH326" i="1"/>
  <c r="AB327" i="1"/>
  <c r="AC327" i="1"/>
  <c r="AE327" i="1" s="1"/>
  <c r="AD327" i="1"/>
  <c r="AF327" i="1" s="1"/>
  <c r="AH327" i="1"/>
  <c r="AB328" i="1"/>
  <c r="AC328" i="1"/>
  <c r="AE328" i="1" s="1"/>
  <c r="AD328" i="1"/>
  <c r="AF328" i="1" s="1"/>
  <c r="AG328" i="1"/>
  <c r="AH328" i="1"/>
  <c r="AB329" i="1"/>
  <c r="AC329" i="1"/>
  <c r="AD329" i="1"/>
  <c r="AG329" i="1" s="1"/>
  <c r="AE329" i="1"/>
  <c r="AF329" i="1"/>
  <c r="AH329" i="1"/>
  <c r="AB330" i="1"/>
  <c r="AE330" i="1" s="1"/>
  <c r="AC330" i="1"/>
  <c r="AD330" i="1"/>
  <c r="AF330" i="1" s="1"/>
  <c r="AH330" i="1"/>
  <c r="AB331" i="1"/>
  <c r="AC331" i="1"/>
  <c r="AD331" i="1"/>
  <c r="AE331" i="1"/>
  <c r="AF331" i="1"/>
  <c r="AG331" i="1"/>
  <c r="AH331" i="1"/>
  <c r="AB332" i="1"/>
  <c r="AC332" i="1"/>
  <c r="AE332" i="1" s="1"/>
  <c r="AD332" i="1"/>
  <c r="AF332" i="1" s="1"/>
  <c r="AH332" i="1"/>
  <c r="AB333" i="1"/>
  <c r="AC333" i="1"/>
  <c r="AD333" i="1"/>
  <c r="AE333" i="1"/>
  <c r="AF333" i="1"/>
  <c r="AG333" i="1"/>
  <c r="AH333" i="1"/>
  <c r="AB334" i="1"/>
  <c r="AC334" i="1"/>
  <c r="AE334" i="1" s="1"/>
  <c r="AD334" i="1"/>
  <c r="AG334" i="1" s="1"/>
  <c r="AF334" i="1"/>
  <c r="AH334" i="1"/>
  <c r="AB335" i="1"/>
  <c r="AC335" i="1"/>
  <c r="AE335" i="1" s="1"/>
  <c r="AD335" i="1"/>
  <c r="AF335" i="1"/>
  <c r="AG335" i="1"/>
  <c r="AH335" i="1"/>
  <c r="AB336" i="1"/>
  <c r="AC336" i="1"/>
  <c r="AD336" i="1"/>
  <c r="AF336" i="1" s="1"/>
  <c r="AE336" i="1"/>
  <c r="AH336" i="1"/>
  <c r="AB337" i="1"/>
  <c r="AC337" i="1"/>
  <c r="AE337" i="1" s="1"/>
  <c r="AD337" i="1"/>
  <c r="AF337" i="1" s="1"/>
  <c r="AH337" i="1"/>
  <c r="AB338" i="1"/>
  <c r="AC338" i="1"/>
  <c r="AD338" i="1"/>
  <c r="AE338" i="1"/>
  <c r="AF338" i="1"/>
  <c r="AG338" i="1"/>
  <c r="AH338" i="1"/>
  <c r="AB339" i="1"/>
  <c r="AC339" i="1"/>
  <c r="AE339" i="1" s="1"/>
  <c r="AD339" i="1"/>
  <c r="AF339" i="1"/>
  <c r="AG339" i="1"/>
  <c r="AH339" i="1"/>
  <c r="AB340" i="1"/>
  <c r="AC340" i="1"/>
  <c r="AD340" i="1"/>
  <c r="AE340" i="1"/>
  <c r="AF340" i="1"/>
  <c r="AG340" i="1"/>
  <c r="AH340" i="1"/>
  <c r="AB341" i="1"/>
  <c r="AC341" i="1"/>
  <c r="AD341" i="1"/>
  <c r="AF341" i="1" s="1"/>
  <c r="AE341" i="1"/>
  <c r="AH341" i="1"/>
  <c r="AB342" i="1"/>
  <c r="AC342" i="1"/>
  <c r="AD342" i="1"/>
  <c r="AE342" i="1"/>
  <c r="AF342" i="1"/>
  <c r="AG342" i="1"/>
  <c r="AH342" i="1"/>
  <c r="AB343" i="1"/>
  <c r="AC343" i="1"/>
  <c r="AE343" i="1" s="1"/>
  <c r="AD343" i="1"/>
  <c r="AF343" i="1" s="1"/>
  <c r="AG343" i="1"/>
  <c r="AH343" i="1"/>
  <c r="AB344" i="1"/>
  <c r="AC344" i="1"/>
  <c r="AE344" i="1" s="1"/>
  <c r="AD344" i="1"/>
  <c r="AF344" i="1" s="1"/>
  <c r="AG344" i="1"/>
  <c r="AH344" i="1"/>
  <c r="AB345" i="1"/>
  <c r="AC345" i="1"/>
  <c r="AD345" i="1"/>
  <c r="AG345" i="1" s="1"/>
  <c r="AE345" i="1"/>
  <c r="AF345" i="1"/>
  <c r="AH345" i="1"/>
  <c r="AB346" i="1"/>
  <c r="AE346" i="1" s="1"/>
  <c r="AC346" i="1"/>
  <c r="AD346" i="1"/>
  <c r="AF346" i="1" s="1"/>
  <c r="AH346" i="1"/>
  <c r="AB347" i="1"/>
  <c r="AC347" i="1"/>
  <c r="AD347" i="1"/>
  <c r="AE347" i="1"/>
  <c r="AF347" i="1"/>
  <c r="AG347" i="1"/>
  <c r="AH347" i="1"/>
  <c r="AB348" i="1"/>
  <c r="AC348" i="1"/>
  <c r="AE348" i="1" s="1"/>
  <c r="AD348" i="1"/>
  <c r="AF348" i="1" s="1"/>
  <c r="AH348" i="1"/>
  <c r="AB349" i="1"/>
  <c r="AC349" i="1"/>
  <c r="AD349" i="1"/>
  <c r="AE349" i="1"/>
  <c r="AF349" i="1"/>
  <c r="AG349" i="1"/>
  <c r="AH349" i="1"/>
  <c r="AB350" i="1"/>
  <c r="AC350" i="1"/>
  <c r="AE350" i="1" s="1"/>
  <c r="AD350" i="1"/>
  <c r="AG350" i="1" s="1"/>
  <c r="AF350" i="1"/>
  <c r="AH350" i="1"/>
  <c r="AB351" i="1"/>
  <c r="AC351" i="1"/>
  <c r="AE351" i="1" s="1"/>
  <c r="AD351" i="1"/>
  <c r="AF351" i="1"/>
  <c r="AG351" i="1"/>
  <c r="AH351" i="1"/>
  <c r="AB352" i="1"/>
  <c r="AC352" i="1"/>
  <c r="AD352" i="1"/>
  <c r="AF352" i="1" s="1"/>
  <c r="AE352" i="1"/>
  <c r="AH352" i="1"/>
  <c r="AB353" i="1"/>
  <c r="AC353" i="1"/>
  <c r="AE353" i="1" s="1"/>
  <c r="AD353" i="1"/>
  <c r="AF353" i="1" s="1"/>
  <c r="AH353" i="1"/>
  <c r="AB354" i="1"/>
  <c r="AC354" i="1"/>
  <c r="AD354" i="1"/>
  <c r="AE354" i="1"/>
  <c r="AF354" i="1"/>
  <c r="AG354" i="1"/>
  <c r="AH354" i="1"/>
  <c r="AB355" i="1"/>
  <c r="AC355" i="1"/>
  <c r="AE355" i="1" s="1"/>
  <c r="AD355" i="1"/>
  <c r="AF355" i="1"/>
  <c r="AG355" i="1"/>
  <c r="AH355" i="1"/>
  <c r="AB356" i="1"/>
  <c r="AC356" i="1"/>
  <c r="AD356" i="1"/>
  <c r="AE356" i="1"/>
  <c r="AF356" i="1"/>
  <c r="AG356" i="1"/>
  <c r="AH356" i="1"/>
  <c r="AB357" i="1"/>
  <c r="AC357" i="1"/>
  <c r="AD357" i="1"/>
  <c r="AF357" i="1" s="1"/>
  <c r="AE357" i="1"/>
  <c r="AH357" i="1"/>
  <c r="AB358" i="1"/>
  <c r="AC358" i="1"/>
  <c r="AD358" i="1"/>
  <c r="AE358" i="1"/>
  <c r="AF358" i="1"/>
  <c r="AG358" i="1"/>
  <c r="AH358" i="1"/>
  <c r="AB359" i="1"/>
  <c r="AC359" i="1"/>
  <c r="AE359" i="1" s="1"/>
  <c r="AD359" i="1"/>
  <c r="AF359" i="1" s="1"/>
  <c r="AH359" i="1"/>
  <c r="AB360" i="1"/>
  <c r="AC360" i="1"/>
  <c r="AE360" i="1" s="1"/>
  <c r="AD360" i="1"/>
  <c r="AF360" i="1" s="1"/>
  <c r="AG360" i="1"/>
  <c r="AH360" i="1"/>
  <c r="AB361" i="1"/>
  <c r="AC361" i="1"/>
  <c r="AD361" i="1"/>
  <c r="AG361" i="1" s="1"/>
  <c r="AE361" i="1"/>
  <c r="AF361" i="1"/>
  <c r="AB362" i="1"/>
  <c r="AE362" i="1" s="1"/>
  <c r="AC362" i="1"/>
  <c r="AD362" i="1"/>
  <c r="AF362" i="1" s="1"/>
  <c r="AB363" i="1"/>
  <c r="AC363" i="1"/>
  <c r="AD363" i="1"/>
  <c r="AE363" i="1"/>
  <c r="AF363" i="1"/>
  <c r="AG363" i="1"/>
  <c r="AB364" i="1"/>
  <c r="AC364" i="1"/>
  <c r="AE364" i="1" s="1"/>
  <c r="AD364" i="1"/>
  <c r="AF364" i="1" s="1"/>
  <c r="W358" i="1"/>
  <c r="W357" i="1"/>
  <c r="W356" i="1"/>
  <c r="W352" i="1"/>
  <c r="W351" i="1"/>
  <c r="W350" i="1"/>
  <c r="W349" i="1"/>
  <c r="AF285" i="1" l="1"/>
  <c r="AG353" i="1"/>
  <c r="AG337" i="1"/>
  <c r="AG321" i="1"/>
  <c r="AG305" i="1"/>
  <c r="AG289" i="1"/>
  <c r="AG362" i="1"/>
  <c r="AG346" i="1"/>
  <c r="AG330" i="1"/>
  <c r="AG314" i="1"/>
  <c r="AG298" i="1"/>
  <c r="AG282" i="1"/>
  <c r="AG332" i="1"/>
  <c r="AG316" i="1"/>
  <c r="AG300" i="1"/>
  <c r="AG284" i="1"/>
  <c r="AG277" i="1"/>
  <c r="AG364" i="1"/>
  <c r="AG348" i="1"/>
  <c r="AG357" i="1"/>
  <c r="AG341" i="1"/>
  <c r="AG325" i="1"/>
  <c r="AG309" i="1"/>
  <c r="AG293" i="1"/>
  <c r="AG359" i="1"/>
  <c r="AG327" i="1"/>
  <c r="AG311" i="1"/>
  <c r="AG295" i="1"/>
  <c r="AG279" i="1"/>
  <c r="AG352" i="1"/>
  <c r="AG336" i="1"/>
  <c r="AG320" i="1"/>
  <c r="AG304" i="1"/>
  <c r="AG288" i="1"/>
  <c r="AB276" i="1"/>
  <c r="U349" i="1" l="1"/>
  <c r="U350" i="1"/>
  <c r="U351" i="1"/>
  <c r="U352" i="1"/>
  <c r="U353" i="1"/>
  <c r="U354" i="1"/>
  <c r="U355" i="1"/>
  <c r="U356" i="1"/>
  <c r="U357" i="1"/>
  <c r="U358" i="1"/>
  <c r="U359" i="1"/>
  <c r="U360" i="1"/>
  <c r="U336" i="1" l="1"/>
  <c r="U337" i="1"/>
  <c r="U338" i="1"/>
  <c r="U339" i="1"/>
  <c r="U340" i="1"/>
  <c r="U345" i="1"/>
  <c r="U346" i="1"/>
  <c r="U347" i="1"/>
  <c r="U348" i="1"/>
  <c r="U326" i="1"/>
  <c r="U327" i="1"/>
  <c r="U328" i="1"/>
  <c r="U329" i="1"/>
  <c r="U330" i="1"/>
  <c r="U331" i="1"/>
  <c r="U332" i="1"/>
  <c r="U333" i="1"/>
  <c r="U334" i="1"/>
  <c r="U33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297" i="1"/>
  <c r="U298" i="1"/>
  <c r="U299" i="1"/>
  <c r="U300" i="1"/>
  <c r="U301" i="1"/>
  <c r="U302" i="1"/>
  <c r="U303" i="1"/>
  <c r="U304" i="1"/>
  <c r="U305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76" i="1"/>
  <c r="Y336" i="1"/>
  <c r="Y335" i="1"/>
  <c r="Y334" i="1"/>
  <c r="Y333" i="1"/>
  <c r="X335" i="1"/>
  <c r="W335" i="1"/>
  <c r="W334" i="1"/>
  <c r="X323" i="1"/>
  <c r="X331" i="1"/>
  <c r="X330" i="1"/>
  <c r="X329" i="1"/>
  <c r="X263" i="1"/>
  <c r="X259" i="1"/>
  <c r="X258" i="1"/>
  <c r="X257" i="1"/>
  <c r="X248" i="1"/>
  <c r="X244" i="1"/>
  <c r="X242" i="1"/>
  <c r="X220" i="1"/>
  <c r="X217" i="1"/>
  <c r="X216" i="1"/>
  <c r="Y330" i="1"/>
  <c r="Y329" i="1"/>
  <c r="W332" i="1"/>
  <c r="W331" i="1"/>
  <c r="W330" i="1"/>
  <c r="W329" i="1"/>
  <c r="Y288" i="1"/>
  <c r="Y291" i="1"/>
  <c r="X291" i="1"/>
  <c r="W305" i="1"/>
  <c r="W310" i="1"/>
  <c r="W295" i="1"/>
  <c r="W294" i="1"/>
  <c r="X287" i="1"/>
  <c r="W291" i="1"/>
  <c r="W286" i="1"/>
  <c r="W285" i="1"/>
  <c r="Z277" i="1"/>
  <c r="W279" i="1"/>
  <c r="AR23" i="2"/>
  <c r="AH23" i="2"/>
  <c r="AG23" i="2"/>
  <c r="AL23" i="2" s="1"/>
  <c r="AC23" i="2"/>
  <c r="AB23" i="2"/>
  <c r="AD23" i="2" s="1"/>
  <c r="AA23" i="2"/>
  <c r="T23" i="2"/>
  <c r="F23" i="2"/>
  <c r="AR22" i="2"/>
  <c r="AL22" i="2"/>
  <c r="AK22" i="2"/>
  <c r="AI22" i="2"/>
  <c r="AH22" i="2"/>
  <c r="AG22" i="2"/>
  <c r="AJ22" i="2" s="1"/>
  <c r="AC22" i="2"/>
  <c r="AF22" i="2" s="1"/>
  <c r="AB22" i="2"/>
  <c r="AD22" i="2" s="1"/>
  <c r="AA22" i="2"/>
  <c r="T22" i="2"/>
  <c r="F22" i="2"/>
  <c r="CM21" i="2"/>
  <c r="CL21" i="2"/>
  <c r="CJ21" i="2"/>
  <c r="CI21" i="2"/>
  <c r="AR21" i="2"/>
  <c r="AG21" i="2"/>
  <c r="AC21" i="2"/>
  <c r="AF21" i="2" s="1"/>
  <c r="AB21" i="2"/>
  <c r="AD21" i="2" s="1"/>
  <c r="AA21" i="2"/>
  <c r="T21" i="2"/>
  <c r="F21" i="2"/>
  <c r="AR20" i="2"/>
  <c r="AG20" i="2"/>
  <c r="AC20" i="2"/>
  <c r="AB20" i="2"/>
  <c r="AD20" i="2" s="1"/>
  <c r="AA20" i="2"/>
  <c r="T20" i="2"/>
  <c r="F20" i="2"/>
  <c r="AR19" i="2"/>
  <c r="AG19" i="2"/>
  <c r="AC19" i="2"/>
  <c r="AE19" i="2" s="1"/>
  <c r="AB19" i="2"/>
  <c r="AD19" i="2" s="1"/>
  <c r="AA19" i="2"/>
  <c r="T19" i="2"/>
  <c r="F19" i="2"/>
  <c r="CM18" i="2"/>
  <c r="CL18" i="2"/>
  <c r="CJ18" i="2"/>
  <c r="CI18" i="2"/>
  <c r="AR18" i="2"/>
  <c r="AK18" i="2"/>
  <c r="AJ18" i="2"/>
  <c r="AI18" i="2"/>
  <c r="AG18" i="2"/>
  <c r="AL18" i="2" s="1"/>
  <c r="AF18" i="2"/>
  <c r="AE18" i="2"/>
  <c r="AC18" i="2"/>
  <c r="AB18" i="2"/>
  <c r="AD18" i="2" s="1"/>
  <c r="AA18" i="2"/>
  <c r="T18" i="2"/>
  <c r="F18" i="2"/>
  <c r="AR17" i="2"/>
  <c r="AL17" i="2"/>
  <c r="AK17" i="2"/>
  <c r="AG17" i="2"/>
  <c r="AJ17" i="2" s="1"/>
  <c r="AF17" i="2"/>
  <c r="AE17" i="2"/>
  <c r="AC17" i="2"/>
  <c r="AB17" i="2"/>
  <c r="AA17" i="2"/>
  <c r="AD17" i="2" s="1"/>
  <c r="W17" i="2"/>
  <c r="AI17" i="2" s="1"/>
  <c r="T17" i="2"/>
  <c r="F17" i="2"/>
  <c r="AR16" i="2"/>
  <c r="AL16" i="2"/>
  <c r="AH16" i="2"/>
  <c r="AG16" i="2"/>
  <c r="AC16" i="2"/>
  <c r="AF16" i="2" s="1"/>
  <c r="AB16" i="2"/>
  <c r="AD16" i="2" s="1"/>
  <c r="AA16" i="2"/>
  <c r="W16" i="2"/>
  <c r="AI16" i="2" s="1"/>
  <c r="T16" i="2"/>
  <c r="F16" i="2"/>
  <c r="CM15" i="2"/>
  <c r="CL15" i="2"/>
  <c r="CJ15" i="2"/>
  <c r="CI15" i="2"/>
  <c r="AR15" i="2"/>
  <c r="AH15" i="2"/>
  <c r="AG15" i="2"/>
  <c r="AC15" i="2"/>
  <c r="AF15" i="2" s="1"/>
  <c r="AB15" i="2"/>
  <c r="AD15" i="2" s="1"/>
  <c r="AA15" i="2"/>
  <c r="W15" i="2"/>
  <c r="AI15" i="2" s="1"/>
  <c r="T15" i="2"/>
  <c r="F15" i="2"/>
  <c r="AR14" i="2"/>
  <c r="AL14" i="2"/>
  <c r="AK14" i="2"/>
  <c r="AI14" i="2"/>
  <c r="AH14" i="2"/>
  <c r="AG14" i="2"/>
  <c r="AJ14" i="2" s="1"/>
  <c r="AD14" i="2"/>
  <c r="AC14" i="2"/>
  <c r="AB14" i="2"/>
  <c r="AA14" i="2"/>
  <c r="T14" i="2"/>
  <c r="F14" i="2"/>
  <c r="AR13" i="2"/>
  <c r="AG13" i="2"/>
  <c r="AD13" i="2"/>
  <c r="AC13" i="2"/>
  <c r="AB13" i="2"/>
  <c r="AA13" i="2"/>
  <c r="T13" i="2"/>
  <c r="F13" i="2"/>
  <c r="CM12" i="2"/>
  <c r="CL12" i="2"/>
  <c r="CJ12" i="2"/>
  <c r="CI12" i="2"/>
  <c r="AR12" i="2"/>
  <c r="AG12" i="2"/>
  <c r="AC12" i="2"/>
  <c r="AE12" i="2" s="1"/>
  <c r="AB12" i="2"/>
  <c r="AD12" i="2" s="1"/>
  <c r="AA12" i="2"/>
  <c r="T12" i="2"/>
  <c r="F12" i="2"/>
  <c r="CJ11" i="2"/>
  <c r="CI11" i="2"/>
  <c r="AR11" i="2"/>
  <c r="AG11" i="2"/>
  <c r="AL11" i="2" s="1"/>
  <c r="AD11" i="2"/>
  <c r="AC11" i="2"/>
  <c r="AB11" i="2"/>
  <c r="AA11" i="2"/>
  <c r="T11" i="2"/>
  <c r="F11" i="2"/>
  <c r="CJ10" i="2"/>
  <c r="CI10" i="2"/>
  <c r="AR10" i="2"/>
  <c r="AL10" i="2"/>
  <c r="AK10" i="2"/>
  <c r="AG10" i="2"/>
  <c r="AJ10" i="2" s="1"/>
  <c r="AF10" i="2"/>
  <c r="AE10" i="2"/>
  <c r="AC10" i="2"/>
  <c r="AB10" i="2"/>
  <c r="AA10" i="2"/>
  <c r="AD10" i="2" s="1"/>
  <c r="W10" i="2"/>
  <c r="AI10" i="2" s="1"/>
  <c r="T10" i="2"/>
  <c r="F10" i="2"/>
  <c r="CJ9" i="2"/>
  <c r="CI9" i="2"/>
  <c r="CI24" i="2" s="1"/>
  <c r="AR9" i="2"/>
  <c r="AL9" i="2"/>
  <c r="AK9" i="2"/>
  <c r="AJ9" i="2"/>
  <c r="AI9" i="2"/>
  <c r="AH9" i="2"/>
  <c r="AG9" i="2"/>
  <c r="AE9" i="2"/>
  <c r="AC9" i="2"/>
  <c r="AF9" i="2" s="1"/>
  <c r="AB9" i="2"/>
  <c r="AD9" i="2" s="1"/>
  <c r="AA9" i="2"/>
  <c r="T9" i="2"/>
  <c r="F9" i="2"/>
  <c r="CJ8" i="2"/>
  <c r="CI8" i="2"/>
  <c r="AR8" i="2"/>
  <c r="AG8" i="2"/>
  <c r="W8" i="2"/>
  <c r="AI8" i="2" s="1"/>
  <c r="T8" i="2"/>
  <c r="F8" i="2"/>
  <c r="CJ7" i="2"/>
  <c r="CI7" i="2"/>
  <c r="AR7" i="2"/>
  <c r="AH7" i="2"/>
  <c r="AG7" i="2"/>
  <c r="AD7" i="2"/>
  <c r="AC7" i="2"/>
  <c r="AB7" i="2"/>
  <c r="AA7" i="2"/>
  <c r="T7" i="2"/>
  <c r="F7" i="2"/>
  <c r="CJ6" i="2"/>
  <c r="CI6" i="2"/>
  <c r="AR6" i="2"/>
  <c r="AK6" i="2"/>
  <c r="AJ6" i="2"/>
  <c r="AI6" i="2"/>
  <c r="AH6" i="2"/>
  <c r="AG6" i="2"/>
  <c r="AL6" i="2" s="1"/>
  <c r="AE6" i="2"/>
  <c r="AC6" i="2"/>
  <c r="AF6" i="2" s="1"/>
  <c r="AB6" i="2"/>
  <c r="AA6" i="2"/>
  <c r="AD6" i="2" s="1"/>
  <c r="T6" i="2"/>
  <c r="F6" i="2"/>
  <c r="CJ5" i="2"/>
  <c r="CI5" i="2"/>
  <c r="AR5" i="2"/>
  <c r="AL5" i="2"/>
  <c r="AG5" i="2"/>
  <c r="AK5" i="2" s="1"/>
  <c r="AF5" i="2"/>
  <c r="AE5" i="2"/>
  <c r="AC5" i="2"/>
  <c r="AB5" i="2"/>
  <c r="AD5" i="2" s="1"/>
  <c r="AA5" i="2"/>
  <c r="T5" i="2"/>
  <c r="F5" i="2"/>
  <c r="CJ4" i="2"/>
  <c r="CJ25" i="2" s="1"/>
  <c r="CI4" i="2"/>
  <c r="AR4" i="2"/>
  <c r="AL4" i="2"/>
  <c r="AK4" i="2"/>
  <c r="AJ4" i="2"/>
  <c r="AI4" i="2"/>
  <c r="AH4" i="2"/>
  <c r="AG4" i="2"/>
  <c r="AC4" i="2"/>
  <c r="AF4" i="2" s="1"/>
  <c r="AB4" i="2"/>
  <c r="AD4" i="2" s="1"/>
  <c r="AA4" i="2"/>
  <c r="T4" i="2"/>
  <c r="H4" i="2"/>
  <c r="G4" i="2"/>
  <c r="F4" i="2"/>
  <c r="CJ3" i="2"/>
  <c r="CI3" i="2"/>
  <c r="CI25" i="2" s="1"/>
  <c r="AR3" i="2"/>
  <c r="AL3" i="2"/>
  <c r="AK3" i="2"/>
  <c r="AJ3" i="2"/>
  <c r="AI3" i="2"/>
  <c r="AH3" i="2"/>
  <c r="AG3" i="2"/>
  <c r="AC3" i="2"/>
  <c r="AF3" i="2" s="1"/>
  <c r="AB3" i="2"/>
  <c r="AD3" i="2" s="1"/>
  <c r="AA3" i="2"/>
  <c r="T3" i="2"/>
  <c r="H3" i="2"/>
  <c r="G3" i="2"/>
  <c r="F3" i="2"/>
  <c r="CJ2" i="2"/>
  <c r="CI2" i="2"/>
  <c r="AR2" i="2"/>
  <c r="AL2" i="2"/>
  <c r="AH2" i="2"/>
  <c r="AG2" i="2"/>
  <c r="AC2" i="2"/>
  <c r="AF2" i="2" s="1"/>
  <c r="AB2" i="2"/>
  <c r="AD2" i="2" s="1"/>
  <c r="AA2" i="2"/>
  <c r="H2" i="2"/>
  <c r="G2" i="2"/>
  <c r="F2" i="2"/>
  <c r="AU276" i="1"/>
  <c r="AH276" i="1"/>
  <c r="AK276" i="1" s="1"/>
  <c r="AD276" i="1"/>
  <c r="AC276" i="1"/>
  <c r="F276" i="1"/>
  <c r="AU275" i="1"/>
  <c r="AH275" i="1"/>
  <c r="AD275" i="1"/>
  <c r="AC275" i="1"/>
  <c r="AE275" i="1" s="1"/>
  <c r="AB275" i="1"/>
  <c r="W275" i="1"/>
  <c r="U275" i="1"/>
  <c r="F275" i="1"/>
  <c r="AU274" i="1"/>
  <c r="AH274" i="1"/>
  <c r="AM274" i="1" s="1"/>
  <c r="AD274" i="1"/>
  <c r="AC274" i="1"/>
  <c r="AE274" i="1" s="1"/>
  <c r="AB274" i="1"/>
  <c r="U274" i="1"/>
  <c r="F274" i="1"/>
  <c r="AU273" i="1"/>
  <c r="AH273" i="1"/>
  <c r="AM273" i="1" s="1"/>
  <c r="AD273" i="1"/>
  <c r="AG273" i="1" s="1"/>
  <c r="AC273" i="1"/>
  <c r="AE273" i="1" s="1"/>
  <c r="AB273" i="1"/>
  <c r="U273" i="1"/>
  <c r="F273" i="1"/>
  <c r="AU272" i="1"/>
  <c r="AH272" i="1"/>
  <c r="AL272" i="1" s="1"/>
  <c r="AD272" i="1"/>
  <c r="AG272" i="1" s="1"/>
  <c r="AC272" i="1"/>
  <c r="AE272" i="1" s="1"/>
  <c r="AB272" i="1"/>
  <c r="U272" i="1"/>
  <c r="F272" i="1"/>
  <c r="CK271" i="1"/>
  <c r="CJ271" i="1"/>
  <c r="AU271" i="1"/>
  <c r="AH271" i="1"/>
  <c r="AD271" i="1"/>
  <c r="AC271" i="1"/>
  <c r="AB271" i="1"/>
  <c r="W271" i="1"/>
  <c r="U271" i="1"/>
  <c r="F271" i="1"/>
  <c r="AU270" i="1"/>
  <c r="AH270" i="1"/>
  <c r="AD270" i="1"/>
  <c r="AC270" i="1"/>
  <c r="AB270" i="1"/>
  <c r="U270" i="1"/>
  <c r="F270" i="1"/>
  <c r="AU269" i="1"/>
  <c r="AH269" i="1"/>
  <c r="AD269" i="1"/>
  <c r="AC269" i="1"/>
  <c r="AB269" i="1"/>
  <c r="U269" i="1"/>
  <c r="F269" i="1"/>
  <c r="AU268" i="1"/>
  <c r="AH268" i="1"/>
  <c r="AE268" i="1"/>
  <c r="AD268" i="1"/>
  <c r="AC268" i="1"/>
  <c r="AB268" i="1"/>
  <c r="U268" i="1"/>
  <c r="F268" i="1"/>
  <c r="CK267" i="1"/>
  <c r="CJ267" i="1"/>
  <c r="AU267" i="1"/>
  <c r="AJ267" i="1"/>
  <c r="AI267" i="1"/>
  <c r="AH267" i="1"/>
  <c r="AM267" i="1" s="1"/>
  <c r="AD267" i="1"/>
  <c r="AG267" i="1" s="1"/>
  <c r="AC267" i="1"/>
  <c r="AB267" i="1"/>
  <c r="AE267" i="1" s="1"/>
  <c r="U267" i="1"/>
  <c r="F267" i="1"/>
  <c r="AU266" i="1"/>
  <c r="AH266" i="1"/>
  <c r="AM266" i="1" s="1"/>
  <c r="AD266" i="1"/>
  <c r="AG266" i="1" s="1"/>
  <c r="AC266" i="1"/>
  <c r="AB266" i="1"/>
  <c r="U266" i="1"/>
  <c r="F266" i="1"/>
  <c r="AU265" i="1"/>
  <c r="AK265" i="1"/>
  <c r="AH265" i="1"/>
  <c r="AM265" i="1" s="1"/>
  <c r="AD265" i="1"/>
  <c r="AG265" i="1" s="1"/>
  <c r="AC265" i="1"/>
  <c r="AB265" i="1"/>
  <c r="AE265" i="1" s="1"/>
  <c r="U265" i="1"/>
  <c r="F265" i="1"/>
  <c r="AU264" i="1"/>
  <c r="AM264" i="1"/>
  <c r="AL264" i="1"/>
  <c r="AH264" i="1"/>
  <c r="AI264" i="1" s="1"/>
  <c r="AD264" i="1"/>
  <c r="AF264" i="1" s="1"/>
  <c r="AC264" i="1"/>
  <c r="AB264" i="1"/>
  <c r="U264" i="1"/>
  <c r="F264" i="1"/>
  <c r="CK263" i="1"/>
  <c r="CJ263" i="1"/>
  <c r="AU263" i="1"/>
  <c r="AH263" i="1"/>
  <c r="AJ263" i="1" s="1"/>
  <c r="AD263" i="1"/>
  <c r="AF263" i="1" s="1"/>
  <c r="AC263" i="1"/>
  <c r="AB263" i="1"/>
  <c r="U263" i="1"/>
  <c r="F263" i="1"/>
  <c r="AU262" i="1"/>
  <c r="AH262" i="1"/>
  <c r="AD262" i="1"/>
  <c r="AC262" i="1"/>
  <c r="AB262" i="1"/>
  <c r="U262" i="1"/>
  <c r="F262" i="1"/>
  <c r="AU261" i="1"/>
  <c r="AH261" i="1"/>
  <c r="AD261" i="1"/>
  <c r="AG261" i="1" s="1"/>
  <c r="AC261" i="1"/>
  <c r="AE261" i="1" s="1"/>
  <c r="AB261" i="1"/>
  <c r="U261" i="1"/>
  <c r="F261" i="1"/>
  <c r="AU260" i="1"/>
  <c r="AH260" i="1"/>
  <c r="AK260" i="1" s="1"/>
  <c r="AD260" i="1"/>
  <c r="AC260" i="1"/>
  <c r="AE260" i="1" s="1"/>
  <c r="AB260" i="1"/>
  <c r="U260" i="1"/>
  <c r="F260" i="1"/>
  <c r="CK259" i="1"/>
  <c r="CJ259" i="1"/>
  <c r="AU259" i="1"/>
  <c r="AK259" i="1"/>
  <c r="AJ259" i="1"/>
  <c r="AH259" i="1"/>
  <c r="AI259" i="1" s="1"/>
  <c r="AD259" i="1"/>
  <c r="AG259" i="1" s="1"/>
  <c r="AC259" i="1"/>
  <c r="AB259" i="1"/>
  <c r="W259" i="1"/>
  <c r="U259" i="1"/>
  <c r="F259" i="1"/>
  <c r="AU258" i="1"/>
  <c r="AH258" i="1"/>
  <c r="AG258" i="1"/>
  <c r="AD258" i="1"/>
  <c r="AF258" i="1" s="1"/>
  <c r="AC258" i="1"/>
  <c r="AB258" i="1"/>
  <c r="W258" i="1"/>
  <c r="U258" i="1"/>
  <c r="F258" i="1"/>
  <c r="AU257" i="1"/>
  <c r="AH257" i="1"/>
  <c r="AM257" i="1" s="1"/>
  <c r="W257" i="1"/>
  <c r="U257" i="1"/>
  <c r="F257" i="1"/>
  <c r="AU256" i="1"/>
  <c r="AL256" i="1"/>
  <c r="AI256" i="1"/>
  <c r="AH256" i="1"/>
  <c r="AM256" i="1" s="1"/>
  <c r="AD256" i="1"/>
  <c r="AC256" i="1"/>
  <c r="AB256" i="1"/>
  <c r="U256" i="1"/>
  <c r="F256" i="1"/>
  <c r="CK255" i="1"/>
  <c r="CJ255" i="1"/>
  <c r="AU255" i="1"/>
  <c r="AM255" i="1"/>
  <c r="AH255" i="1"/>
  <c r="AD255" i="1"/>
  <c r="AC255" i="1"/>
  <c r="AB255" i="1"/>
  <c r="U255" i="1"/>
  <c r="F255" i="1"/>
  <c r="AU254" i="1"/>
  <c r="AH254" i="1"/>
  <c r="W254" i="1"/>
  <c r="U254" i="1"/>
  <c r="F254" i="1"/>
  <c r="AU253" i="1"/>
  <c r="AH253" i="1"/>
  <c r="AD253" i="1"/>
  <c r="AG253" i="1" s="1"/>
  <c r="AC253" i="1"/>
  <c r="AB253" i="1"/>
  <c r="U253" i="1"/>
  <c r="F253" i="1"/>
  <c r="AU252" i="1"/>
  <c r="AH252" i="1"/>
  <c r="AI252" i="1" s="1"/>
  <c r="AD252" i="1"/>
  <c r="AC252" i="1"/>
  <c r="AB252" i="1"/>
  <c r="U252" i="1"/>
  <c r="F252" i="1"/>
  <c r="CK251" i="1"/>
  <c r="CJ251" i="1"/>
  <c r="AU251" i="1"/>
  <c r="AH251" i="1"/>
  <c r="AL251" i="1" s="1"/>
  <c r="AF251" i="1"/>
  <c r="AD251" i="1"/>
  <c r="AG251" i="1" s="1"/>
  <c r="AC251" i="1"/>
  <c r="AE251" i="1" s="1"/>
  <c r="AB251" i="1"/>
  <c r="U251" i="1"/>
  <c r="F251" i="1"/>
  <c r="AU250" i="1"/>
  <c r="AH250" i="1"/>
  <c r="AM250" i="1" s="1"/>
  <c r="AD250" i="1"/>
  <c r="AC250" i="1"/>
  <c r="AE250" i="1" s="1"/>
  <c r="AB250" i="1"/>
  <c r="W250" i="1"/>
  <c r="U250" i="1"/>
  <c r="F250" i="1"/>
  <c r="AU249" i="1"/>
  <c r="AM249" i="1"/>
  <c r="AL249" i="1"/>
  <c r="AK249" i="1"/>
  <c r="AJ249" i="1"/>
  <c r="AI249" i="1"/>
  <c r="AH249" i="1"/>
  <c r="AD249" i="1"/>
  <c r="AG249" i="1" s="1"/>
  <c r="AC249" i="1"/>
  <c r="AE249" i="1" s="1"/>
  <c r="AB249" i="1"/>
  <c r="U249" i="1"/>
  <c r="F249" i="1"/>
  <c r="AU248" i="1"/>
  <c r="AH248" i="1"/>
  <c r="AM248" i="1" s="1"/>
  <c r="AG248" i="1"/>
  <c r="AF248" i="1"/>
  <c r="AD248" i="1"/>
  <c r="AC248" i="1"/>
  <c r="AB248" i="1"/>
  <c r="W248" i="1"/>
  <c r="U248" i="1"/>
  <c r="F248" i="1"/>
  <c r="CK247" i="1"/>
  <c r="CJ247" i="1"/>
  <c r="AU247" i="1"/>
  <c r="AM247" i="1"/>
  <c r="AK247" i="1"/>
  <c r="AH247" i="1"/>
  <c r="AL247" i="1" s="1"/>
  <c r="W247" i="1"/>
  <c r="AI247" i="1" s="1"/>
  <c r="U247" i="1"/>
  <c r="F247" i="1"/>
  <c r="AU246" i="1"/>
  <c r="AH246" i="1"/>
  <c r="AM246" i="1" s="1"/>
  <c r="AD246" i="1"/>
  <c r="AC246" i="1"/>
  <c r="AE246" i="1" s="1"/>
  <c r="AB246" i="1"/>
  <c r="W246" i="1"/>
  <c r="U246" i="1"/>
  <c r="F246" i="1"/>
  <c r="AU245" i="1"/>
  <c r="AL245" i="1"/>
  <c r="AK245" i="1"/>
  <c r="AJ245" i="1"/>
  <c r="AH245" i="1"/>
  <c r="AM245" i="1" s="1"/>
  <c r="AD245" i="1"/>
  <c r="AG245" i="1" s="1"/>
  <c r="AC245" i="1"/>
  <c r="AB245" i="1"/>
  <c r="W245" i="1"/>
  <c r="U245" i="1"/>
  <c r="F245" i="1"/>
  <c r="AU244" i="1"/>
  <c r="AH244" i="1"/>
  <c r="AM244" i="1" s="1"/>
  <c r="AD244" i="1"/>
  <c r="AF244" i="1" s="1"/>
  <c r="AC244" i="1"/>
  <c r="AB244" i="1"/>
  <c r="W244" i="1"/>
  <c r="U244" i="1"/>
  <c r="F244" i="1"/>
  <c r="CK243" i="1"/>
  <c r="CJ243" i="1"/>
  <c r="AU243" i="1"/>
  <c r="AH243" i="1"/>
  <c r="AM243" i="1" s="1"/>
  <c r="AD243" i="1"/>
  <c r="AG243" i="1" s="1"/>
  <c r="AC243" i="1"/>
  <c r="AB243" i="1"/>
  <c r="Y243" i="1"/>
  <c r="W243" i="1"/>
  <c r="U243" i="1"/>
  <c r="F243" i="1"/>
  <c r="AU242" i="1"/>
  <c r="AM242" i="1"/>
  <c r="AH242" i="1"/>
  <c r="AL242" i="1" s="1"/>
  <c r="AD242" i="1"/>
  <c r="AC242" i="1"/>
  <c r="AB242" i="1"/>
  <c r="Y242" i="1"/>
  <c r="AJ242" i="1"/>
  <c r="W242" i="1"/>
  <c r="AI242" i="1" s="1"/>
  <c r="U242" i="1"/>
  <c r="F242" i="1"/>
  <c r="AU241" i="1"/>
  <c r="AH241" i="1"/>
  <c r="AM241" i="1" s="1"/>
  <c r="AD241" i="1"/>
  <c r="AC241" i="1"/>
  <c r="AB241" i="1"/>
  <c r="Y241" i="1"/>
  <c r="W241" i="1"/>
  <c r="AI241" i="1" s="1"/>
  <c r="U241" i="1"/>
  <c r="F241" i="1"/>
  <c r="AU240" i="1"/>
  <c r="AH240" i="1"/>
  <c r="AD240" i="1"/>
  <c r="AF240" i="1" s="1"/>
  <c r="AC240" i="1"/>
  <c r="AB240" i="1"/>
  <c r="U240" i="1"/>
  <c r="F240" i="1"/>
  <c r="CK239" i="1"/>
  <c r="CJ239" i="1"/>
  <c r="AU239" i="1"/>
  <c r="AH239" i="1"/>
  <c r="AM239" i="1" s="1"/>
  <c r="AD239" i="1"/>
  <c r="AC239" i="1"/>
  <c r="AB239" i="1"/>
  <c r="U239" i="1"/>
  <c r="F239" i="1"/>
  <c r="AU238" i="1"/>
  <c r="AK238" i="1"/>
  <c r="AJ238" i="1"/>
  <c r="AH238" i="1"/>
  <c r="AM238" i="1" s="1"/>
  <c r="AD238" i="1"/>
  <c r="AG238" i="1" s="1"/>
  <c r="AC238" i="1"/>
  <c r="AE238" i="1" s="1"/>
  <c r="AB238" i="1"/>
  <c r="U238" i="1"/>
  <c r="F238" i="1"/>
  <c r="AU237" i="1"/>
  <c r="AM237" i="1"/>
  <c r="AK237" i="1"/>
  <c r="AJ237" i="1"/>
  <c r="AI237" i="1"/>
  <c r="AH237" i="1"/>
  <c r="AL237" i="1" s="1"/>
  <c r="AD237" i="1"/>
  <c r="AG237" i="1" s="1"/>
  <c r="AC237" i="1"/>
  <c r="AB237" i="1"/>
  <c r="U237" i="1"/>
  <c r="F237" i="1"/>
  <c r="AU236" i="1"/>
  <c r="AH236" i="1"/>
  <c r="AD236" i="1"/>
  <c r="AG236" i="1" s="1"/>
  <c r="AC236" i="1"/>
  <c r="AB236" i="1"/>
  <c r="W236" i="1"/>
  <c r="AI236" i="1" s="1"/>
  <c r="U236" i="1"/>
  <c r="F236" i="1"/>
  <c r="CK235" i="1"/>
  <c r="CJ235" i="1"/>
  <c r="AU235" i="1"/>
  <c r="AH235" i="1"/>
  <c r="U235" i="1"/>
  <c r="F235" i="1"/>
  <c r="AU234" i="1"/>
  <c r="AH234" i="1"/>
  <c r="AD234" i="1"/>
  <c r="AC234" i="1"/>
  <c r="AB234" i="1"/>
  <c r="W234" i="1"/>
  <c r="U234" i="1"/>
  <c r="F234" i="1"/>
  <c r="AU233" i="1"/>
  <c r="AH233" i="1"/>
  <c r="AJ233" i="1" s="1"/>
  <c r="AD233" i="1"/>
  <c r="AC233" i="1"/>
  <c r="AB233" i="1"/>
  <c r="W233" i="1"/>
  <c r="U233" i="1"/>
  <c r="F233" i="1"/>
  <c r="AU232" i="1"/>
  <c r="AH232" i="1"/>
  <c r="AI232" i="1" s="1"/>
  <c r="AG232" i="1"/>
  <c r="AD232" i="1"/>
  <c r="AF232" i="1" s="1"/>
  <c r="AC232" i="1"/>
  <c r="AB232" i="1"/>
  <c r="U232" i="1"/>
  <c r="F232" i="1"/>
  <c r="AU231" i="1"/>
  <c r="AH231" i="1"/>
  <c r="AM231" i="1" s="1"/>
  <c r="W231" i="1"/>
  <c r="U231" i="1"/>
  <c r="F231" i="1"/>
  <c r="AU230" i="1"/>
  <c r="AJ230" i="1"/>
  <c r="AI230" i="1"/>
  <c r="AH230" i="1"/>
  <c r="AK230" i="1" s="1"/>
  <c r="AE230" i="1"/>
  <c r="AD230" i="1"/>
  <c r="AC230" i="1"/>
  <c r="AB230" i="1"/>
  <c r="U230" i="1"/>
  <c r="F230" i="1"/>
  <c r="AU229" i="1"/>
  <c r="AH229" i="1"/>
  <c r="AL229" i="1" s="1"/>
  <c r="AD229" i="1"/>
  <c r="AF229" i="1" s="1"/>
  <c r="AC229" i="1"/>
  <c r="AB229" i="1"/>
  <c r="U229" i="1"/>
  <c r="F229" i="1"/>
  <c r="AU228" i="1"/>
  <c r="AH228" i="1"/>
  <c r="AM228" i="1" s="1"/>
  <c r="AD228" i="1"/>
  <c r="AF228" i="1" s="1"/>
  <c r="AC228" i="1"/>
  <c r="AB228" i="1"/>
  <c r="U228" i="1"/>
  <c r="F228" i="1"/>
  <c r="AU227" i="1"/>
  <c r="AM227" i="1"/>
  <c r="AL227" i="1"/>
  <c r="AK227" i="1"/>
  <c r="AH227" i="1"/>
  <c r="AJ227" i="1" s="1"/>
  <c r="AD227" i="1"/>
  <c r="AG227" i="1" s="1"/>
  <c r="AC227" i="1"/>
  <c r="AB227" i="1"/>
  <c r="U227" i="1"/>
  <c r="F227" i="1"/>
  <c r="AU226" i="1"/>
  <c r="AL226" i="1"/>
  <c r="AI226" i="1"/>
  <c r="AH226" i="1"/>
  <c r="AK226" i="1" s="1"/>
  <c r="AD226" i="1"/>
  <c r="AC226" i="1"/>
  <c r="AB226" i="1"/>
  <c r="U226" i="1"/>
  <c r="F226" i="1"/>
  <c r="AU225" i="1"/>
  <c r="AH225" i="1"/>
  <c r="AD225" i="1"/>
  <c r="AC225" i="1"/>
  <c r="AB225" i="1"/>
  <c r="AE225" i="1" s="1"/>
  <c r="U225" i="1"/>
  <c r="F225" i="1"/>
  <c r="AU224" i="1"/>
  <c r="AH224" i="1"/>
  <c r="AM224" i="1" s="1"/>
  <c r="AD224" i="1"/>
  <c r="AF224" i="1" s="1"/>
  <c r="AC224" i="1"/>
  <c r="AE224" i="1" s="1"/>
  <c r="AB224" i="1"/>
  <c r="U224" i="1"/>
  <c r="F224" i="1"/>
  <c r="AU223" i="1"/>
  <c r="AM223" i="1"/>
  <c r="AK223" i="1"/>
  <c r="AJ223" i="1"/>
  <c r="AI223" i="1"/>
  <c r="AH223" i="1"/>
  <c r="AL223" i="1" s="1"/>
  <c r="U223" i="1"/>
  <c r="F223" i="1"/>
  <c r="AU222" i="1"/>
  <c r="AH222" i="1"/>
  <c r="U222" i="1"/>
  <c r="F222" i="1"/>
  <c r="AU221" i="1"/>
  <c r="AH221" i="1"/>
  <c r="AM221" i="1" s="1"/>
  <c r="AD221" i="1"/>
  <c r="AG221" i="1" s="1"/>
  <c r="AC221" i="1"/>
  <c r="AB221" i="1"/>
  <c r="U221" i="1"/>
  <c r="F221" i="1"/>
  <c r="AU220" i="1"/>
  <c r="AS220" i="1"/>
  <c r="AH220" i="1"/>
  <c r="AL220" i="1" s="1"/>
  <c r="AD220" i="1"/>
  <c r="AF220" i="1" s="1"/>
  <c r="AC220" i="1"/>
  <c r="AE220" i="1" s="1"/>
  <c r="AB220" i="1"/>
  <c r="U220" i="1"/>
  <c r="F220" i="1"/>
  <c r="AU219" i="1"/>
  <c r="AH219" i="1"/>
  <c r="AG219" i="1"/>
  <c r="AD219" i="1"/>
  <c r="AF219" i="1" s="1"/>
  <c r="AC219" i="1"/>
  <c r="AE219" i="1" s="1"/>
  <c r="AB219" i="1"/>
  <c r="U219" i="1"/>
  <c r="F219" i="1"/>
  <c r="AU218" i="1"/>
  <c r="AH218" i="1"/>
  <c r="AM218" i="1" s="1"/>
  <c r="AD218" i="1"/>
  <c r="AF218" i="1" s="1"/>
  <c r="AC218" i="1"/>
  <c r="AE218" i="1" s="1"/>
  <c r="AB218" i="1"/>
  <c r="U218" i="1"/>
  <c r="F218" i="1"/>
  <c r="AU217" i="1"/>
  <c r="AH217" i="1"/>
  <c r="AL217" i="1" s="1"/>
  <c r="AD217" i="1"/>
  <c r="AG217" i="1" s="1"/>
  <c r="AC217" i="1"/>
  <c r="AB217" i="1"/>
  <c r="U217" i="1"/>
  <c r="F217" i="1"/>
  <c r="AU216" i="1"/>
  <c r="AH216" i="1"/>
  <c r="AL216" i="1" s="1"/>
  <c r="AG216" i="1"/>
  <c r="AF216" i="1"/>
  <c r="AD216" i="1"/>
  <c r="AC216" i="1"/>
  <c r="AB216" i="1"/>
  <c r="AE216" i="1" s="1"/>
  <c r="Y216" i="1"/>
  <c r="U216" i="1"/>
  <c r="F216" i="1"/>
  <c r="AU215" i="1"/>
  <c r="AH215" i="1"/>
  <c r="AD215" i="1"/>
  <c r="AG215" i="1" s="1"/>
  <c r="AC215" i="1"/>
  <c r="AB215" i="1"/>
  <c r="U215" i="1"/>
  <c r="F215" i="1"/>
  <c r="AU214" i="1"/>
  <c r="AM214" i="1"/>
  <c r="AL214" i="1"/>
  <c r="AH214" i="1"/>
  <c r="AK214" i="1" s="1"/>
  <c r="AG214" i="1"/>
  <c r="AF214" i="1"/>
  <c r="AE214" i="1"/>
  <c r="AD214" i="1"/>
  <c r="AC214" i="1"/>
  <c r="AB214" i="1"/>
  <c r="U214" i="1"/>
  <c r="F214" i="1"/>
  <c r="AU213" i="1"/>
  <c r="AM213" i="1"/>
  <c r="AL213" i="1"/>
  <c r="AH213" i="1"/>
  <c r="AK213" i="1" s="1"/>
  <c r="AD213" i="1"/>
  <c r="AG213" i="1" s="1"/>
  <c r="AC213" i="1"/>
  <c r="AB213" i="1"/>
  <c r="U213" i="1"/>
  <c r="F213" i="1"/>
  <c r="AU212" i="1"/>
  <c r="AH212" i="1"/>
  <c r="AL212" i="1" s="1"/>
  <c r="AD212" i="1"/>
  <c r="AG212" i="1" s="1"/>
  <c r="AC212" i="1"/>
  <c r="AB212" i="1"/>
  <c r="U212" i="1"/>
  <c r="F212" i="1"/>
  <c r="AU211" i="1"/>
  <c r="AH211" i="1"/>
  <c r="AD211" i="1"/>
  <c r="AC211" i="1"/>
  <c r="AB211" i="1"/>
  <c r="U211" i="1"/>
  <c r="F211" i="1"/>
  <c r="AU210" i="1"/>
  <c r="AH210" i="1"/>
  <c r="AM210" i="1" s="1"/>
  <c r="AG210" i="1"/>
  <c r="AF210" i="1"/>
  <c r="AD210" i="1"/>
  <c r="AC210" i="1"/>
  <c r="AB210" i="1"/>
  <c r="U210" i="1"/>
  <c r="F210" i="1"/>
  <c r="AU209" i="1"/>
  <c r="AM209" i="1"/>
  <c r="AL209" i="1"/>
  <c r="AH209" i="1"/>
  <c r="AK209" i="1" s="1"/>
  <c r="AG209" i="1"/>
  <c r="AF209" i="1"/>
  <c r="AD209" i="1"/>
  <c r="AC209" i="1"/>
  <c r="AB209" i="1"/>
  <c r="AE209" i="1" s="1"/>
  <c r="U209" i="1"/>
  <c r="F209" i="1"/>
  <c r="AU208" i="1"/>
  <c r="AH208" i="1"/>
  <c r="AM208" i="1" s="1"/>
  <c r="AD208" i="1"/>
  <c r="AG208" i="1" s="1"/>
  <c r="AC208" i="1"/>
  <c r="AB208" i="1"/>
  <c r="U208" i="1"/>
  <c r="F208" i="1"/>
  <c r="AU207" i="1"/>
  <c r="AH207" i="1"/>
  <c r="AL207" i="1" s="1"/>
  <c r="AD207" i="1"/>
  <c r="AC207" i="1"/>
  <c r="AB207" i="1"/>
  <c r="U207" i="1"/>
  <c r="F207" i="1"/>
  <c r="AU206" i="1"/>
  <c r="AH206" i="1"/>
  <c r="AM206" i="1" s="1"/>
  <c r="AD206" i="1"/>
  <c r="AG206" i="1" s="1"/>
  <c r="AC206" i="1"/>
  <c r="AB206" i="1"/>
  <c r="U206" i="1"/>
  <c r="F206" i="1"/>
  <c r="AU205" i="1"/>
  <c r="AH205" i="1"/>
  <c r="AK205" i="1" s="1"/>
  <c r="AD205" i="1"/>
  <c r="AG205" i="1" s="1"/>
  <c r="AC205" i="1"/>
  <c r="AB205" i="1"/>
  <c r="U205" i="1"/>
  <c r="F205" i="1"/>
  <c r="AU204" i="1"/>
  <c r="AH204" i="1"/>
  <c r="AL204" i="1" s="1"/>
  <c r="AD204" i="1"/>
  <c r="AG204" i="1" s="1"/>
  <c r="AC204" i="1"/>
  <c r="AB204" i="1"/>
  <c r="U204" i="1"/>
  <c r="F204" i="1"/>
  <c r="AU203" i="1"/>
  <c r="AH203" i="1"/>
  <c r="AJ203" i="1" s="1"/>
  <c r="AD203" i="1"/>
  <c r="AG203" i="1" s="1"/>
  <c r="AC203" i="1"/>
  <c r="AB203" i="1"/>
  <c r="U203" i="1"/>
  <c r="F203" i="1"/>
  <c r="AU202" i="1"/>
  <c r="AH202" i="1"/>
  <c r="AM202" i="1" s="1"/>
  <c r="AD202" i="1"/>
  <c r="AG202" i="1" s="1"/>
  <c r="AC202" i="1"/>
  <c r="AB202" i="1"/>
  <c r="U202" i="1"/>
  <c r="F202" i="1"/>
  <c r="AU201" i="1"/>
  <c r="AM201" i="1"/>
  <c r="AL201" i="1"/>
  <c r="AH201" i="1"/>
  <c r="AK201" i="1" s="1"/>
  <c r="AD201" i="1"/>
  <c r="AG201" i="1" s="1"/>
  <c r="AC201" i="1"/>
  <c r="AB201" i="1"/>
  <c r="U201" i="1"/>
  <c r="F201" i="1"/>
  <c r="AU200" i="1"/>
  <c r="AH200" i="1"/>
  <c r="AD200" i="1"/>
  <c r="AF200" i="1" s="1"/>
  <c r="AC200" i="1"/>
  <c r="AB200" i="1"/>
  <c r="U200" i="1"/>
  <c r="F200" i="1"/>
  <c r="AU199" i="1"/>
  <c r="AH199" i="1"/>
  <c r="AL199" i="1" s="1"/>
  <c r="AD199" i="1"/>
  <c r="AG199" i="1" s="1"/>
  <c r="AC199" i="1"/>
  <c r="AB199" i="1"/>
  <c r="U199" i="1"/>
  <c r="F199" i="1"/>
  <c r="AU198" i="1"/>
  <c r="AM198" i="1"/>
  <c r="AL198" i="1"/>
  <c r="AK198" i="1"/>
  <c r="AJ198" i="1"/>
  <c r="AI198" i="1"/>
  <c r="AH198" i="1"/>
  <c r="AD198" i="1"/>
  <c r="AG198" i="1" s="1"/>
  <c r="AC198" i="1"/>
  <c r="AB198" i="1"/>
  <c r="U198" i="1"/>
  <c r="F198" i="1"/>
  <c r="AU197" i="1"/>
  <c r="AM197" i="1"/>
  <c r="AH197" i="1"/>
  <c r="AK197" i="1" s="1"/>
  <c r="AD197" i="1"/>
  <c r="AG197" i="1" s="1"/>
  <c r="AC197" i="1"/>
  <c r="AE197" i="1" s="1"/>
  <c r="AB197" i="1"/>
  <c r="U197" i="1"/>
  <c r="F197" i="1"/>
  <c r="AU196" i="1"/>
  <c r="AH196" i="1"/>
  <c r="AK196" i="1" s="1"/>
  <c r="AD196" i="1"/>
  <c r="AF196" i="1" s="1"/>
  <c r="AC196" i="1"/>
  <c r="AE196" i="1" s="1"/>
  <c r="AB196" i="1"/>
  <c r="U196" i="1"/>
  <c r="F196" i="1"/>
  <c r="AU195" i="1"/>
  <c r="AH195" i="1"/>
  <c r="AJ195" i="1" s="1"/>
  <c r="AD195" i="1"/>
  <c r="AC195" i="1"/>
  <c r="AB195" i="1"/>
  <c r="U195" i="1"/>
  <c r="F195" i="1"/>
  <c r="AU194" i="1"/>
  <c r="AH194" i="1"/>
  <c r="AM194" i="1" s="1"/>
  <c r="AD194" i="1"/>
  <c r="AG194" i="1" s="1"/>
  <c r="AC194" i="1"/>
  <c r="AE194" i="1" s="1"/>
  <c r="AB194" i="1"/>
  <c r="U194" i="1"/>
  <c r="F194" i="1"/>
  <c r="AU193" i="1"/>
  <c r="AH193" i="1"/>
  <c r="AK193" i="1" s="1"/>
  <c r="AD193" i="1"/>
  <c r="AG193" i="1" s="1"/>
  <c r="AC193" i="1"/>
  <c r="AB193" i="1"/>
  <c r="U193" i="1"/>
  <c r="F193" i="1"/>
  <c r="AU192" i="1"/>
  <c r="AH192" i="1"/>
  <c r="AD192" i="1"/>
  <c r="AF192" i="1" s="1"/>
  <c r="AC192" i="1"/>
  <c r="AB192" i="1"/>
  <c r="U192" i="1"/>
  <c r="F192" i="1"/>
  <c r="AU191" i="1"/>
  <c r="AH191" i="1"/>
  <c r="AL191" i="1" s="1"/>
  <c r="AD191" i="1"/>
  <c r="AF191" i="1" s="1"/>
  <c r="AC191" i="1"/>
  <c r="AE191" i="1" s="1"/>
  <c r="AB191" i="1"/>
  <c r="U191" i="1"/>
  <c r="F191" i="1"/>
  <c r="AU190" i="1"/>
  <c r="AJ190" i="1"/>
  <c r="AI190" i="1"/>
  <c r="AH190" i="1"/>
  <c r="AL190" i="1" s="1"/>
  <c r="AD190" i="1"/>
  <c r="AG190" i="1" s="1"/>
  <c r="AC190" i="1"/>
  <c r="AB190" i="1"/>
  <c r="U190" i="1"/>
  <c r="F190" i="1"/>
  <c r="AU189" i="1"/>
  <c r="AM189" i="1"/>
  <c r="AH189" i="1"/>
  <c r="AK189" i="1" s="1"/>
  <c r="AD189" i="1"/>
  <c r="AG189" i="1" s="1"/>
  <c r="AC189" i="1"/>
  <c r="AE189" i="1" s="1"/>
  <c r="AB189" i="1"/>
  <c r="U189" i="1"/>
  <c r="F189" i="1"/>
  <c r="AU188" i="1"/>
  <c r="AH188" i="1"/>
  <c r="AJ188" i="1" s="1"/>
  <c r="AD188" i="1"/>
  <c r="AF188" i="1" s="1"/>
  <c r="AC188" i="1"/>
  <c r="AE188" i="1" s="1"/>
  <c r="AB188" i="1"/>
  <c r="U188" i="1"/>
  <c r="F188" i="1"/>
  <c r="AU187" i="1"/>
  <c r="AH187" i="1"/>
  <c r="AK187" i="1" s="1"/>
  <c r="AD187" i="1"/>
  <c r="AG187" i="1" s="1"/>
  <c r="AC187" i="1"/>
  <c r="AB187" i="1"/>
  <c r="U187" i="1"/>
  <c r="F187" i="1"/>
  <c r="AU186" i="1"/>
  <c r="AH186" i="1"/>
  <c r="AD186" i="1"/>
  <c r="AG186" i="1" s="1"/>
  <c r="AC186" i="1"/>
  <c r="AB186" i="1"/>
  <c r="U186" i="1"/>
  <c r="F186" i="1"/>
  <c r="AU185" i="1"/>
  <c r="AH185" i="1"/>
  <c r="AK185" i="1" s="1"/>
  <c r="AD185" i="1"/>
  <c r="AF185" i="1" s="1"/>
  <c r="AC185" i="1"/>
  <c r="AE185" i="1" s="1"/>
  <c r="AB185" i="1"/>
  <c r="U185" i="1"/>
  <c r="F185" i="1"/>
  <c r="AU184" i="1"/>
  <c r="AM184" i="1"/>
  <c r="AL184" i="1"/>
  <c r="AK184" i="1"/>
  <c r="AJ184" i="1"/>
  <c r="AI184" i="1"/>
  <c r="AH184" i="1"/>
  <c r="AD184" i="1"/>
  <c r="AF184" i="1" s="1"/>
  <c r="AC184" i="1"/>
  <c r="AB184" i="1"/>
  <c r="U184" i="1"/>
  <c r="H184" i="1"/>
  <c r="G184" i="1"/>
  <c r="F184" i="1"/>
  <c r="AU183" i="1"/>
  <c r="AH183" i="1"/>
  <c r="AK183" i="1" s="1"/>
  <c r="AD183" i="1"/>
  <c r="AG183" i="1" s="1"/>
  <c r="AC183" i="1"/>
  <c r="AE183" i="1" s="1"/>
  <c r="AB183" i="1"/>
  <c r="U183" i="1"/>
  <c r="H183" i="1"/>
  <c r="G183" i="1"/>
  <c r="F183" i="1"/>
  <c r="AU182" i="1"/>
  <c r="AK182" i="1"/>
  <c r="AH182" i="1"/>
  <c r="AM182" i="1" s="1"/>
  <c r="AF182" i="1"/>
  <c r="AD182" i="1"/>
  <c r="AG182" i="1" s="1"/>
  <c r="AC182" i="1"/>
  <c r="AB182" i="1"/>
  <c r="AE182" i="1" s="1"/>
  <c r="U182" i="1"/>
  <c r="H182" i="1"/>
  <c r="G182" i="1"/>
  <c r="F182" i="1"/>
  <c r="AU181" i="1"/>
  <c r="AH181" i="1"/>
  <c r="AD181" i="1"/>
  <c r="AG181" i="1" s="1"/>
  <c r="AC181" i="1"/>
  <c r="AB181" i="1"/>
  <c r="U181" i="1"/>
  <c r="H181" i="1"/>
  <c r="G181" i="1"/>
  <c r="F181" i="1"/>
  <c r="AU180" i="1"/>
  <c r="AH180" i="1"/>
  <c r="AD180" i="1"/>
  <c r="AC180" i="1"/>
  <c r="AB180" i="1"/>
  <c r="U180" i="1"/>
  <c r="H180" i="1"/>
  <c r="G180" i="1"/>
  <c r="F180" i="1"/>
  <c r="AU179" i="1"/>
  <c r="AH179" i="1"/>
  <c r="AK179" i="1" s="1"/>
  <c r="U179" i="1"/>
  <c r="H179" i="1"/>
  <c r="G179" i="1"/>
  <c r="F179" i="1"/>
  <c r="AU178" i="1"/>
  <c r="AH178" i="1"/>
  <c r="AJ178" i="1" s="1"/>
  <c r="AE178" i="1"/>
  <c r="AD178" i="1"/>
  <c r="AC178" i="1"/>
  <c r="AB178" i="1"/>
  <c r="U178" i="1"/>
  <c r="H178" i="1"/>
  <c r="G178" i="1"/>
  <c r="F178" i="1"/>
  <c r="AU177" i="1"/>
  <c r="AH177" i="1"/>
  <c r="AM177" i="1" s="1"/>
  <c r="AF177" i="1"/>
  <c r="AD177" i="1"/>
  <c r="AG177" i="1" s="1"/>
  <c r="AC177" i="1"/>
  <c r="AB177" i="1"/>
  <c r="U177" i="1"/>
  <c r="H177" i="1"/>
  <c r="G177" i="1"/>
  <c r="F177" i="1"/>
  <c r="AU176" i="1"/>
  <c r="AK176" i="1"/>
  <c r="AH176" i="1"/>
  <c r="AL176" i="1" s="1"/>
  <c r="AD176" i="1"/>
  <c r="AG176" i="1" s="1"/>
  <c r="AC176" i="1"/>
  <c r="AB176" i="1"/>
  <c r="U176" i="1"/>
  <c r="H176" i="1"/>
  <c r="G176" i="1"/>
  <c r="F176" i="1"/>
  <c r="AU175" i="1"/>
  <c r="AH175" i="1"/>
  <c r="AM175" i="1" s="1"/>
  <c r="AG175" i="1"/>
  <c r="AD175" i="1"/>
  <c r="AF175" i="1" s="1"/>
  <c r="AC175" i="1"/>
  <c r="AB175" i="1"/>
  <c r="U175" i="1"/>
  <c r="H175" i="1"/>
  <c r="G175" i="1"/>
  <c r="F175" i="1"/>
  <c r="AU174" i="1"/>
  <c r="AM174" i="1"/>
  <c r="AH174" i="1"/>
  <c r="AJ174" i="1" s="1"/>
  <c r="AD174" i="1"/>
  <c r="AC174" i="1"/>
  <c r="AB174" i="1"/>
  <c r="AE174" i="1" s="1"/>
  <c r="U174" i="1"/>
  <c r="H174" i="1"/>
  <c r="G174" i="1"/>
  <c r="F174" i="1"/>
  <c r="AU173" i="1"/>
  <c r="AH173" i="1"/>
  <c r="AM173" i="1" s="1"/>
  <c r="AD173" i="1"/>
  <c r="AG173" i="1" s="1"/>
  <c r="AC173" i="1"/>
  <c r="AB173" i="1"/>
  <c r="U173" i="1"/>
  <c r="H173" i="1"/>
  <c r="G173" i="1"/>
  <c r="F173" i="1"/>
  <c r="AU172" i="1"/>
  <c r="AH172" i="1"/>
  <c r="AL172" i="1" s="1"/>
  <c r="AD172" i="1"/>
  <c r="AF172" i="1" s="1"/>
  <c r="AC172" i="1"/>
  <c r="AE172" i="1" s="1"/>
  <c r="AB172" i="1"/>
  <c r="U172" i="1"/>
  <c r="H172" i="1"/>
  <c r="G172" i="1"/>
  <c r="F172" i="1"/>
  <c r="CR171" i="1"/>
  <c r="CQ171" i="1"/>
  <c r="AU171" i="1"/>
  <c r="AH171" i="1"/>
  <c r="AK171" i="1" s="1"/>
  <c r="AF171" i="1"/>
  <c r="AD171" i="1"/>
  <c r="AG171" i="1" s="1"/>
  <c r="AC171" i="1"/>
  <c r="AE171" i="1" s="1"/>
  <c r="AB171" i="1"/>
  <c r="U171" i="1"/>
  <c r="H171" i="1"/>
  <c r="G171" i="1"/>
  <c r="F171" i="1"/>
  <c r="CR170" i="1"/>
  <c r="CQ170" i="1"/>
  <c r="AU170" i="1"/>
  <c r="AL170" i="1"/>
  <c r="AK170" i="1"/>
  <c r="AI170" i="1"/>
  <c r="AH170" i="1"/>
  <c r="AJ170" i="1" s="1"/>
  <c r="AD170" i="1"/>
  <c r="AG170" i="1" s="1"/>
  <c r="AC170" i="1"/>
  <c r="AB170" i="1"/>
  <c r="U170" i="1"/>
  <c r="H170" i="1"/>
  <c r="G170" i="1"/>
  <c r="F170" i="1"/>
  <c r="CR169" i="1"/>
  <c r="CQ169" i="1"/>
  <c r="AU169" i="1"/>
  <c r="AH169" i="1"/>
  <c r="AD169" i="1"/>
  <c r="AG169" i="1" s="1"/>
  <c r="AC169" i="1"/>
  <c r="AB169" i="1"/>
  <c r="U169" i="1"/>
  <c r="H169" i="1"/>
  <c r="G169" i="1"/>
  <c r="F169" i="1"/>
  <c r="AU168" i="1"/>
  <c r="AH168" i="1"/>
  <c r="AL168" i="1" s="1"/>
  <c r="AD168" i="1"/>
  <c r="AF168" i="1" s="1"/>
  <c r="AC168" i="1"/>
  <c r="AE168" i="1" s="1"/>
  <c r="AB168" i="1"/>
  <c r="U168" i="1"/>
  <c r="H168" i="1"/>
  <c r="G168" i="1"/>
  <c r="F168" i="1"/>
  <c r="AU167" i="1"/>
  <c r="AL167" i="1"/>
  <c r="AK167" i="1"/>
  <c r="AH167" i="1"/>
  <c r="AM167" i="1" s="1"/>
  <c r="AD167" i="1"/>
  <c r="AG167" i="1" s="1"/>
  <c r="AC167" i="1"/>
  <c r="AB167" i="1"/>
  <c r="U167" i="1"/>
  <c r="H167" i="1"/>
  <c r="G167" i="1"/>
  <c r="F167" i="1"/>
  <c r="AU166" i="1"/>
  <c r="AH166" i="1"/>
  <c r="AK166" i="1" s="1"/>
  <c r="AD166" i="1"/>
  <c r="AG166" i="1" s="1"/>
  <c r="AC166" i="1"/>
  <c r="AB166" i="1"/>
  <c r="U166" i="1"/>
  <c r="H166" i="1"/>
  <c r="G166" i="1"/>
  <c r="F166" i="1"/>
  <c r="AU165" i="1"/>
  <c r="AH165" i="1"/>
  <c r="AD165" i="1"/>
  <c r="AG165" i="1" s="1"/>
  <c r="AC165" i="1"/>
  <c r="AB165" i="1"/>
  <c r="U165" i="1"/>
  <c r="H165" i="1"/>
  <c r="G165" i="1"/>
  <c r="F165" i="1"/>
  <c r="AU164" i="1"/>
  <c r="AH164" i="1"/>
  <c r="AL164" i="1" s="1"/>
  <c r="W164" i="1"/>
  <c r="AI164" i="1" s="1"/>
  <c r="H164" i="1"/>
  <c r="G164" i="1"/>
  <c r="F164" i="1"/>
  <c r="CR163" i="1"/>
  <c r="CQ163" i="1"/>
  <c r="AU163" i="1"/>
  <c r="AH163" i="1"/>
  <c r="AM163" i="1" s="1"/>
  <c r="U163" i="1"/>
  <c r="H163" i="1"/>
  <c r="G163" i="1"/>
  <c r="F163" i="1"/>
  <c r="CR162" i="1"/>
  <c r="CQ162" i="1"/>
  <c r="AU162" i="1"/>
  <c r="AH162" i="1"/>
  <c r="AK162" i="1" s="1"/>
  <c r="AD162" i="1"/>
  <c r="AG162" i="1" s="1"/>
  <c r="AC162" i="1"/>
  <c r="AB162" i="1"/>
  <c r="U162" i="1"/>
  <c r="H162" i="1"/>
  <c r="G162" i="1"/>
  <c r="F162" i="1"/>
  <c r="AU161" i="1"/>
  <c r="AH161" i="1"/>
  <c r="AD161" i="1"/>
  <c r="AC161" i="1"/>
  <c r="AB161" i="1"/>
  <c r="U161" i="1"/>
  <c r="H161" i="1"/>
  <c r="G161" i="1"/>
  <c r="F161" i="1"/>
  <c r="AU160" i="1"/>
  <c r="AH160" i="1"/>
  <c r="AM160" i="1" s="1"/>
  <c r="AD160" i="1"/>
  <c r="AG160" i="1" s="1"/>
  <c r="AC160" i="1"/>
  <c r="AE160" i="1" s="1"/>
  <c r="AB160" i="1"/>
  <c r="U160" i="1"/>
  <c r="H160" i="1"/>
  <c r="G160" i="1"/>
  <c r="F160" i="1"/>
  <c r="AU159" i="1"/>
  <c r="AM159" i="1"/>
  <c r="AI159" i="1"/>
  <c r="AH159" i="1"/>
  <c r="AK159" i="1" s="1"/>
  <c r="AD159" i="1"/>
  <c r="AF159" i="1" s="1"/>
  <c r="AC159" i="1"/>
  <c r="AB159" i="1"/>
  <c r="U159" i="1"/>
  <c r="H159" i="1"/>
  <c r="G159" i="1"/>
  <c r="F159" i="1"/>
  <c r="CR158" i="1"/>
  <c r="CQ158" i="1"/>
  <c r="AU158" i="1"/>
  <c r="AH158" i="1"/>
  <c r="AJ158" i="1" s="1"/>
  <c r="AD158" i="1"/>
  <c r="AG158" i="1" s="1"/>
  <c r="AC158" i="1"/>
  <c r="AE158" i="1" s="1"/>
  <c r="AB158" i="1"/>
  <c r="U158" i="1"/>
  <c r="H158" i="1"/>
  <c r="G158" i="1"/>
  <c r="F158" i="1"/>
  <c r="CR157" i="1"/>
  <c r="CQ157" i="1"/>
  <c r="AU157" i="1"/>
  <c r="AH157" i="1"/>
  <c r="AL157" i="1" s="1"/>
  <c r="AD157" i="1"/>
  <c r="AC157" i="1"/>
  <c r="AE157" i="1" s="1"/>
  <c r="AB157" i="1"/>
  <c r="U157" i="1"/>
  <c r="H157" i="1"/>
  <c r="G157" i="1"/>
  <c r="F157" i="1"/>
  <c r="AU156" i="1"/>
  <c r="AH156" i="1"/>
  <c r="AM156" i="1" s="1"/>
  <c r="AD156" i="1"/>
  <c r="AF156" i="1" s="1"/>
  <c r="AC156" i="1"/>
  <c r="AE156" i="1" s="1"/>
  <c r="AB156" i="1"/>
  <c r="U156" i="1"/>
  <c r="H156" i="1"/>
  <c r="G156" i="1"/>
  <c r="F156" i="1"/>
  <c r="AU155" i="1"/>
  <c r="AJ155" i="1"/>
  <c r="AI155" i="1"/>
  <c r="AH155" i="1"/>
  <c r="AM155" i="1" s="1"/>
  <c r="AD155" i="1"/>
  <c r="AG155" i="1" s="1"/>
  <c r="AC155" i="1"/>
  <c r="AE155" i="1" s="1"/>
  <c r="AB155" i="1"/>
  <c r="U155" i="1"/>
  <c r="H155" i="1"/>
  <c r="G155" i="1"/>
  <c r="F155" i="1"/>
  <c r="AU154" i="1"/>
  <c r="AM154" i="1"/>
  <c r="AL154" i="1"/>
  <c r="AH154" i="1"/>
  <c r="AK154" i="1" s="1"/>
  <c r="AD154" i="1"/>
  <c r="AG154" i="1" s="1"/>
  <c r="AC154" i="1"/>
  <c r="AB154" i="1"/>
  <c r="U154" i="1"/>
  <c r="H154" i="1"/>
  <c r="G154" i="1"/>
  <c r="F154" i="1"/>
  <c r="AU153" i="1"/>
  <c r="AH153" i="1"/>
  <c r="AL153" i="1" s="1"/>
  <c r="AD153" i="1"/>
  <c r="AC153" i="1"/>
  <c r="AB153" i="1"/>
  <c r="U153" i="1"/>
  <c r="H153" i="1"/>
  <c r="G153" i="1"/>
  <c r="F153" i="1"/>
  <c r="AU152" i="1"/>
  <c r="AH152" i="1"/>
  <c r="AM152" i="1" s="1"/>
  <c r="AG152" i="1"/>
  <c r="AD152" i="1"/>
  <c r="AF152" i="1" s="1"/>
  <c r="AC152" i="1"/>
  <c r="AB152" i="1"/>
  <c r="U152" i="1"/>
  <c r="H152" i="1"/>
  <c r="G152" i="1"/>
  <c r="F152" i="1"/>
  <c r="AU151" i="1"/>
  <c r="AH151" i="1"/>
  <c r="AK151" i="1" s="1"/>
  <c r="AD151" i="1"/>
  <c r="AG151" i="1" s="1"/>
  <c r="AC151" i="1"/>
  <c r="AE151" i="1" s="1"/>
  <c r="AB151" i="1"/>
  <c r="U151" i="1"/>
  <c r="H151" i="1"/>
  <c r="G151" i="1"/>
  <c r="F151" i="1"/>
  <c r="AU150" i="1"/>
  <c r="AH150" i="1"/>
  <c r="AM150" i="1" s="1"/>
  <c r="AD150" i="1"/>
  <c r="AG150" i="1" s="1"/>
  <c r="AC150" i="1"/>
  <c r="AE150" i="1" s="1"/>
  <c r="AB150" i="1"/>
  <c r="U150" i="1"/>
  <c r="H150" i="1"/>
  <c r="G150" i="1"/>
  <c r="F150" i="1"/>
  <c r="AU149" i="1"/>
  <c r="AH149" i="1"/>
  <c r="AD149" i="1"/>
  <c r="AG149" i="1" s="1"/>
  <c r="AC149" i="1"/>
  <c r="AB149" i="1"/>
  <c r="U149" i="1"/>
  <c r="H149" i="1"/>
  <c r="G149" i="1"/>
  <c r="F149" i="1"/>
  <c r="AU148" i="1"/>
  <c r="AH148" i="1"/>
  <c r="AD148" i="1"/>
  <c r="AC148" i="1"/>
  <c r="AB148" i="1"/>
  <c r="U148" i="1"/>
  <c r="H148" i="1"/>
  <c r="G148" i="1"/>
  <c r="F148" i="1"/>
  <c r="AU147" i="1"/>
  <c r="AH147" i="1"/>
  <c r="AG147" i="1"/>
  <c r="AD147" i="1"/>
  <c r="AF147" i="1" s="1"/>
  <c r="AC147" i="1"/>
  <c r="AB147" i="1"/>
  <c r="U147" i="1"/>
  <c r="H147" i="1"/>
  <c r="G147" i="1"/>
  <c r="F147" i="1"/>
  <c r="AU146" i="1"/>
  <c r="AM146" i="1"/>
  <c r="AJ146" i="1"/>
  <c r="AH146" i="1"/>
  <c r="AL146" i="1" s="1"/>
  <c r="AD146" i="1"/>
  <c r="AG146" i="1" s="1"/>
  <c r="AC146" i="1"/>
  <c r="AB146" i="1"/>
  <c r="U146" i="1"/>
  <c r="H146" i="1"/>
  <c r="G146" i="1"/>
  <c r="F146" i="1"/>
  <c r="AU145" i="1"/>
  <c r="AH145" i="1"/>
  <c r="AD145" i="1"/>
  <c r="AG145" i="1" s="1"/>
  <c r="AC145" i="1"/>
  <c r="AE145" i="1" s="1"/>
  <c r="AB145" i="1"/>
  <c r="U145" i="1"/>
  <c r="H145" i="1"/>
  <c r="G145" i="1"/>
  <c r="F145" i="1"/>
  <c r="AU144" i="1"/>
  <c r="AH144" i="1"/>
  <c r="AD144" i="1"/>
  <c r="AC144" i="1"/>
  <c r="AB144" i="1"/>
  <c r="U144" i="1"/>
  <c r="H144" i="1"/>
  <c r="G144" i="1"/>
  <c r="F144" i="1"/>
  <c r="AU143" i="1"/>
  <c r="AH143" i="1"/>
  <c r="AJ143" i="1" s="1"/>
  <c r="AD143" i="1"/>
  <c r="AG143" i="1" s="1"/>
  <c r="AC143" i="1"/>
  <c r="AB143" i="1"/>
  <c r="U143" i="1"/>
  <c r="H143" i="1"/>
  <c r="G143" i="1"/>
  <c r="F143" i="1"/>
  <c r="AU142" i="1"/>
  <c r="AH142" i="1"/>
  <c r="AI142" i="1" s="1"/>
  <c r="AG142" i="1"/>
  <c r="AD142" i="1"/>
  <c r="AF142" i="1" s="1"/>
  <c r="AC142" i="1"/>
  <c r="AB142" i="1"/>
  <c r="U142" i="1"/>
  <c r="H142" i="1"/>
  <c r="G142" i="1"/>
  <c r="F142" i="1"/>
  <c r="AU141" i="1"/>
  <c r="AH141" i="1"/>
  <c r="AD141" i="1"/>
  <c r="AF141" i="1" s="1"/>
  <c r="AC141" i="1"/>
  <c r="AB141" i="1"/>
  <c r="U141" i="1"/>
  <c r="H141" i="1"/>
  <c r="G141" i="1"/>
  <c r="F141" i="1"/>
  <c r="AU140" i="1"/>
  <c r="AH140" i="1"/>
  <c r="AI140" i="1" s="1"/>
  <c r="U140" i="1"/>
  <c r="H140" i="1"/>
  <c r="G140" i="1"/>
  <c r="F140" i="1"/>
  <c r="AU139" i="1"/>
  <c r="AH139" i="1"/>
  <c r="AK139" i="1" s="1"/>
  <c r="AD139" i="1"/>
  <c r="AG139" i="1" s="1"/>
  <c r="AC139" i="1"/>
  <c r="AE139" i="1" s="1"/>
  <c r="AB139" i="1"/>
  <c r="U139" i="1"/>
  <c r="H139" i="1"/>
  <c r="G139" i="1"/>
  <c r="F139" i="1"/>
  <c r="AU138" i="1"/>
  <c r="AM138" i="1"/>
  <c r="AL138" i="1"/>
  <c r="AH138" i="1"/>
  <c r="AD138" i="1"/>
  <c r="AC138" i="1"/>
  <c r="AB138" i="1"/>
  <c r="U138" i="1"/>
  <c r="H138" i="1"/>
  <c r="G138" i="1"/>
  <c r="F138" i="1"/>
  <c r="AU137" i="1"/>
  <c r="AK137" i="1"/>
  <c r="AH137" i="1"/>
  <c r="AM137" i="1" s="1"/>
  <c r="AD137" i="1"/>
  <c r="AG137" i="1" s="1"/>
  <c r="AC137" i="1"/>
  <c r="AB137" i="1"/>
  <c r="U137" i="1"/>
  <c r="H137" i="1"/>
  <c r="G137" i="1"/>
  <c r="F137" i="1"/>
  <c r="AU136" i="1"/>
  <c r="AH136" i="1"/>
  <c r="AK136" i="1" s="1"/>
  <c r="AD136" i="1"/>
  <c r="AG136" i="1" s="1"/>
  <c r="AC136" i="1"/>
  <c r="AE136" i="1" s="1"/>
  <c r="AB136" i="1"/>
  <c r="U136" i="1"/>
  <c r="H136" i="1"/>
  <c r="G136" i="1"/>
  <c r="F136" i="1"/>
  <c r="AU135" i="1"/>
  <c r="AH135" i="1"/>
  <c r="AD135" i="1"/>
  <c r="AC135" i="1"/>
  <c r="AB135" i="1"/>
  <c r="U135" i="1"/>
  <c r="H135" i="1"/>
  <c r="G135" i="1"/>
  <c r="F135" i="1"/>
  <c r="AU134" i="1"/>
  <c r="AH134" i="1"/>
  <c r="AK134" i="1" s="1"/>
  <c r="AG134" i="1"/>
  <c r="AD134" i="1"/>
  <c r="AF134" i="1" s="1"/>
  <c r="AC134" i="1"/>
  <c r="AB134" i="1"/>
  <c r="U134" i="1"/>
  <c r="H134" i="1"/>
  <c r="G134" i="1"/>
  <c r="F134" i="1"/>
  <c r="AU133" i="1"/>
  <c r="AI133" i="1"/>
  <c r="AH133" i="1"/>
  <c r="AK133" i="1" s="1"/>
  <c r="AD133" i="1"/>
  <c r="AF133" i="1" s="1"/>
  <c r="AC133" i="1"/>
  <c r="AB133" i="1"/>
  <c r="U133" i="1"/>
  <c r="H133" i="1"/>
  <c r="G133" i="1"/>
  <c r="F133" i="1"/>
  <c r="AU132" i="1"/>
  <c r="AH132" i="1"/>
  <c r="AD132" i="1"/>
  <c r="AG132" i="1" s="1"/>
  <c r="AC132" i="1"/>
  <c r="AB132" i="1"/>
  <c r="U132" i="1"/>
  <c r="H132" i="1"/>
  <c r="G132" i="1"/>
  <c r="F132" i="1"/>
  <c r="AU131" i="1"/>
  <c r="AH131" i="1"/>
  <c r="U131" i="1"/>
  <c r="H131" i="1"/>
  <c r="G131" i="1"/>
  <c r="F131" i="1"/>
  <c r="AU130" i="1"/>
  <c r="AH130" i="1"/>
  <c r="AL130" i="1" s="1"/>
  <c r="AD130" i="1"/>
  <c r="AG130" i="1" s="1"/>
  <c r="AC130" i="1"/>
  <c r="AB130" i="1"/>
  <c r="U130" i="1"/>
  <c r="H130" i="1"/>
  <c r="G130" i="1"/>
  <c r="F130" i="1"/>
  <c r="AU129" i="1"/>
  <c r="AL129" i="1"/>
  <c r="AK129" i="1"/>
  <c r="AJ129" i="1"/>
  <c r="AI129" i="1"/>
  <c r="AH129" i="1"/>
  <c r="AM129" i="1" s="1"/>
  <c r="AD129" i="1"/>
  <c r="AG129" i="1" s="1"/>
  <c r="AC129" i="1"/>
  <c r="AB129" i="1"/>
  <c r="U129" i="1"/>
  <c r="H129" i="1"/>
  <c r="G129" i="1"/>
  <c r="F129" i="1"/>
  <c r="AU128" i="1"/>
  <c r="AM128" i="1"/>
  <c r="AH128" i="1"/>
  <c r="AJ128" i="1" s="1"/>
  <c r="AD128" i="1"/>
  <c r="AG128" i="1" s="1"/>
  <c r="AC128" i="1"/>
  <c r="AB128" i="1"/>
  <c r="H128" i="1"/>
  <c r="G128" i="1"/>
  <c r="F128" i="1"/>
  <c r="AU127" i="1"/>
  <c r="AH127" i="1"/>
  <c r="AL127" i="1" s="1"/>
  <c r="AE127" i="1"/>
  <c r="AD127" i="1"/>
  <c r="AC127" i="1"/>
  <c r="AB127" i="1"/>
  <c r="H127" i="1"/>
  <c r="G127" i="1"/>
  <c r="F127" i="1"/>
  <c r="AU126" i="1"/>
  <c r="AH126" i="1"/>
  <c r="AI126" i="1" s="1"/>
  <c r="AD126" i="1"/>
  <c r="AC126" i="1"/>
  <c r="AE126" i="1" s="1"/>
  <c r="AB126" i="1"/>
  <c r="H126" i="1"/>
  <c r="G126" i="1"/>
  <c r="F126" i="1"/>
  <c r="AU125" i="1"/>
  <c r="AM125" i="1"/>
  <c r="AL125" i="1"/>
  <c r="AJ125" i="1"/>
  <c r="AH125" i="1"/>
  <c r="AI125" i="1" s="1"/>
  <c r="AD125" i="1"/>
  <c r="AC125" i="1"/>
  <c r="AB125" i="1"/>
  <c r="H125" i="1"/>
  <c r="G125" i="1"/>
  <c r="F125" i="1"/>
  <c r="AU124" i="1"/>
  <c r="AH124" i="1"/>
  <c r="AL124" i="1" s="1"/>
  <c r="AD124" i="1"/>
  <c r="AG124" i="1" s="1"/>
  <c r="AC124" i="1"/>
  <c r="AB124" i="1"/>
  <c r="H124" i="1"/>
  <c r="G124" i="1"/>
  <c r="F124" i="1"/>
  <c r="AU123" i="1"/>
  <c r="AH123" i="1"/>
  <c r="AD123" i="1"/>
  <c r="AG123" i="1" s="1"/>
  <c r="AC123" i="1"/>
  <c r="AB123" i="1"/>
  <c r="H123" i="1"/>
  <c r="G123" i="1"/>
  <c r="F123" i="1"/>
  <c r="AU122" i="1"/>
  <c r="AH122" i="1"/>
  <c r="AI122" i="1" s="1"/>
  <c r="AD122" i="1"/>
  <c r="AF122" i="1" s="1"/>
  <c r="AC122" i="1"/>
  <c r="AB122" i="1"/>
  <c r="H122" i="1"/>
  <c r="G122" i="1"/>
  <c r="F122" i="1"/>
  <c r="AU121" i="1"/>
  <c r="AM121" i="1"/>
  <c r="AL121" i="1"/>
  <c r="AK121" i="1"/>
  <c r="AJ121" i="1"/>
  <c r="AI121" i="1"/>
  <c r="AH121" i="1"/>
  <c r="AD121" i="1"/>
  <c r="AC121" i="1"/>
  <c r="AB121" i="1"/>
  <c r="H121" i="1"/>
  <c r="G121" i="1"/>
  <c r="F121" i="1"/>
  <c r="AU120" i="1"/>
  <c r="AH120" i="1"/>
  <c r="AD120" i="1"/>
  <c r="AG120" i="1" s="1"/>
  <c r="AC120" i="1"/>
  <c r="AE120" i="1" s="1"/>
  <c r="AB120" i="1"/>
  <c r="H120" i="1"/>
  <c r="G120" i="1"/>
  <c r="F120" i="1"/>
  <c r="AU119" i="1"/>
  <c r="AH119" i="1"/>
  <c r="AJ119" i="1" s="1"/>
  <c r="AD119" i="1"/>
  <c r="AG119" i="1" s="1"/>
  <c r="AC119" i="1"/>
  <c r="AB119" i="1"/>
  <c r="H119" i="1"/>
  <c r="G119" i="1"/>
  <c r="F119" i="1"/>
  <c r="AU118" i="1"/>
  <c r="AH118" i="1"/>
  <c r="AL118" i="1" s="1"/>
  <c r="AD118" i="1"/>
  <c r="AC118" i="1"/>
  <c r="AB118" i="1"/>
  <c r="H118" i="1"/>
  <c r="G118" i="1"/>
  <c r="F118" i="1"/>
  <c r="AU117" i="1"/>
  <c r="AH117" i="1"/>
  <c r="AD117" i="1"/>
  <c r="AF117" i="1" s="1"/>
  <c r="AC117" i="1"/>
  <c r="AE117" i="1" s="1"/>
  <c r="AB117" i="1"/>
  <c r="H117" i="1"/>
  <c r="G117" i="1"/>
  <c r="F117" i="1"/>
  <c r="AU116" i="1"/>
  <c r="AM116" i="1"/>
  <c r="AL116" i="1"/>
  <c r="AK116" i="1"/>
  <c r="AI116" i="1"/>
  <c r="AH116" i="1"/>
  <c r="AJ116" i="1" s="1"/>
  <c r="AD116" i="1"/>
  <c r="AG116" i="1" s="1"/>
  <c r="AC116" i="1"/>
  <c r="AB116" i="1"/>
  <c r="U116" i="1"/>
  <c r="H116" i="1"/>
  <c r="G116" i="1"/>
  <c r="F116" i="1"/>
  <c r="AU115" i="1"/>
  <c r="AH115" i="1"/>
  <c r="AM115" i="1" s="1"/>
  <c r="AD115" i="1"/>
  <c r="AC115" i="1"/>
  <c r="AE115" i="1" s="1"/>
  <c r="AB115" i="1"/>
  <c r="U115" i="1"/>
  <c r="H115" i="1"/>
  <c r="G115" i="1"/>
  <c r="F115" i="1"/>
  <c r="AU114" i="1"/>
  <c r="AH114" i="1"/>
  <c r="AK114" i="1" s="1"/>
  <c r="AD114" i="1"/>
  <c r="AF114" i="1" s="1"/>
  <c r="AC114" i="1"/>
  <c r="AE114" i="1" s="1"/>
  <c r="AB114" i="1"/>
  <c r="U114" i="1"/>
  <c r="H114" i="1"/>
  <c r="G114" i="1"/>
  <c r="F114" i="1"/>
  <c r="CR113" i="1"/>
  <c r="CQ113" i="1"/>
  <c r="AU113" i="1"/>
  <c r="AH113" i="1"/>
  <c r="AJ113" i="1" s="1"/>
  <c r="AD113" i="1"/>
  <c r="AG113" i="1" s="1"/>
  <c r="AC113" i="1"/>
  <c r="AB113" i="1"/>
  <c r="U113" i="1"/>
  <c r="H113" i="1"/>
  <c r="G113" i="1"/>
  <c r="F113" i="1"/>
  <c r="AU112" i="1"/>
  <c r="AH112" i="1"/>
  <c r="AD112" i="1"/>
  <c r="AG112" i="1" s="1"/>
  <c r="AC112" i="1"/>
  <c r="AB112" i="1"/>
  <c r="U112" i="1"/>
  <c r="H112" i="1"/>
  <c r="G112" i="1"/>
  <c r="F112" i="1"/>
  <c r="AU111" i="1"/>
  <c r="AH111" i="1"/>
  <c r="AI111" i="1" s="1"/>
  <c r="AG111" i="1"/>
  <c r="AD111" i="1"/>
  <c r="AF111" i="1" s="1"/>
  <c r="AC111" i="1"/>
  <c r="AB111" i="1"/>
  <c r="U111" i="1"/>
  <c r="H111" i="1"/>
  <c r="G111" i="1"/>
  <c r="F111" i="1"/>
  <c r="AU110" i="1"/>
  <c r="AI110" i="1"/>
  <c r="AH110" i="1"/>
  <c r="AD110" i="1"/>
  <c r="AF110" i="1" s="1"/>
  <c r="AC110" i="1"/>
  <c r="AB110" i="1"/>
  <c r="U110" i="1"/>
  <c r="H110" i="1"/>
  <c r="G110" i="1"/>
  <c r="F110" i="1"/>
  <c r="CR109" i="1"/>
  <c r="CQ109" i="1"/>
  <c r="AU109" i="1"/>
  <c r="AH109" i="1"/>
  <c r="AG109" i="1"/>
  <c r="AD109" i="1"/>
  <c r="AF109" i="1" s="1"/>
  <c r="AC109" i="1"/>
  <c r="AB109" i="1"/>
  <c r="U109" i="1"/>
  <c r="H109" i="1"/>
  <c r="G109" i="1"/>
  <c r="F109" i="1"/>
  <c r="AU108" i="1"/>
  <c r="AH108" i="1"/>
  <c r="AM108" i="1" s="1"/>
  <c r="AD108" i="1"/>
  <c r="AG108" i="1" s="1"/>
  <c r="AC108" i="1"/>
  <c r="AB108" i="1"/>
  <c r="U108" i="1"/>
  <c r="H108" i="1"/>
  <c r="G108" i="1"/>
  <c r="F108" i="1"/>
  <c r="AU107" i="1"/>
  <c r="AH107" i="1"/>
  <c r="AM107" i="1" s="1"/>
  <c r="AD107" i="1"/>
  <c r="AG107" i="1" s="1"/>
  <c r="AC107" i="1"/>
  <c r="AB107" i="1"/>
  <c r="X107" i="1"/>
  <c r="AJ107" i="1" s="1"/>
  <c r="U107" i="1"/>
  <c r="H107" i="1"/>
  <c r="G107" i="1"/>
  <c r="F107" i="1"/>
  <c r="AU106" i="1"/>
  <c r="AH106" i="1"/>
  <c r="AI106" i="1" s="1"/>
  <c r="AD106" i="1"/>
  <c r="AG106" i="1" s="1"/>
  <c r="AC106" i="1"/>
  <c r="AB106" i="1"/>
  <c r="X106" i="1"/>
  <c r="U106" i="1"/>
  <c r="H106" i="1"/>
  <c r="G106" i="1"/>
  <c r="F106" i="1"/>
  <c r="CR105" i="1"/>
  <c r="CQ105" i="1"/>
  <c r="AU105" i="1"/>
  <c r="AH105" i="1"/>
  <c r="AI105" i="1" s="1"/>
  <c r="AD105" i="1"/>
  <c r="AG105" i="1" s="1"/>
  <c r="AC105" i="1"/>
  <c r="AB105" i="1"/>
  <c r="X105" i="1"/>
  <c r="U105" i="1"/>
  <c r="H105" i="1"/>
  <c r="G105" i="1"/>
  <c r="F105" i="1"/>
  <c r="AU104" i="1"/>
  <c r="AK104" i="1"/>
  <c r="AJ104" i="1"/>
  <c r="AH104" i="1"/>
  <c r="AM104" i="1" s="1"/>
  <c r="AD104" i="1"/>
  <c r="AG104" i="1" s="1"/>
  <c r="AC104" i="1"/>
  <c r="AE104" i="1" s="1"/>
  <c r="AB104" i="1"/>
  <c r="U104" i="1"/>
  <c r="H104" i="1"/>
  <c r="G104" i="1"/>
  <c r="F104" i="1"/>
  <c r="AU103" i="1"/>
  <c r="AH103" i="1"/>
  <c r="AL103" i="1" s="1"/>
  <c r="AG103" i="1"/>
  <c r="AD103" i="1"/>
  <c r="AF103" i="1" s="1"/>
  <c r="AC103" i="1"/>
  <c r="AB103" i="1"/>
  <c r="U103" i="1"/>
  <c r="H103" i="1"/>
  <c r="G103" i="1"/>
  <c r="F103" i="1"/>
  <c r="AU102" i="1"/>
  <c r="AH102" i="1"/>
  <c r="AI102" i="1" s="1"/>
  <c r="AD102" i="1"/>
  <c r="AF102" i="1" s="1"/>
  <c r="AC102" i="1"/>
  <c r="AE102" i="1" s="1"/>
  <c r="AB102" i="1"/>
  <c r="U102" i="1"/>
  <c r="H102" i="1"/>
  <c r="G102" i="1"/>
  <c r="F102" i="1"/>
  <c r="CR101" i="1"/>
  <c r="CQ101" i="1"/>
  <c r="AU101" i="1"/>
  <c r="AH101" i="1"/>
  <c r="AJ101" i="1" s="1"/>
  <c r="AD101" i="1"/>
  <c r="AG101" i="1" s="1"/>
  <c r="AC101" i="1"/>
  <c r="AB101" i="1"/>
  <c r="U101" i="1"/>
  <c r="H101" i="1"/>
  <c r="G101" i="1"/>
  <c r="F101" i="1"/>
  <c r="AU100" i="1"/>
  <c r="AH100" i="1"/>
  <c r="AK100" i="1" s="1"/>
  <c r="AD100" i="1"/>
  <c r="AG100" i="1" s="1"/>
  <c r="AC100" i="1"/>
  <c r="AE100" i="1" s="1"/>
  <c r="AB100" i="1"/>
  <c r="U100" i="1"/>
  <c r="H100" i="1"/>
  <c r="G100" i="1"/>
  <c r="F100" i="1"/>
  <c r="AU99" i="1"/>
  <c r="AL99" i="1"/>
  <c r="AH99" i="1"/>
  <c r="AM99" i="1" s="1"/>
  <c r="AD99" i="1"/>
  <c r="AC99" i="1"/>
  <c r="AB99" i="1"/>
  <c r="U99" i="1"/>
  <c r="H99" i="1"/>
  <c r="G99" i="1"/>
  <c r="F99" i="1"/>
  <c r="AU98" i="1"/>
  <c r="AH98" i="1"/>
  <c r="AM98" i="1" s="1"/>
  <c r="AD98" i="1"/>
  <c r="AG98" i="1" s="1"/>
  <c r="AC98" i="1"/>
  <c r="AB98" i="1"/>
  <c r="U98" i="1"/>
  <c r="H98" i="1"/>
  <c r="G98" i="1"/>
  <c r="F98" i="1"/>
  <c r="AU97" i="1"/>
  <c r="AH97" i="1"/>
  <c r="AM97" i="1" s="1"/>
  <c r="AG97" i="1"/>
  <c r="AF97" i="1"/>
  <c r="AD97" i="1"/>
  <c r="AC97" i="1"/>
  <c r="AB97" i="1"/>
  <c r="U97" i="1"/>
  <c r="H97" i="1"/>
  <c r="G97" i="1"/>
  <c r="F97" i="1"/>
  <c r="AU96" i="1"/>
  <c r="AH96" i="1"/>
  <c r="AK96" i="1" s="1"/>
  <c r="AD96" i="1"/>
  <c r="AG96" i="1" s="1"/>
  <c r="AC96" i="1"/>
  <c r="AE96" i="1" s="1"/>
  <c r="AB96" i="1"/>
  <c r="U96" i="1"/>
  <c r="H96" i="1"/>
  <c r="G96" i="1"/>
  <c r="F96" i="1"/>
  <c r="AU95" i="1"/>
  <c r="AL95" i="1"/>
  <c r="AK95" i="1"/>
  <c r="AH95" i="1"/>
  <c r="AM95" i="1" s="1"/>
  <c r="AD95" i="1"/>
  <c r="AC95" i="1"/>
  <c r="AB95" i="1"/>
  <c r="U95" i="1"/>
  <c r="H95" i="1"/>
  <c r="G95" i="1"/>
  <c r="F95" i="1"/>
  <c r="AU94" i="1"/>
  <c r="AL94" i="1"/>
  <c r="AH94" i="1"/>
  <c r="AM94" i="1" s="1"/>
  <c r="AD94" i="1"/>
  <c r="AG94" i="1" s="1"/>
  <c r="AC94" i="1"/>
  <c r="AB94" i="1"/>
  <c r="U94" i="1"/>
  <c r="H94" i="1"/>
  <c r="G94" i="1"/>
  <c r="F94" i="1"/>
  <c r="AU93" i="1"/>
  <c r="AH93" i="1"/>
  <c r="AJ93" i="1" s="1"/>
  <c r="AD93" i="1"/>
  <c r="AG93" i="1" s="1"/>
  <c r="AC93" i="1"/>
  <c r="AB93" i="1"/>
  <c r="U93" i="1"/>
  <c r="H93" i="1"/>
  <c r="G93" i="1"/>
  <c r="F93" i="1"/>
  <c r="AU92" i="1"/>
  <c r="AH92" i="1"/>
  <c r="AM92" i="1" s="1"/>
  <c r="AD92" i="1"/>
  <c r="AG92" i="1" s="1"/>
  <c r="AC92" i="1"/>
  <c r="AE92" i="1" s="1"/>
  <c r="AB92" i="1"/>
  <c r="U92" i="1"/>
  <c r="H92" i="1"/>
  <c r="G92" i="1"/>
  <c r="F92" i="1"/>
  <c r="AU91" i="1"/>
  <c r="AK91" i="1"/>
  <c r="AI91" i="1"/>
  <c r="AH91" i="1"/>
  <c r="AM91" i="1" s="1"/>
  <c r="AD91" i="1"/>
  <c r="AG91" i="1" s="1"/>
  <c r="AC91" i="1"/>
  <c r="AB91" i="1"/>
  <c r="AE91" i="1" s="1"/>
  <c r="U91" i="1"/>
  <c r="H91" i="1"/>
  <c r="G91" i="1"/>
  <c r="F91" i="1"/>
  <c r="AU90" i="1"/>
  <c r="AH90" i="1"/>
  <c r="AD90" i="1"/>
  <c r="AG90" i="1" s="1"/>
  <c r="AC90" i="1"/>
  <c r="AB90" i="1"/>
  <c r="U90" i="1"/>
  <c r="H90" i="1"/>
  <c r="G90" i="1"/>
  <c r="F90" i="1"/>
  <c r="AU89" i="1"/>
  <c r="AH89" i="1"/>
  <c r="AJ89" i="1" s="1"/>
  <c r="AD89" i="1"/>
  <c r="AG89" i="1" s="1"/>
  <c r="AC89" i="1"/>
  <c r="AB89" i="1"/>
  <c r="U89" i="1"/>
  <c r="H89" i="1"/>
  <c r="G89" i="1"/>
  <c r="F89" i="1"/>
  <c r="AU88" i="1"/>
  <c r="AH88" i="1"/>
  <c r="AM88" i="1" s="1"/>
  <c r="AD88" i="1"/>
  <c r="AC88" i="1"/>
  <c r="AE88" i="1" s="1"/>
  <c r="AB88" i="1"/>
  <c r="U88" i="1"/>
  <c r="H88" i="1"/>
  <c r="G88" i="1"/>
  <c r="F88" i="1"/>
  <c r="AU87" i="1"/>
  <c r="AH87" i="1"/>
  <c r="AL87" i="1" s="1"/>
  <c r="AD87" i="1"/>
  <c r="AG87" i="1" s="1"/>
  <c r="AC87" i="1"/>
  <c r="AB87" i="1"/>
  <c r="U87" i="1"/>
  <c r="H87" i="1"/>
  <c r="G87" i="1"/>
  <c r="F87" i="1"/>
  <c r="AU86" i="1"/>
  <c r="AH86" i="1"/>
  <c r="AI86" i="1" s="1"/>
  <c r="AD86" i="1"/>
  <c r="AG86" i="1" s="1"/>
  <c r="AC86" i="1"/>
  <c r="AE86" i="1" s="1"/>
  <c r="AB86" i="1"/>
  <c r="U86" i="1"/>
  <c r="H86" i="1"/>
  <c r="G86" i="1"/>
  <c r="F86" i="1"/>
  <c r="AU85" i="1"/>
  <c r="AK85" i="1"/>
  <c r="AH85" i="1"/>
  <c r="AM85" i="1" s="1"/>
  <c r="AD85" i="1"/>
  <c r="AF85" i="1" s="1"/>
  <c r="AC85" i="1"/>
  <c r="AE85" i="1" s="1"/>
  <c r="AB85" i="1"/>
  <c r="U85" i="1"/>
  <c r="H85" i="1"/>
  <c r="G85" i="1"/>
  <c r="F85" i="1"/>
  <c r="AU84" i="1"/>
  <c r="AH84" i="1"/>
  <c r="AL84" i="1" s="1"/>
  <c r="AD84" i="1"/>
  <c r="AF84" i="1" s="1"/>
  <c r="AC84" i="1"/>
  <c r="AB84" i="1"/>
  <c r="U84" i="1"/>
  <c r="H84" i="1"/>
  <c r="G84" i="1"/>
  <c r="F84" i="1"/>
  <c r="AU83" i="1"/>
  <c r="AH83" i="1"/>
  <c r="AI83" i="1" s="1"/>
  <c r="AG83" i="1"/>
  <c r="AD83" i="1"/>
  <c r="AF83" i="1" s="1"/>
  <c r="AC83" i="1"/>
  <c r="AB83" i="1"/>
  <c r="X83" i="1"/>
  <c r="U83" i="1"/>
  <c r="H83" i="1"/>
  <c r="G83" i="1"/>
  <c r="F83" i="1"/>
  <c r="AU82" i="1"/>
  <c r="AH82" i="1"/>
  <c r="AD82" i="1"/>
  <c r="AF82" i="1" s="1"/>
  <c r="AC82" i="1"/>
  <c r="AB82" i="1"/>
  <c r="U82" i="1"/>
  <c r="H82" i="1"/>
  <c r="G82" i="1"/>
  <c r="F82" i="1"/>
  <c r="AU81" i="1"/>
  <c r="AH81" i="1"/>
  <c r="AL81" i="1" s="1"/>
  <c r="AD81" i="1"/>
  <c r="AC81" i="1"/>
  <c r="AB81" i="1"/>
  <c r="X81" i="1"/>
  <c r="U81" i="1"/>
  <c r="H81" i="1"/>
  <c r="G81" i="1"/>
  <c r="F81" i="1"/>
  <c r="AU80" i="1"/>
  <c r="AH80" i="1"/>
  <c r="AM80" i="1" s="1"/>
  <c r="AD80" i="1"/>
  <c r="AG80" i="1" s="1"/>
  <c r="AC80" i="1"/>
  <c r="AB80" i="1"/>
  <c r="U80" i="1"/>
  <c r="H80" i="1"/>
  <c r="G80" i="1"/>
  <c r="F80" i="1"/>
  <c r="AU79" i="1"/>
  <c r="AH79" i="1"/>
  <c r="AJ79" i="1" s="1"/>
  <c r="AD79" i="1"/>
  <c r="AC79" i="1"/>
  <c r="AB79" i="1"/>
  <c r="U79" i="1"/>
  <c r="H79" i="1"/>
  <c r="G79" i="1"/>
  <c r="F79" i="1"/>
  <c r="AU78" i="1"/>
  <c r="AM78" i="1"/>
  <c r="AI78" i="1"/>
  <c r="AH78" i="1"/>
  <c r="AK78" i="1" s="1"/>
  <c r="AD78" i="1"/>
  <c r="AG78" i="1" s="1"/>
  <c r="AC78" i="1"/>
  <c r="AB78" i="1"/>
  <c r="U78" i="1"/>
  <c r="H78" i="1"/>
  <c r="G78" i="1"/>
  <c r="F78" i="1"/>
  <c r="AU77" i="1"/>
  <c r="AH77" i="1"/>
  <c r="H77" i="1"/>
  <c r="G77" i="1"/>
  <c r="F77" i="1"/>
  <c r="AU76" i="1"/>
  <c r="AK76" i="1"/>
  <c r="AJ76" i="1"/>
  <c r="AH76" i="1"/>
  <c r="AM76" i="1" s="1"/>
  <c r="AD76" i="1"/>
  <c r="AG76" i="1" s="1"/>
  <c r="AC76" i="1"/>
  <c r="AB76" i="1"/>
  <c r="U76" i="1"/>
  <c r="H76" i="1"/>
  <c r="G76" i="1"/>
  <c r="F76" i="1"/>
  <c r="CR75" i="1"/>
  <c r="CQ75" i="1"/>
  <c r="AU75" i="1"/>
  <c r="AH75" i="1"/>
  <c r="AM75" i="1" s="1"/>
  <c r="AD75" i="1"/>
  <c r="AF75" i="1" s="1"/>
  <c r="AC75" i="1"/>
  <c r="AE75" i="1" s="1"/>
  <c r="AB75" i="1"/>
  <c r="U75" i="1"/>
  <c r="H75" i="1"/>
  <c r="G75" i="1"/>
  <c r="F75" i="1"/>
  <c r="AU74" i="1"/>
  <c r="AH74" i="1"/>
  <c r="AJ74" i="1" s="1"/>
  <c r="U74" i="1"/>
  <c r="H74" i="1"/>
  <c r="G74" i="1"/>
  <c r="F74" i="1"/>
  <c r="AU73" i="1"/>
  <c r="AH73" i="1"/>
  <c r="AM73" i="1" s="1"/>
  <c r="AD73" i="1"/>
  <c r="AC73" i="1"/>
  <c r="AE73" i="1" s="1"/>
  <c r="AB73" i="1"/>
  <c r="U73" i="1"/>
  <c r="H73" i="1"/>
  <c r="G73" i="1"/>
  <c r="F73" i="1"/>
  <c r="CR72" i="1"/>
  <c r="CQ72" i="1"/>
  <c r="AU72" i="1"/>
  <c r="AH72" i="1"/>
  <c r="AM72" i="1" s="1"/>
  <c r="AD72" i="1"/>
  <c r="AC72" i="1"/>
  <c r="AB72" i="1"/>
  <c r="X72" i="1"/>
  <c r="U72" i="1"/>
  <c r="H72" i="1"/>
  <c r="G72" i="1"/>
  <c r="F72" i="1"/>
  <c r="AU71" i="1"/>
  <c r="AH71" i="1"/>
  <c r="AM71" i="1" s="1"/>
  <c r="AD71" i="1"/>
  <c r="AF71" i="1" s="1"/>
  <c r="AC71" i="1"/>
  <c r="AB71" i="1"/>
  <c r="U71" i="1"/>
  <c r="H71" i="1"/>
  <c r="G71" i="1"/>
  <c r="F71" i="1"/>
  <c r="CR70" i="1"/>
  <c r="CQ70" i="1"/>
  <c r="AU70" i="1"/>
  <c r="AH70" i="1"/>
  <c r="AM70" i="1" s="1"/>
  <c r="AD70" i="1"/>
  <c r="AG70" i="1" s="1"/>
  <c r="AC70" i="1"/>
  <c r="AB70" i="1"/>
  <c r="AE70" i="1" s="1"/>
  <c r="U70" i="1"/>
  <c r="H70" i="1"/>
  <c r="G70" i="1"/>
  <c r="F70" i="1"/>
  <c r="CR69" i="1"/>
  <c r="CQ69" i="1"/>
  <c r="AU69" i="1"/>
  <c r="AH69" i="1"/>
  <c r="AM69" i="1" s="1"/>
  <c r="X69" i="1"/>
  <c r="U69" i="1"/>
  <c r="H69" i="1"/>
  <c r="G69" i="1"/>
  <c r="F69" i="1"/>
  <c r="AU68" i="1"/>
  <c r="AM68" i="1"/>
  <c r="AL68" i="1"/>
  <c r="AH68" i="1"/>
  <c r="AI68" i="1" s="1"/>
  <c r="AD68" i="1"/>
  <c r="AC68" i="1"/>
  <c r="AB68" i="1"/>
  <c r="U68" i="1"/>
  <c r="H68" i="1"/>
  <c r="G68" i="1"/>
  <c r="F68" i="1"/>
  <c r="AU67" i="1"/>
  <c r="AH67" i="1"/>
  <c r="AI67" i="1" s="1"/>
  <c r="AD67" i="1"/>
  <c r="AF67" i="1" s="1"/>
  <c r="AC67" i="1"/>
  <c r="AB67" i="1"/>
  <c r="X67" i="1"/>
  <c r="U67" i="1"/>
  <c r="H67" i="1"/>
  <c r="G67" i="1"/>
  <c r="F67" i="1"/>
  <c r="AU66" i="1"/>
  <c r="AH66" i="1"/>
  <c r="AM66" i="1" s="1"/>
  <c r="AD66" i="1"/>
  <c r="AC66" i="1"/>
  <c r="AB66" i="1"/>
  <c r="U66" i="1"/>
  <c r="H66" i="1"/>
  <c r="G66" i="1"/>
  <c r="F66" i="1"/>
  <c r="AU65" i="1"/>
  <c r="AH65" i="1"/>
  <c r="AL65" i="1" s="1"/>
  <c r="AD65" i="1"/>
  <c r="AC65" i="1"/>
  <c r="AB65" i="1"/>
  <c r="U65" i="1"/>
  <c r="H65" i="1"/>
  <c r="G65" i="1"/>
  <c r="F65" i="1"/>
  <c r="AU64" i="1"/>
  <c r="AH64" i="1"/>
  <c r="AD64" i="1"/>
  <c r="AG64" i="1" s="1"/>
  <c r="AC64" i="1"/>
  <c r="AB64" i="1"/>
  <c r="U64" i="1"/>
  <c r="H64" i="1"/>
  <c r="G64" i="1"/>
  <c r="F64" i="1"/>
  <c r="AU63" i="1"/>
  <c r="AH63" i="1"/>
  <c r="AD63" i="1"/>
  <c r="AF63" i="1" s="1"/>
  <c r="AC63" i="1"/>
  <c r="AB63" i="1"/>
  <c r="U63" i="1"/>
  <c r="H63" i="1"/>
  <c r="G63" i="1"/>
  <c r="F63" i="1"/>
  <c r="AU62" i="1"/>
  <c r="AH62" i="1"/>
  <c r="AD62" i="1"/>
  <c r="AF62" i="1" s="1"/>
  <c r="AC62" i="1"/>
  <c r="AB62" i="1"/>
  <c r="AE62" i="1" s="1"/>
  <c r="U62" i="1"/>
  <c r="H62" i="1"/>
  <c r="G62" i="1"/>
  <c r="F62" i="1"/>
  <c r="AU61" i="1"/>
  <c r="AN61" i="1"/>
  <c r="AH61" i="1"/>
  <c r="AD61" i="1"/>
  <c r="AG61" i="1" s="1"/>
  <c r="AC61" i="1"/>
  <c r="AB61" i="1"/>
  <c r="U61" i="1"/>
  <c r="H61" i="1"/>
  <c r="G61" i="1"/>
  <c r="F61" i="1"/>
  <c r="AU60" i="1"/>
  <c r="AH60" i="1"/>
  <c r="AD60" i="1"/>
  <c r="AG60" i="1" s="1"/>
  <c r="AC60" i="1"/>
  <c r="AB60" i="1"/>
  <c r="U60" i="1"/>
  <c r="H60" i="1"/>
  <c r="G60" i="1"/>
  <c r="F60" i="1"/>
  <c r="AU59" i="1"/>
  <c r="AH59" i="1"/>
  <c r="AM59" i="1" s="1"/>
  <c r="AG59" i="1"/>
  <c r="AF59" i="1"/>
  <c r="AD59" i="1"/>
  <c r="AC59" i="1"/>
  <c r="AE59" i="1" s="1"/>
  <c r="AB59" i="1"/>
  <c r="U59" i="1"/>
  <c r="H59" i="1"/>
  <c r="G59" i="1"/>
  <c r="F59" i="1"/>
  <c r="AU58" i="1"/>
  <c r="AH58" i="1"/>
  <c r="AI58" i="1" s="1"/>
  <c r="AD58" i="1"/>
  <c r="AC58" i="1"/>
  <c r="AB58" i="1"/>
  <c r="U58" i="1"/>
  <c r="H58" i="1"/>
  <c r="G58" i="1"/>
  <c r="F58" i="1"/>
  <c r="AU57" i="1"/>
  <c r="AH57" i="1"/>
  <c r="AL57" i="1" s="1"/>
  <c r="AD57" i="1"/>
  <c r="AC57" i="1"/>
  <c r="AB57" i="1"/>
  <c r="U57" i="1"/>
  <c r="H57" i="1"/>
  <c r="G57" i="1"/>
  <c r="F57" i="1"/>
  <c r="AU56" i="1"/>
  <c r="AM56" i="1"/>
  <c r="AH56" i="1"/>
  <c r="AL56" i="1" s="1"/>
  <c r="AD56" i="1"/>
  <c r="AC56" i="1"/>
  <c r="AB56" i="1"/>
  <c r="U56" i="1"/>
  <c r="H56" i="1"/>
  <c r="G56" i="1"/>
  <c r="F56" i="1"/>
  <c r="AU55" i="1"/>
  <c r="AH55" i="1"/>
  <c r="AL55" i="1" s="1"/>
  <c r="AD55" i="1"/>
  <c r="AF55" i="1" s="1"/>
  <c r="AC55" i="1"/>
  <c r="AE55" i="1" s="1"/>
  <c r="AB55" i="1"/>
  <c r="U55" i="1"/>
  <c r="H55" i="1"/>
  <c r="G55" i="1"/>
  <c r="F55" i="1"/>
  <c r="CR54" i="1"/>
  <c r="CQ54" i="1"/>
  <c r="AU54" i="1"/>
  <c r="AI54" i="1"/>
  <c r="AH54" i="1"/>
  <c r="AD54" i="1"/>
  <c r="AG54" i="1" s="1"/>
  <c r="AC54" i="1"/>
  <c r="AB54" i="1"/>
  <c r="U54" i="1"/>
  <c r="H54" i="1"/>
  <c r="G54" i="1"/>
  <c r="F54" i="1"/>
  <c r="AU53" i="1"/>
  <c r="AH53" i="1"/>
  <c r="AM53" i="1" s="1"/>
  <c r="AD53" i="1"/>
  <c r="AG53" i="1" s="1"/>
  <c r="AC53" i="1"/>
  <c r="AB53" i="1"/>
  <c r="U53" i="1"/>
  <c r="H53" i="1"/>
  <c r="G53" i="1"/>
  <c r="F53" i="1"/>
  <c r="AU52" i="1"/>
  <c r="AH52" i="1"/>
  <c r="AD52" i="1"/>
  <c r="AC52" i="1"/>
  <c r="AB52" i="1"/>
  <c r="H52" i="1"/>
  <c r="G52" i="1"/>
  <c r="F52" i="1"/>
  <c r="AU51" i="1"/>
  <c r="AH51" i="1"/>
  <c r="AD51" i="1"/>
  <c r="AC51" i="1"/>
  <c r="AB51" i="1"/>
  <c r="U51" i="1"/>
  <c r="H51" i="1"/>
  <c r="G51" i="1"/>
  <c r="F51" i="1"/>
  <c r="AU50" i="1"/>
  <c r="AM50" i="1"/>
  <c r="AJ50" i="1"/>
  <c r="AI50" i="1"/>
  <c r="AH50" i="1"/>
  <c r="AL50" i="1" s="1"/>
  <c r="AD50" i="1"/>
  <c r="AG50" i="1" s="1"/>
  <c r="AC50" i="1"/>
  <c r="AB50" i="1"/>
  <c r="U50" i="1"/>
  <c r="H50" i="1"/>
  <c r="G50" i="1"/>
  <c r="F50" i="1"/>
  <c r="CR49" i="1"/>
  <c r="CQ49" i="1"/>
  <c r="AU49" i="1"/>
  <c r="AH49" i="1"/>
  <c r="AE49" i="1"/>
  <c r="AD49" i="1"/>
  <c r="AG49" i="1" s="1"/>
  <c r="AC49" i="1"/>
  <c r="AB49" i="1"/>
  <c r="U49" i="1"/>
  <c r="H49" i="1"/>
  <c r="G49" i="1"/>
  <c r="F49" i="1"/>
  <c r="AU48" i="1"/>
  <c r="AH48" i="1"/>
  <c r="AM48" i="1" s="1"/>
  <c r="AG48" i="1"/>
  <c r="AF48" i="1"/>
  <c r="AD48" i="1"/>
  <c r="AC48" i="1"/>
  <c r="AB48" i="1"/>
  <c r="U48" i="1"/>
  <c r="H48" i="1"/>
  <c r="G48" i="1"/>
  <c r="F48" i="1"/>
  <c r="CR47" i="1"/>
  <c r="CQ47" i="1"/>
  <c r="AU47" i="1"/>
  <c r="AH47" i="1"/>
  <c r="AM47" i="1" s="1"/>
  <c r="AG47" i="1"/>
  <c r="AD47" i="1"/>
  <c r="AF47" i="1" s="1"/>
  <c r="AC47" i="1"/>
  <c r="AB47" i="1"/>
  <c r="U47" i="1"/>
  <c r="H47" i="1"/>
  <c r="G47" i="1"/>
  <c r="F47" i="1"/>
  <c r="AU46" i="1"/>
  <c r="AM46" i="1"/>
  <c r="AL46" i="1"/>
  <c r="AH46" i="1"/>
  <c r="AJ46" i="1" s="1"/>
  <c r="AD46" i="1"/>
  <c r="AG46" i="1" s="1"/>
  <c r="AC46" i="1"/>
  <c r="AB46" i="1"/>
  <c r="U46" i="1"/>
  <c r="H46" i="1"/>
  <c r="G46" i="1"/>
  <c r="F46" i="1"/>
  <c r="AU45" i="1"/>
  <c r="AH45" i="1"/>
  <c r="AJ45" i="1" s="1"/>
  <c r="AD45" i="1"/>
  <c r="AG45" i="1" s="1"/>
  <c r="AC45" i="1"/>
  <c r="AE45" i="1" s="1"/>
  <c r="AB45" i="1"/>
  <c r="U45" i="1"/>
  <c r="H45" i="1"/>
  <c r="G45" i="1"/>
  <c r="F45" i="1"/>
  <c r="AU44" i="1"/>
  <c r="AH44" i="1"/>
  <c r="AM44" i="1" s="1"/>
  <c r="AE44" i="1"/>
  <c r="AD44" i="1"/>
  <c r="AC44" i="1"/>
  <c r="AB44" i="1"/>
  <c r="U44" i="1"/>
  <c r="H44" i="1"/>
  <c r="G44" i="1"/>
  <c r="F44" i="1"/>
  <c r="AU43" i="1"/>
  <c r="AH43" i="1"/>
  <c r="AD43" i="1"/>
  <c r="AC43" i="1"/>
  <c r="AB43" i="1"/>
  <c r="U43" i="1"/>
  <c r="H43" i="1"/>
  <c r="G43" i="1"/>
  <c r="F43" i="1"/>
  <c r="AU42" i="1"/>
  <c r="AH42" i="1"/>
  <c r="AI42" i="1" s="1"/>
  <c r="AD42" i="1"/>
  <c r="AG42" i="1" s="1"/>
  <c r="AC42" i="1"/>
  <c r="AB42" i="1"/>
  <c r="X42" i="1"/>
  <c r="U42" i="1"/>
  <c r="H42" i="1"/>
  <c r="G42" i="1"/>
  <c r="F42" i="1"/>
  <c r="AU41" i="1"/>
  <c r="AH41" i="1"/>
  <c r="AD41" i="1"/>
  <c r="AG41" i="1" s="1"/>
  <c r="AC41" i="1"/>
  <c r="AB41" i="1"/>
  <c r="U41" i="1"/>
  <c r="H41" i="1"/>
  <c r="G41" i="1"/>
  <c r="F41" i="1"/>
  <c r="AU40" i="1"/>
  <c r="AK40" i="1"/>
  <c r="AI40" i="1"/>
  <c r="AH40" i="1"/>
  <c r="AM40" i="1" s="1"/>
  <c r="AD40" i="1"/>
  <c r="AG40" i="1" s="1"/>
  <c r="AC40" i="1"/>
  <c r="AE40" i="1" s="1"/>
  <c r="AB40" i="1"/>
  <c r="H40" i="1"/>
  <c r="G40" i="1"/>
  <c r="F40" i="1"/>
  <c r="AU39" i="1"/>
  <c r="AH39" i="1"/>
  <c r="AD39" i="1"/>
  <c r="AF39" i="1" s="1"/>
  <c r="AC39" i="1"/>
  <c r="AB39" i="1"/>
  <c r="H39" i="1"/>
  <c r="G39" i="1"/>
  <c r="F39" i="1"/>
  <c r="AU38" i="1"/>
  <c r="AH38" i="1"/>
  <c r="AL38" i="1" s="1"/>
  <c r="AD38" i="1"/>
  <c r="AG38" i="1" s="1"/>
  <c r="AC38" i="1"/>
  <c r="AB38" i="1"/>
  <c r="U38" i="1"/>
  <c r="H38" i="1"/>
  <c r="G38" i="1"/>
  <c r="F38" i="1"/>
  <c r="AU37" i="1"/>
  <c r="AH37" i="1"/>
  <c r="AM37" i="1" s="1"/>
  <c r="AE37" i="1"/>
  <c r="AD37" i="1"/>
  <c r="AC37" i="1"/>
  <c r="AB37" i="1"/>
  <c r="U37" i="1"/>
  <c r="H37" i="1"/>
  <c r="G37" i="1"/>
  <c r="F37" i="1"/>
  <c r="AU36" i="1"/>
  <c r="AM36" i="1"/>
  <c r="AH36" i="1"/>
  <c r="AD36" i="1"/>
  <c r="AG36" i="1" s="1"/>
  <c r="AC36" i="1"/>
  <c r="AB36" i="1"/>
  <c r="U36" i="1"/>
  <c r="H36" i="1"/>
  <c r="G36" i="1"/>
  <c r="F36" i="1"/>
  <c r="AU35" i="1"/>
  <c r="AH35" i="1"/>
  <c r="AD35" i="1"/>
  <c r="AG35" i="1" s="1"/>
  <c r="AC35" i="1"/>
  <c r="AB35" i="1"/>
  <c r="U35" i="1"/>
  <c r="H35" i="1"/>
  <c r="G35" i="1"/>
  <c r="F35" i="1"/>
  <c r="AU34" i="1"/>
  <c r="AH34" i="1"/>
  <c r="AM34" i="1" s="1"/>
  <c r="AD34" i="1"/>
  <c r="AG34" i="1" s="1"/>
  <c r="AC34" i="1"/>
  <c r="AE34" i="1" s="1"/>
  <c r="AB34" i="1"/>
  <c r="U34" i="1"/>
  <c r="H34" i="1"/>
  <c r="G34" i="1"/>
  <c r="F34" i="1"/>
  <c r="AU33" i="1"/>
  <c r="AN33" i="1"/>
  <c r="AL33" i="1"/>
  <c r="AH33" i="1"/>
  <c r="AK33" i="1" s="1"/>
  <c r="AD33" i="1"/>
  <c r="AG33" i="1" s="1"/>
  <c r="AC33" i="1"/>
  <c r="AB33" i="1"/>
  <c r="U33" i="1"/>
  <c r="H33" i="1"/>
  <c r="G33" i="1"/>
  <c r="F33" i="1"/>
  <c r="AU32" i="1"/>
  <c r="AH32" i="1"/>
  <c r="AM32" i="1" s="1"/>
  <c r="AD32" i="1"/>
  <c r="AG32" i="1" s="1"/>
  <c r="AC32" i="1"/>
  <c r="AB32" i="1"/>
  <c r="U32" i="1"/>
  <c r="H32" i="1"/>
  <c r="G32" i="1"/>
  <c r="F32" i="1"/>
  <c r="AU31" i="1"/>
  <c r="AH31" i="1"/>
  <c r="AG31" i="1"/>
  <c r="AD31" i="1"/>
  <c r="AF31" i="1" s="1"/>
  <c r="AC31" i="1"/>
  <c r="AE31" i="1" s="1"/>
  <c r="AB31" i="1"/>
  <c r="U31" i="1"/>
  <c r="H31" i="1"/>
  <c r="G31" i="1"/>
  <c r="F31" i="1"/>
  <c r="AU30" i="1"/>
  <c r="AH30" i="1"/>
  <c r="AI30" i="1" s="1"/>
  <c r="AF30" i="1"/>
  <c r="AD30" i="1"/>
  <c r="AG30" i="1" s="1"/>
  <c r="AC30" i="1"/>
  <c r="AB30" i="1"/>
  <c r="U30" i="1"/>
  <c r="H30" i="1"/>
  <c r="G30" i="1"/>
  <c r="F30" i="1"/>
  <c r="CR29" i="1"/>
  <c r="CQ29" i="1"/>
  <c r="AU29" i="1"/>
  <c r="AH29" i="1"/>
  <c r="AD29" i="1"/>
  <c r="AF29" i="1" s="1"/>
  <c r="AC29" i="1"/>
  <c r="AB29" i="1"/>
  <c r="U29" i="1"/>
  <c r="H29" i="1"/>
  <c r="G29" i="1"/>
  <c r="F29" i="1"/>
  <c r="AU28" i="1"/>
  <c r="AM28" i="1"/>
  <c r="AJ28" i="1"/>
  <c r="AH28" i="1"/>
  <c r="AK28" i="1" s="1"/>
  <c r="AD28" i="1"/>
  <c r="AC28" i="1"/>
  <c r="AB28" i="1"/>
  <c r="AE28" i="1" s="1"/>
  <c r="U28" i="1"/>
  <c r="H28" i="1"/>
  <c r="G28" i="1"/>
  <c r="F28" i="1"/>
  <c r="CR27" i="1"/>
  <c r="CQ27" i="1"/>
  <c r="AU27" i="1"/>
  <c r="AH27" i="1"/>
  <c r="AM27" i="1" s="1"/>
  <c r="AD27" i="1"/>
  <c r="AC27" i="1"/>
  <c r="AE27" i="1" s="1"/>
  <c r="AB27" i="1"/>
  <c r="U27" i="1"/>
  <c r="H27" i="1"/>
  <c r="G27" i="1"/>
  <c r="F27" i="1"/>
  <c r="AU26" i="1"/>
  <c r="AH26" i="1"/>
  <c r="AM26" i="1" s="1"/>
  <c r="AG26" i="1"/>
  <c r="AD26" i="1"/>
  <c r="AF26" i="1" s="1"/>
  <c r="AC26" i="1"/>
  <c r="AB26" i="1"/>
  <c r="U26" i="1"/>
  <c r="H26" i="1"/>
  <c r="G26" i="1"/>
  <c r="F26" i="1"/>
  <c r="AU25" i="1"/>
  <c r="AH25" i="1"/>
  <c r="AK25" i="1" s="1"/>
  <c r="AD25" i="1"/>
  <c r="AG25" i="1" s="1"/>
  <c r="AC25" i="1"/>
  <c r="AB25" i="1"/>
  <c r="U25" i="1"/>
  <c r="H25" i="1"/>
  <c r="G25" i="1"/>
  <c r="F25" i="1"/>
  <c r="AU24" i="1"/>
  <c r="AH24" i="1"/>
  <c r="AM24" i="1" s="1"/>
  <c r="AF24" i="1"/>
  <c r="AD24" i="1"/>
  <c r="AG24" i="1" s="1"/>
  <c r="AC24" i="1"/>
  <c r="AE24" i="1" s="1"/>
  <c r="AB24" i="1"/>
  <c r="U24" i="1"/>
  <c r="H24" i="1"/>
  <c r="G24" i="1"/>
  <c r="F24" i="1"/>
  <c r="AU23" i="1"/>
  <c r="AH23" i="1"/>
  <c r="AL23" i="1" s="1"/>
  <c r="AF23" i="1"/>
  <c r="AD23" i="1"/>
  <c r="AG23" i="1" s="1"/>
  <c r="AC23" i="1"/>
  <c r="AB23" i="1"/>
  <c r="U23" i="1"/>
  <c r="H23" i="1"/>
  <c r="G23" i="1"/>
  <c r="F23" i="1"/>
  <c r="AU22" i="1"/>
  <c r="AH22" i="1"/>
  <c r="AD22" i="1"/>
  <c r="AG22" i="1" s="1"/>
  <c r="AC22" i="1"/>
  <c r="AB22" i="1"/>
  <c r="U22" i="1"/>
  <c r="H22" i="1"/>
  <c r="G22" i="1"/>
  <c r="F22" i="1"/>
  <c r="AU21" i="1"/>
  <c r="AH21" i="1"/>
  <c r="AJ21" i="1" s="1"/>
  <c r="AG21" i="1"/>
  <c r="AF21" i="1"/>
  <c r="AD21" i="1"/>
  <c r="AC21" i="1"/>
  <c r="AB21" i="1"/>
  <c r="U21" i="1"/>
  <c r="H21" i="1"/>
  <c r="G21" i="1"/>
  <c r="F21" i="1"/>
  <c r="AU20" i="1"/>
  <c r="AH20" i="1"/>
  <c r="AD20" i="1"/>
  <c r="AG20" i="1" s="1"/>
  <c r="AC20" i="1"/>
  <c r="AB20" i="1"/>
  <c r="U20" i="1"/>
  <c r="H20" i="1"/>
  <c r="G20" i="1"/>
  <c r="F20" i="1"/>
  <c r="AU19" i="1"/>
  <c r="AH19" i="1"/>
  <c r="AM19" i="1" s="1"/>
  <c r="AD19" i="1"/>
  <c r="AF19" i="1" s="1"/>
  <c r="AC19" i="1"/>
  <c r="AB19" i="1"/>
  <c r="U19" i="1"/>
  <c r="H19" i="1"/>
  <c r="G19" i="1"/>
  <c r="F19" i="1"/>
  <c r="AU18" i="1"/>
  <c r="AH18" i="1"/>
  <c r="AJ18" i="1" s="1"/>
  <c r="AD18" i="1"/>
  <c r="AG18" i="1" s="1"/>
  <c r="AC18" i="1"/>
  <c r="AE18" i="1" s="1"/>
  <c r="AB18" i="1"/>
  <c r="H18" i="1"/>
  <c r="G18" i="1"/>
  <c r="F18" i="1"/>
  <c r="AU17" i="1"/>
  <c r="AH17" i="1"/>
  <c r="AK17" i="1" s="1"/>
  <c r="AD17" i="1"/>
  <c r="AF17" i="1" s="1"/>
  <c r="AC17" i="1"/>
  <c r="AB17" i="1"/>
  <c r="H17" i="1"/>
  <c r="G17" i="1"/>
  <c r="F17" i="1"/>
  <c r="AU16" i="1"/>
  <c r="AH16" i="1"/>
  <c r="AI16" i="1" s="1"/>
  <c r="AD16" i="1"/>
  <c r="AG16" i="1" s="1"/>
  <c r="AC16" i="1"/>
  <c r="AE16" i="1" s="1"/>
  <c r="AB16" i="1"/>
  <c r="H16" i="1"/>
  <c r="G16" i="1"/>
  <c r="F16" i="1"/>
  <c r="AU15" i="1"/>
  <c r="AJ15" i="1"/>
  <c r="AI15" i="1"/>
  <c r="AH15" i="1"/>
  <c r="AM15" i="1" s="1"/>
  <c r="AD15" i="1"/>
  <c r="AC15" i="1"/>
  <c r="AB15" i="1"/>
  <c r="H15" i="1"/>
  <c r="G15" i="1"/>
  <c r="F15" i="1"/>
  <c r="AU14" i="1"/>
  <c r="AH14" i="1"/>
  <c r="AL14" i="1" s="1"/>
  <c r="AD14" i="1"/>
  <c r="AF14" i="1" s="1"/>
  <c r="AC14" i="1"/>
  <c r="AB14" i="1"/>
  <c r="U14" i="1"/>
  <c r="H14" i="1"/>
  <c r="G14" i="1"/>
  <c r="F14" i="1"/>
  <c r="AU13" i="1"/>
  <c r="AL13" i="1"/>
  <c r="AH13" i="1"/>
  <c r="AK13" i="1" s="1"/>
  <c r="AD13" i="1"/>
  <c r="AG13" i="1" s="1"/>
  <c r="AC13" i="1"/>
  <c r="AB13" i="1"/>
  <c r="U13" i="1"/>
  <c r="H13" i="1"/>
  <c r="G13" i="1"/>
  <c r="F13" i="1"/>
  <c r="AU12" i="1"/>
  <c r="AH12" i="1"/>
  <c r="AM12" i="1" s="1"/>
  <c r="U12" i="1"/>
  <c r="H12" i="1"/>
  <c r="G12" i="1"/>
  <c r="F12" i="1"/>
  <c r="AU11" i="1"/>
  <c r="AH11" i="1"/>
  <c r="AJ11" i="1" s="1"/>
  <c r="U11" i="1"/>
  <c r="H11" i="1"/>
  <c r="G11" i="1"/>
  <c r="F11" i="1"/>
  <c r="AU10" i="1"/>
  <c r="AH10" i="1"/>
  <c r="AJ10" i="1" s="1"/>
  <c r="AD10" i="1"/>
  <c r="AG10" i="1" s="1"/>
  <c r="AC10" i="1"/>
  <c r="AB10" i="1"/>
  <c r="U10" i="1"/>
  <c r="H10" i="1"/>
  <c r="G10" i="1"/>
  <c r="F10" i="1"/>
  <c r="AU9" i="1"/>
  <c r="AH9" i="1"/>
  <c r="AL9" i="1" s="1"/>
  <c r="AD9" i="1"/>
  <c r="AG9" i="1" s="1"/>
  <c r="AC9" i="1"/>
  <c r="AB9" i="1"/>
  <c r="U9" i="1"/>
  <c r="H9" i="1"/>
  <c r="G9" i="1"/>
  <c r="F9" i="1"/>
  <c r="AU8" i="1"/>
  <c r="AH8" i="1"/>
  <c r="AK8" i="1" s="1"/>
  <c r="AD8" i="1"/>
  <c r="AG8" i="1" s="1"/>
  <c r="AC8" i="1"/>
  <c r="AB8" i="1"/>
  <c r="AE8" i="1" s="1"/>
  <c r="H8" i="1"/>
  <c r="G8" i="1"/>
  <c r="F8" i="1"/>
  <c r="CR7" i="1"/>
  <c r="CQ7" i="1"/>
  <c r="AU7" i="1"/>
  <c r="AH7" i="1"/>
  <c r="AD7" i="1"/>
  <c r="AG7" i="1" s="1"/>
  <c r="AC7" i="1"/>
  <c r="AB7" i="1"/>
  <c r="H7" i="1"/>
  <c r="G7" i="1"/>
  <c r="F7" i="1"/>
  <c r="AU6" i="1"/>
  <c r="H6" i="1"/>
  <c r="G6" i="1"/>
  <c r="F6" i="1"/>
  <c r="AU5" i="1"/>
  <c r="H5" i="1"/>
  <c r="G5" i="1"/>
  <c r="F5" i="1"/>
  <c r="AU4" i="1"/>
  <c r="AD4" i="1"/>
  <c r="AG4" i="1" s="1"/>
  <c r="AC4" i="1"/>
  <c r="AB4" i="1"/>
  <c r="U4" i="1"/>
  <c r="H4" i="1"/>
  <c r="G4" i="1"/>
  <c r="F4" i="1"/>
  <c r="AU3" i="1"/>
  <c r="AM3" i="1"/>
  <c r="AL3" i="1"/>
  <c r="AJ3" i="1"/>
  <c r="AH3" i="1"/>
  <c r="AK3" i="1" s="1"/>
  <c r="AD3" i="1"/>
  <c r="AC3" i="1"/>
  <c r="AB3" i="1"/>
  <c r="U3" i="1"/>
  <c r="H3" i="1"/>
  <c r="G3" i="1"/>
  <c r="F3" i="1"/>
  <c r="AU2" i="1"/>
  <c r="AD2" i="1"/>
  <c r="AG2" i="1" s="1"/>
  <c r="AC2" i="1"/>
  <c r="AB2" i="1"/>
  <c r="H2" i="1"/>
  <c r="G2" i="1"/>
  <c r="F2" i="1"/>
  <c r="AF34" i="1" l="1"/>
  <c r="AI47" i="1"/>
  <c r="AI57" i="1"/>
  <c r="AE66" i="1"/>
  <c r="AI69" i="1"/>
  <c r="AG71" i="1"/>
  <c r="AG75" i="1"/>
  <c r="AI81" i="1"/>
  <c r="AE82" i="1"/>
  <c r="AI84" i="1"/>
  <c r="AM87" i="1"/>
  <c r="AF100" i="1"/>
  <c r="AF105" i="1"/>
  <c r="AK106" i="1"/>
  <c r="AE112" i="1"/>
  <c r="AJ114" i="1"/>
  <c r="AG117" i="1"/>
  <c r="AE128" i="1"/>
  <c r="AF136" i="1"/>
  <c r="AE137" i="1"/>
  <c r="AE141" i="1"/>
  <c r="AE149" i="1"/>
  <c r="AE159" i="1"/>
  <c r="AI160" i="1"/>
  <c r="AE181" i="1"/>
  <c r="AG185" i="1"/>
  <c r="AF193" i="1"/>
  <c r="AE195" i="1"/>
  <c r="AI202" i="1"/>
  <c r="AE206" i="1"/>
  <c r="AI216" i="1"/>
  <c r="AI217" i="1"/>
  <c r="AF221" i="1"/>
  <c r="AE237" i="1"/>
  <c r="AE244" i="1"/>
  <c r="AE9" i="1"/>
  <c r="AL24" i="1"/>
  <c r="AJ27" i="1"/>
  <c r="AI32" i="1"/>
  <c r="AG39" i="1"/>
  <c r="AJ42" i="1"/>
  <c r="AI45" i="1"/>
  <c r="AE46" i="1"/>
  <c r="AK47" i="1"/>
  <c r="AE50" i="1"/>
  <c r="AJ57" i="1"/>
  <c r="AK59" i="1"/>
  <c r="AI73" i="1"/>
  <c r="AF80" i="1"/>
  <c r="AM81" i="1"/>
  <c r="AJ84" i="1"/>
  <c r="AE89" i="1"/>
  <c r="AI98" i="1"/>
  <c r="AG102" i="1"/>
  <c r="AK103" i="1"/>
  <c r="AM106" i="1"/>
  <c r="AJ111" i="1"/>
  <c r="AE113" i="1"/>
  <c r="AG122" i="1"/>
  <c r="AI127" i="1"/>
  <c r="AG133" i="1"/>
  <c r="AJ139" i="1"/>
  <c r="AJ140" i="1"/>
  <c r="AF145" i="1"/>
  <c r="AE154" i="1"/>
  <c r="AJ160" i="1"/>
  <c r="AE162" i="1"/>
  <c r="AM170" i="1"/>
  <c r="AG172" i="1"/>
  <c r="AE173" i="1"/>
  <c r="AF176" i="1"/>
  <c r="AI178" i="1"/>
  <c r="AJ183" i="1"/>
  <c r="AE184" i="1"/>
  <c r="AK190" i="1"/>
  <c r="AG191" i="1"/>
  <c r="AF194" i="1"/>
  <c r="AG196" i="1"/>
  <c r="AE198" i="1"/>
  <c r="AJ202" i="1"/>
  <c r="AF205" i="1"/>
  <c r="AK216" i="1"/>
  <c r="AM217" i="1"/>
  <c r="AE236" i="1"/>
  <c r="AL238" i="1"/>
  <c r="AG240" i="1"/>
  <c r="AE245" i="1"/>
  <c r="AG264" i="1"/>
  <c r="AL265" i="1"/>
  <c r="AI266" i="1"/>
  <c r="AL18" i="1"/>
  <c r="AE19" i="1"/>
  <c r="AM21" i="1"/>
  <c r="AK27" i="1"/>
  <c r="AE30" i="1"/>
  <c r="AJ32" i="1"/>
  <c r="AK42" i="1"/>
  <c r="AE48" i="1"/>
  <c r="AI53" i="1"/>
  <c r="AJ55" i="1"/>
  <c r="AE56" i="1"/>
  <c r="AK57" i="1"/>
  <c r="AE76" i="1"/>
  <c r="AG82" i="1"/>
  <c r="AM84" i="1"/>
  <c r="AL88" i="1"/>
  <c r="AE90" i="1"/>
  <c r="AK92" i="1"/>
  <c r="AE94" i="1"/>
  <c r="AI96" i="1"/>
  <c r="AJ98" i="1"/>
  <c r="AI115" i="1"/>
  <c r="AF120" i="1"/>
  <c r="AE121" i="1"/>
  <c r="AF124" i="1"/>
  <c r="AE125" i="1"/>
  <c r="AM127" i="1"/>
  <c r="AE129" i="1"/>
  <c r="AG141" i="1"/>
  <c r="AM153" i="1"/>
  <c r="AG159" i="1"/>
  <c r="AM178" i="1"/>
  <c r="AF181" i="1"/>
  <c r="AL183" i="1"/>
  <c r="AL185" i="1"/>
  <c r="AM190" i="1"/>
  <c r="AK202" i="1"/>
  <c r="AF206" i="1"/>
  <c r="AF208" i="1"/>
  <c r="AI214" i="1"/>
  <c r="AE226" i="1"/>
  <c r="AE232" i="1"/>
  <c r="AF237" i="1"/>
  <c r="AG244" i="1"/>
  <c r="AK248" i="1"/>
  <c r="AJ266" i="1"/>
  <c r="AE3" i="1"/>
  <c r="AL12" i="1"/>
  <c r="AM18" i="1"/>
  <c r="AI25" i="1"/>
  <c r="AK32" i="1"/>
  <c r="AF36" i="1"/>
  <c r="AL42" i="1"/>
  <c r="AJ53" i="1"/>
  <c r="AM55" i="1"/>
  <c r="AM57" i="1"/>
  <c r="AL66" i="1"/>
  <c r="AI80" i="1"/>
  <c r="AE83" i="1"/>
  <c r="AL96" i="1"/>
  <c r="AE97" i="1"/>
  <c r="AK98" i="1"/>
  <c r="AM100" i="1"/>
  <c r="AK102" i="1"/>
  <c r="AK105" i="1"/>
  <c r="AJ106" i="1"/>
  <c r="AG110" i="1"/>
  <c r="AK115" i="1"/>
  <c r="AE167" i="1"/>
  <c r="AE177" i="1"/>
  <c r="AG184" i="1"/>
  <c r="AL197" i="1"/>
  <c r="AL202" i="1"/>
  <c r="AE210" i="1"/>
  <c r="AJ214" i="1"/>
  <c r="AE229" i="1"/>
  <c r="AE234" i="1"/>
  <c r="AE242" i="1"/>
  <c r="AI243" i="1"/>
  <c r="AI248" i="1"/>
  <c r="AL248" i="1"/>
  <c r="AE259" i="1"/>
  <c r="AJ264" i="1"/>
  <c r="AK266" i="1"/>
  <c r="AE269" i="1"/>
  <c r="AJ248" i="1"/>
  <c r="AE60" i="1"/>
  <c r="AI12" i="1"/>
  <c r="AF2" i="1"/>
  <c r="AG19" i="1"/>
  <c r="AL25" i="1"/>
  <c r="AL32" i="1"/>
  <c r="AM42" i="1"/>
  <c r="AK53" i="1"/>
  <c r="AI70" i="1"/>
  <c r="AK80" i="1"/>
  <c r="AE84" i="1"/>
  <c r="AM96" i="1"/>
  <c r="AL98" i="1"/>
  <c r="AE99" i="1"/>
  <c r="AF101" i="1"/>
  <c r="AL102" i="1"/>
  <c r="AE103" i="1"/>
  <c r="AI104" i="1"/>
  <c r="AJ105" i="1"/>
  <c r="AE106" i="1"/>
  <c r="AF108" i="1"/>
  <c r="AL113" i="1"/>
  <c r="AL137" i="1"/>
  <c r="AE147" i="1"/>
  <c r="AK243" i="1"/>
  <c r="AE248" i="1"/>
  <c r="AK264" i="1"/>
  <c r="AL266" i="1"/>
  <c r="AK24" i="1"/>
  <c r="AF53" i="1"/>
  <c r="AL15" i="1"/>
  <c r="AE7" i="1"/>
  <c r="AM10" i="1"/>
  <c r="AM25" i="1"/>
  <c r="AE42" i="1"/>
  <c r="AI56" i="1"/>
  <c r="AE57" i="1"/>
  <c r="AE63" i="1"/>
  <c r="AJ70" i="1"/>
  <c r="AI76" i="1"/>
  <c r="AL80" i="1"/>
  <c r="AM102" i="1"/>
  <c r="AE105" i="1"/>
  <c r="AJ69" i="1"/>
  <c r="AL108" i="1"/>
  <c r="AF160" i="1"/>
  <c r="AE193" i="1"/>
  <c r="AG200" i="1"/>
  <c r="AE205" i="1"/>
  <c r="AE239" i="1"/>
  <c r="AE262" i="1"/>
  <c r="AE263" i="1"/>
  <c r="AI265" i="1"/>
  <c r="AE266" i="1"/>
  <c r="AJ216" i="1"/>
  <c r="AJ265" i="1"/>
  <c r="AF272" i="1"/>
  <c r="AJ217" i="1"/>
  <c r="AE276" i="1"/>
  <c r="AE2" i="1"/>
  <c r="AJ12" i="1"/>
  <c r="AI3" i="1"/>
  <c r="AK12" i="1"/>
  <c r="AI13" i="1"/>
  <c r="AG14" i="1"/>
  <c r="AK15" i="1"/>
  <c r="AE21" i="1"/>
  <c r="AL28" i="1"/>
  <c r="AI33" i="1"/>
  <c r="AJ36" i="1"/>
  <c r="AK36" i="1"/>
  <c r="AK54" i="1"/>
  <c r="AM54" i="1"/>
  <c r="AL54" i="1"/>
  <c r="AG95" i="1"/>
  <c r="AF95" i="1"/>
  <c r="AI101" i="1"/>
  <c r="AM101" i="1"/>
  <c r="AL101" i="1"/>
  <c r="AK101" i="1"/>
  <c r="AK11" i="1"/>
  <c r="AM13" i="1"/>
  <c r="AE22" i="1"/>
  <c r="AM33" i="1"/>
  <c r="AG88" i="1"/>
  <c r="AF88" i="1"/>
  <c r="AI135" i="1"/>
  <c r="AM135" i="1"/>
  <c r="AL135" i="1"/>
  <c r="AK135" i="1"/>
  <c r="AJ135" i="1"/>
  <c r="AE170" i="1"/>
  <c r="AM262" i="1"/>
  <c r="AI262" i="1"/>
  <c r="AG44" i="1"/>
  <c r="AF44" i="1"/>
  <c r="AL49" i="1"/>
  <c r="AM49" i="1"/>
  <c r="AI109" i="1"/>
  <c r="AM109" i="1"/>
  <c r="AF118" i="1"/>
  <c r="AG118" i="1"/>
  <c r="AJ147" i="1"/>
  <c r="AK147" i="1"/>
  <c r="AM147" i="1"/>
  <c r="AL147" i="1"/>
  <c r="AI165" i="1"/>
  <c r="AM165" i="1"/>
  <c r="AL165" i="1"/>
  <c r="AK165" i="1"/>
  <c r="AJ165" i="1"/>
  <c r="AF271" i="1"/>
  <c r="AG271" i="1"/>
  <c r="AM82" i="1"/>
  <c r="AL82" i="1"/>
  <c r="AE20" i="1"/>
  <c r="AI23" i="1"/>
  <c r="AE25" i="1"/>
  <c r="AE26" i="1"/>
  <c r="AK34" i="1"/>
  <c r="AE39" i="1"/>
  <c r="AE41" i="1"/>
  <c r="AI49" i="1"/>
  <c r="AF64" i="1"/>
  <c r="AE71" i="1"/>
  <c r="AG52" i="1"/>
  <c r="AF52" i="1"/>
  <c r="AM11" i="1"/>
  <c r="AF7" i="1"/>
  <c r="AF8" i="1"/>
  <c r="AF42" i="1"/>
  <c r="AJ49" i="1"/>
  <c r="AL64" i="1"/>
  <c r="AK64" i="1"/>
  <c r="AJ64" i="1"/>
  <c r="AI64" i="1"/>
  <c r="AF127" i="1"/>
  <c r="AG127" i="1"/>
  <c r="AG157" i="1"/>
  <c r="AF157" i="1"/>
  <c r="AI161" i="1"/>
  <c r="AM161" i="1"/>
  <c r="AL161" i="1"/>
  <c r="AK161" i="1"/>
  <c r="AJ161" i="1"/>
  <c r="AF207" i="1"/>
  <c r="AG207" i="1"/>
  <c r="AF211" i="1"/>
  <c r="AG211" i="1"/>
  <c r="AK10" i="1"/>
  <c r="AK23" i="1"/>
  <c r="AI24" i="1"/>
  <c r="AL10" i="1"/>
  <c r="AE15" i="1"/>
  <c r="AE17" i="1"/>
  <c r="AK18" i="1"/>
  <c r="AK21" i="1"/>
  <c r="AJ24" i="1"/>
  <c r="AI27" i="1"/>
  <c r="AE32" i="1"/>
  <c r="AF40" i="1"/>
  <c r="AK44" i="1"/>
  <c r="AK49" i="1"/>
  <c r="AL51" i="1"/>
  <c r="AM51" i="1"/>
  <c r="AG63" i="1"/>
  <c r="AM64" i="1"/>
  <c r="AL72" i="1"/>
  <c r="AI72" i="1"/>
  <c r="AG79" i="1"/>
  <c r="AF79" i="1"/>
  <c r="AI39" i="1"/>
  <c r="AL39" i="1"/>
  <c r="AK39" i="1"/>
  <c r="AL63" i="1"/>
  <c r="AM63" i="1"/>
  <c r="AI63" i="1"/>
  <c r="AF68" i="1"/>
  <c r="AG68" i="1"/>
  <c r="AJ71" i="1"/>
  <c r="AK71" i="1"/>
  <c r="AF115" i="1"/>
  <c r="AG115" i="1"/>
  <c r="AM132" i="1"/>
  <c r="AI132" i="1"/>
  <c r="AK132" i="1"/>
  <c r="AJ132" i="1"/>
  <c r="AJ144" i="1"/>
  <c r="AI144" i="1"/>
  <c r="AK144" i="1"/>
  <c r="AF225" i="1"/>
  <c r="AG225" i="1"/>
  <c r="AI261" i="1"/>
  <c r="AM261" i="1"/>
  <c r="AL261" i="1"/>
  <c r="AK261" i="1"/>
  <c r="AJ261" i="1"/>
  <c r="AE29" i="1"/>
  <c r="AF32" i="1"/>
  <c r="AF38" i="1"/>
  <c r="AJ39" i="1"/>
  <c r="AJ61" i="1"/>
  <c r="AM61" i="1"/>
  <c r="AI186" i="1"/>
  <c r="AM186" i="1"/>
  <c r="AL186" i="1"/>
  <c r="AK186" i="1"/>
  <c r="AJ186" i="1"/>
  <c r="AF195" i="1"/>
  <c r="AG195" i="1"/>
  <c r="AJ215" i="1"/>
  <c r="AL215" i="1"/>
  <c r="AF234" i="1"/>
  <c r="AG234" i="1"/>
  <c r="AF256" i="1"/>
  <c r="AG256" i="1"/>
  <c r="AG17" i="1"/>
  <c r="AL8" i="1"/>
  <c r="AE13" i="1"/>
  <c r="AK19" i="1"/>
  <c r="AI28" i="1"/>
  <c r="AE33" i="1"/>
  <c r="AM39" i="1"/>
  <c r="AE53" i="1"/>
  <c r="AG57" i="1"/>
  <c r="AF57" i="1"/>
  <c r="AK61" i="1"/>
  <c r="AL62" i="1"/>
  <c r="AM62" i="1"/>
  <c r="AJ62" i="1"/>
  <c r="AG178" i="1"/>
  <c r="AF178" i="1"/>
  <c r="AF56" i="1"/>
  <c r="AG56" i="1"/>
  <c r="AL61" i="1"/>
  <c r="AJ90" i="1"/>
  <c r="AM90" i="1"/>
  <c r="AL90" i="1"/>
  <c r="AK90" i="1"/>
  <c r="AF241" i="1"/>
  <c r="AG241" i="1"/>
  <c r="AE23" i="1"/>
  <c r="AE47" i="1"/>
  <c r="AL58" i="1"/>
  <c r="AM58" i="1"/>
  <c r="AG66" i="1"/>
  <c r="AF66" i="1"/>
  <c r="AE201" i="1"/>
  <c r="AK155" i="1"/>
  <c r="AI156" i="1"/>
  <c r="AK160" i="1"/>
  <c r="AF162" i="1"/>
  <c r="AJ164" i="1"/>
  <c r="AF166" i="1"/>
  <c r="AE169" i="1"/>
  <c r="AJ172" i="1"/>
  <c r="AM176" i="1"/>
  <c r="AI177" i="1"/>
  <c r="AL179" i="1"/>
  <c r="AE190" i="1"/>
  <c r="AI194" i="1"/>
  <c r="AI206" i="1"/>
  <c r="AI210" i="1"/>
  <c r="AG218" i="1"/>
  <c r="AE233" i="1"/>
  <c r="AE243" i="1"/>
  <c r="AL259" i="1"/>
  <c r="AI260" i="1"/>
  <c r="AK267" i="1"/>
  <c r="AE270" i="1"/>
  <c r="AI273" i="1"/>
  <c r="AE52" i="1"/>
  <c r="AE67" i="1"/>
  <c r="AJ73" i="1"/>
  <c r="AF91" i="1"/>
  <c r="AF94" i="1"/>
  <c r="AE98" i="1"/>
  <c r="AM105" i="1"/>
  <c r="AF106" i="1"/>
  <c r="AE107" i="1"/>
  <c r="AK111" i="1"/>
  <c r="AF112" i="1"/>
  <c r="AM113" i="1"/>
  <c r="AI124" i="1"/>
  <c r="AF128" i="1"/>
  <c r="AL133" i="1"/>
  <c r="AL134" i="1"/>
  <c r="AE138" i="1"/>
  <c r="AK140" i="1"/>
  <c r="AJ142" i="1"/>
  <c r="AL155" i="1"/>
  <c r="AL156" i="1"/>
  <c r="AL160" i="1"/>
  <c r="AI163" i="1"/>
  <c r="AM164" i="1"/>
  <c r="AF167" i="1"/>
  <c r="AJ177" i="1"/>
  <c r="AM179" i="1"/>
  <c r="AM185" i="1"/>
  <c r="AG192" i="1"/>
  <c r="AL193" i="1"/>
  <c r="AJ194" i="1"/>
  <c r="AF202" i="1"/>
  <c r="AE203" i="1"/>
  <c r="AF204" i="1"/>
  <c r="AL205" i="1"/>
  <c r="AJ206" i="1"/>
  <c r="AK208" i="1"/>
  <c r="AJ210" i="1"/>
  <c r="AM259" i="1"/>
  <c r="AJ260" i="1"/>
  <c r="AE264" i="1"/>
  <c r="AL267" i="1"/>
  <c r="AI272" i="1"/>
  <c r="AJ273" i="1"/>
  <c r="AL111" i="1"/>
  <c r="AJ124" i="1"/>
  <c r="AF129" i="1"/>
  <c r="AL140" i="1"/>
  <c r="AK142" i="1"/>
  <c r="AJ163" i="1"/>
  <c r="AF170" i="1"/>
  <c r="AF190" i="1"/>
  <c r="AM193" i="1"/>
  <c r="AK194" i="1"/>
  <c r="AF201" i="1"/>
  <c r="AM205" i="1"/>
  <c r="AK206" i="1"/>
  <c r="AJ207" i="1"/>
  <c r="AL208" i="1"/>
  <c r="AK210" i="1"/>
  <c r="AL260" i="1"/>
  <c r="AJ272" i="1"/>
  <c r="AK273" i="1"/>
  <c r="AE38" i="1"/>
  <c r="AF50" i="1"/>
  <c r="AE54" i="1"/>
  <c r="AL59" i="1"/>
  <c r="AI65" i="1"/>
  <c r="AG67" i="1"/>
  <c r="AJ68" i="1"/>
  <c r="AF70" i="1"/>
  <c r="AL78" i="1"/>
  <c r="AJ80" i="1"/>
  <c r="AG84" i="1"/>
  <c r="AI92" i="1"/>
  <c r="AM93" i="1"/>
  <c r="AI95" i="1"/>
  <c r="AF98" i="1"/>
  <c r="AF107" i="1"/>
  <c r="AE108" i="1"/>
  <c r="AM111" i="1"/>
  <c r="AJ115" i="1"/>
  <c r="AE122" i="1"/>
  <c r="AK124" i="1"/>
  <c r="AK125" i="1"/>
  <c r="AE130" i="1"/>
  <c r="AL136" i="1"/>
  <c r="AI137" i="1"/>
  <c r="AM140" i="1"/>
  <c r="AL142" i="1"/>
  <c r="AE152" i="1"/>
  <c r="AE153" i="1"/>
  <c r="AJ157" i="1"/>
  <c r="AL162" i="1"/>
  <c r="AL166" i="1"/>
  <c r="AI167" i="1"/>
  <c r="AE176" i="1"/>
  <c r="AK178" i="1"/>
  <c r="AF189" i="1"/>
  <c r="AL194" i="1"/>
  <c r="AE200" i="1"/>
  <c r="AF203" i="1"/>
  <c r="AL206" i="1"/>
  <c r="AL210" i="1"/>
  <c r="AE213" i="1"/>
  <c r="AK217" i="1"/>
  <c r="AE221" i="1"/>
  <c r="AL230" i="1"/>
  <c r="AM233" i="1"/>
  <c r="AJ241" i="1"/>
  <c r="AK242" i="1"/>
  <c r="AF243" i="1"/>
  <c r="AI245" i="1"/>
  <c r="AJ256" i="1"/>
  <c r="AM260" i="1"/>
  <c r="AK272" i="1"/>
  <c r="AL273" i="1"/>
  <c r="AM65" i="1"/>
  <c r="AK68" i="1"/>
  <c r="AK69" i="1"/>
  <c r="AJ92" i="1"/>
  <c r="AJ95" i="1"/>
  <c r="AJ102" i="1"/>
  <c r="AM124" i="1"/>
  <c r="AM136" i="1"/>
  <c r="AJ137" i="1"/>
  <c r="AM142" i="1"/>
  <c r="AM162" i="1"/>
  <c r="AM166" i="1"/>
  <c r="AJ167" i="1"/>
  <c r="AG168" i="1"/>
  <c r="AL178" i="1"/>
  <c r="AM216" i="1"/>
  <c r="AE228" i="1"/>
  <c r="AM230" i="1"/>
  <c r="AF236" i="1"/>
  <c r="AI238" i="1"/>
  <c r="AL241" i="1"/>
  <c r="AI246" i="1"/>
  <c r="AJ247" i="1"/>
  <c r="AI250" i="1"/>
  <c r="AE252" i="1"/>
  <c r="AK256" i="1"/>
  <c r="AM272" i="1"/>
  <c r="AI107" i="1"/>
  <c r="AE109" i="1"/>
  <c r="AI130" i="1"/>
  <c r="AI153" i="1"/>
  <c r="AE186" i="1"/>
  <c r="AG188" i="1"/>
  <c r="AL189" i="1"/>
  <c r="AF198" i="1"/>
  <c r="AE199" i="1"/>
  <c r="AE212" i="1"/>
  <c r="AF213" i="1"/>
  <c r="AE215" i="1"/>
  <c r="AG220" i="1"/>
  <c r="AG228" i="1"/>
  <c r="AE258" i="1"/>
  <c r="AF259" i="1"/>
  <c r="AF265" i="1"/>
  <c r="AI276" i="1"/>
  <c r="AK50" i="1"/>
  <c r="AL53" i="1"/>
  <c r="AK70" i="1"/>
  <c r="AK84" i="1"/>
  <c r="AI99" i="1"/>
  <c r="AE101" i="1"/>
  <c r="AF104" i="1"/>
  <c r="AI108" i="1"/>
  <c r="AM130" i="1"/>
  <c r="AE146" i="1"/>
  <c r="AF149" i="1"/>
  <c r="AI150" i="1"/>
  <c r="AI151" i="1"/>
  <c r="AJ153" i="1"/>
  <c r="AF154" i="1"/>
  <c r="AF197" i="1"/>
  <c r="AJ220" i="1"/>
  <c r="AI227" i="1"/>
  <c r="AI234" i="1"/>
  <c r="AK241" i="1"/>
  <c r="AJ243" i="1"/>
  <c r="AI251" i="1"/>
  <c r="AJ276" i="1"/>
  <c r="AI37" i="1"/>
  <c r="AK46" i="1"/>
  <c r="AE61" i="1"/>
  <c r="AE64" i="1"/>
  <c r="AL70" i="1"/>
  <c r="AE72" i="1"/>
  <c r="AI74" i="1"/>
  <c r="AI75" i="1"/>
  <c r="AI85" i="1"/>
  <c r="AJ99" i="1"/>
  <c r="AI103" i="1"/>
  <c r="AK107" i="1"/>
  <c r="AJ108" i="1"/>
  <c r="AE132" i="1"/>
  <c r="AE133" i="1"/>
  <c r="AE134" i="1"/>
  <c r="AE135" i="1"/>
  <c r="AE142" i="1"/>
  <c r="AE144" i="1"/>
  <c r="AE148" i="1"/>
  <c r="AJ150" i="1"/>
  <c r="AJ151" i="1"/>
  <c r="AI152" i="1"/>
  <c r="AK153" i="1"/>
  <c r="AJ159" i="1"/>
  <c r="AE161" i="1"/>
  <c r="AE165" i="1"/>
  <c r="AK174" i="1"/>
  <c r="AI176" i="1"/>
  <c r="AE180" i="1"/>
  <c r="AI182" i="1"/>
  <c r="AF186" i="1"/>
  <c r="AF199" i="1"/>
  <c r="AE208" i="1"/>
  <c r="AF212" i="1"/>
  <c r="AF215" i="1"/>
  <c r="AI220" i="1"/>
  <c r="AI231" i="1"/>
  <c r="AE241" i="1"/>
  <c r="AJ251" i="1"/>
  <c r="AE256" i="1"/>
  <c r="AF267" i="1"/>
  <c r="AL276" i="1"/>
  <c r="AM74" i="1"/>
  <c r="AE80" i="1"/>
  <c r="AK99" i="1"/>
  <c r="AK108" i="1"/>
  <c r="AK150" i="1"/>
  <c r="AL159" i="1"/>
  <c r="AL174" i="1"/>
  <c r="AJ176" i="1"/>
  <c r="AJ182" i="1"/>
  <c r="AL243" i="1"/>
  <c r="AM251" i="1"/>
  <c r="AM276" i="1"/>
  <c r="AE68" i="1"/>
  <c r="AE78" i="1"/>
  <c r="AE79" i="1"/>
  <c r="AE95" i="1"/>
  <c r="AE116" i="1"/>
  <c r="AE143" i="1"/>
  <c r="AE192" i="1"/>
  <c r="AE202" i="1"/>
  <c r="AE204" i="1"/>
  <c r="AE240" i="1"/>
  <c r="AE253" i="1"/>
  <c r="AE255" i="1"/>
  <c r="AM7" i="1"/>
  <c r="AK7" i="1"/>
  <c r="AL7" i="1"/>
  <c r="AG3" i="1"/>
  <c r="AF3" i="1"/>
  <c r="AE4" i="1"/>
  <c r="AI7" i="1"/>
  <c r="AI17" i="1"/>
  <c r="AJ7" i="1"/>
  <c r="AM22" i="1"/>
  <c r="AL22" i="1"/>
  <c r="AK22" i="1"/>
  <c r="AJ22" i="1"/>
  <c r="AM41" i="1"/>
  <c r="AL41" i="1"/>
  <c r="AJ41" i="1"/>
  <c r="AK41" i="1"/>
  <c r="AI41" i="1"/>
  <c r="AM145" i="1"/>
  <c r="AL145" i="1"/>
  <c r="AK145" i="1"/>
  <c r="AJ145" i="1"/>
  <c r="AI145" i="1"/>
  <c r="AG72" i="1"/>
  <c r="AF72" i="1"/>
  <c r="AE36" i="1"/>
  <c r="AI89" i="1"/>
  <c r="AI9" i="1"/>
  <c r="AF16" i="1"/>
  <c r="AM30" i="1"/>
  <c r="AL30" i="1"/>
  <c r="AK30" i="1"/>
  <c r="AJ30" i="1"/>
  <c r="AM38" i="1"/>
  <c r="AK38" i="1"/>
  <c r="AJ38" i="1"/>
  <c r="AI38" i="1"/>
  <c r="AE43" i="1"/>
  <c r="AE81" i="1"/>
  <c r="AF4" i="1"/>
  <c r="AM52" i="1"/>
  <c r="AL52" i="1"/>
  <c r="AK52" i="1"/>
  <c r="AJ52" i="1"/>
  <c r="AI52" i="1"/>
  <c r="AM16" i="1"/>
  <c r="AJ16" i="1"/>
  <c r="AL16" i="1"/>
  <c r="AK16" i="1"/>
  <c r="AG43" i="1"/>
  <c r="AF43" i="1"/>
  <c r="AG81" i="1"/>
  <c r="AF81" i="1"/>
  <c r="AG144" i="1"/>
  <c r="AF144" i="1"/>
  <c r="AJ9" i="1"/>
  <c r="AK9" i="1"/>
  <c r="AM60" i="1"/>
  <c r="AL60" i="1"/>
  <c r="AK60" i="1"/>
  <c r="AG99" i="1"/>
  <c r="AF99" i="1"/>
  <c r="AE35" i="1"/>
  <c r="AI60" i="1"/>
  <c r="AE65" i="1"/>
  <c r="AM120" i="1"/>
  <c r="AL120" i="1"/>
  <c r="AK120" i="1"/>
  <c r="AJ120" i="1"/>
  <c r="AM31" i="1"/>
  <c r="AJ31" i="1"/>
  <c r="AM9" i="1"/>
  <c r="AJ60" i="1"/>
  <c r="AG65" i="1"/>
  <c r="AF65" i="1"/>
  <c r="AI120" i="1"/>
  <c r="AE87" i="1"/>
  <c r="AM89" i="1"/>
  <c r="AL89" i="1"/>
  <c r="AK89" i="1"/>
  <c r="AL43" i="1"/>
  <c r="AI43" i="1"/>
  <c r="AK43" i="1"/>
  <c r="AJ43" i="1"/>
  <c r="AM43" i="1"/>
  <c r="AG15" i="1"/>
  <c r="AF15" i="1"/>
  <c r="AM23" i="1"/>
  <c r="AJ23" i="1"/>
  <c r="AG29" i="1"/>
  <c r="AM35" i="1"/>
  <c r="AJ35" i="1"/>
  <c r="AL35" i="1"/>
  <c r="AK35" i="1"/>
  <c r="AI35" i="1"/>
  <c r="AM45" i="1"/>
  <c r="AL45" i="1"/>
  <c r="AK45" i="1"/>
  <c r="AE51" i="1"/>
  <c r="AE93" i="1"/>
  <c r="AL29" i="1"/>
  <c r="AJ29" i="1"/>
  <c r="AK29" i="1"/>
  <c r="AI29" i="1"/>
  <c r="AG37" i="1"/>
  <c r="AF37" i="1"/>
  <c r="AG51" i="1"/>
  <c r="AF51" i="1"/>
  <c r="AM8" i="1"/>
  <c r="AI8" i="1"/>
  <c r="AJ8" i="1"/>
  <c r="AM29" i="1"/>
  <c r="AJ20" i="1"/>
  <c r="AM20" i="1"/>
  <c r="AL20" i="1"/>
  <c r="AK20" i="1"/>
  <c r="AI20" i="1"/>
  <c r="AF28" i="1"/>
  <c r="AG28" i="1"/>
  <c r="AM83" i="1"/>
  <c r="AL83" i="1"/>
  <c r="AK83" i="1"/>
  <c r="AJ83" i="1"/>
  <c r="AG73" i="1"/>
  <c r="AF73" i="1"/>
  <c r="AE119" i="1"/>
  <c r="AL112" i="1"/>
  <c r="AK112" i="1"/>
  <c r="AM112" i="1"/>
  <c r="AJ112" i="1"/>
  <c r="AI112" i="1"/>
  <c r="AM67" i="1"/>
  <c r="AL67" i="1"/>
  <c r="AK67" i="1"/>
  <c r="AJ67" i="1"/>
  <c r="AF22" i="1"/>
  <c r="AE111" i="1"/>
  <c r="AJ17" i="1"/>
  <c r="AM77" i="1"/>
  <c r="AL77" i="1"/>
  <c r="AK77" i="1"/>
  <c r="AF27" i="1"/>
  <c r="AG27" i="1"/>
  <c r="AK31" i="1"/>
  <c r="AE58" i="1"/>
  <c r="AE10" i="1"/>
  <c r="AL117" i="1"/>
  <c r="AK117" i="1"/>
  <c r="AM117" i="1"/>
  <c r="AE14" i="1"/>
  <c r="AI31" i="1"/>
  <c r="AI117" i="1"/>
  <c r="AL17" i="1"/>
  <c r="AI22" i="1"/>
  <c r="AI77" i="1"/>
  <c r="AJ117" i="1"/>
  <c r="AF138" i="1"/>
  <c r="AG138" i="1"/>
  <c r="AM17" i="1"/>
  <c r="AL31" i="1"/>
  <c r="AG58" i="1"/>
  <c r="AF58" i="1"/>
  <c r="AJ77" i="1"/>
  <c r="AG125" i="1"/>
  <c r="AF125" i="1"/>
  <c r="AL13" i="2"/>
  <c r="AK13" i="2"/>
  <c r="AJ13" i="2"/>
  <c r="AI13" i="2"/>
  <c r="AJ20" i="2"/>
  <c r="AI20" i="2"/>
  <c r="AL11" i="1"/>
  <c r="AL21" i="1"/>
  <c r="AL36" i="1"/>
  <c r="AL71" i="1"/>
  <c r="AJ86" i="1"/>
  <c r="AL105" i="1"/>
  <c r="AL106" i="1"/>
  <c r="AL110" i="1"/>
  <c r="AK110" i="1"/>
  <c r="AG121" i="1"/>
  <c r="AF121" i="1"/>
  <c r="AM134" i="1"/>
  <c r="AI143" i="1"/>
  <c r="AI158" i="1"/>
  <c r="AI188" i="1"/>
  <c r="AJ191" i="1"/>
  <c r="AJ196" i="1"/>
  <c r="AI196" i="1"/>
  <c r="AJ199" i="1"/>
  <c r="AI207" i="1"/>
  <c r="AM207" i="1"/>
  <c r="AG224" i="1"/>
  <c r="AG252" i="1"/>
  <c r="AF252" i="1"/>
  <c r="AH13" i="2"/>
  <c r="AK15" i="2"/>
  <c r="AJ15" i="2"/>
  <c r="AH20" i="2"/>
  <c r="AK86" i="1"/>
  <c r="AK188" i="1"/>
  <c r="AK191" i="1"/>
  <c r="AK199" i="1"/>
  <c r="AK20" i="2"/>
  <c r="AF13" i="1"/>
  <c r="AI14" i="1"/>
  <c r="AF25" i="1"/>
  <c r="AI26" i="1"/>
  <c r="AL27" i="1"/>
  <c r="AF33" i="1"/>
  <c r="AI48" i="1"/>
  <c r="AF54" i="1"/>
  <c r="AG55" i="1"/>
  <c r="AJ56" i="1"/>
  <c r="AG62" i="1"/>
  <c r="AJ63" i="1"/>
  <c r="AL69" i="1"/>
  <c r="AJ75" i="1"/>
  <c r="AL76" i="1"/>
  <c r="AI79" i="1"/>
  <c r="AL86" i="1"/>
  <c r="AL92" i="1"/>
  <c r="AF96" i="1"/>
  <c r="AI97" i="1"/>
  <c r="AL104" i="1"/>
  <c r="AJ110" i="1"/>
  <c r="AG114" i="1"/>
  <c r="AL115" i="1"/>
  <c r="AK118" i="1"/>
  <c r="AJ130" i="1"/>
  <c r="AJ133" i="1"/>
  <c r="AM143" i="1"/>
  <c r="AG153" i="1"/>
  <c r="AF153" i="1"/>
  <c r="AI157" i="1"/>
  <c r="AM157" i="1"/>
  <c r="AL158" i="1"/>
  <c r="AI168" i="1"/>
  <c r="AI173" i="1"/>
  <c r="AL188" i="1"/>
  <c r="AL196" i="1"/>
  <c r="AK204" i="1"/>
  <c r="AK207" i="1"/>
  <c r="AI215" i="1"/>
  <c r="AM215" i="1"/>
  <c r="AJ226" i="1"/>
  <c r="CJ24" i="2"/>
  <c r="AL15" i="2"/>
  <c r="AL20" i="2"/>
  <c r="AG239" i="1"/>
  <c r="AF239" i="1"/>
  <c r="AG85" i="1"/>
  <c r="AK158" i="1"/>
  <c r="AM232" i="1"/>
  <c r="AK232" i="1"/>
  <c r="AJ232" i="1"/>
  <c r="AI244" i="1"/>
  <c r="AK252" i="1"/>
  <c r="AJ252" i="1"/>
  <c r="AF10" i="1"/>
  <c r="AJ14" i="1"/>
  <c r="AF18" i="1"/>
  <c r="AI19" i="1"/>
  <c r="AJ26" i="1"/>
  <c r="AI34" i="1"/>
  <c r="AF46" i="1"/>
  <c r="AJ48" i="1"/>
  <c r="AK56" i="1"/>
  <c r="AF61" i="1"/>
  <c r="AK63" i="1"/>
  <c r="AK75" i="1"/>
  <c r="AF78" i="1"/>
  <c r="AK79" i="1"/>
  <c r="AM86" i="1"/>
  <c r="AF90" i="1"/>
  <c r="AJ97" i="1"/>
  <c r="AM110" i="1"/>
  <c r="AF113" i="1"/>
  <c r="AK130" i="1"/>
  <c r="AF132" i="1"/>
  <c r="AM158" i="1"/>
  <c r="AJ173" i="1"/>
  <c r="AM188" i="1"/>
  <c r="AM196" i="1"/>
  <c r="AJ212" i="1"/>
  <c r="AI212" i="1"/>
  <c r="AM222" i="1"/>
  <c r="AL222" i="1"/>
  <c r="AJ222" i="1"/>
  <c r="AI222" i="1"/>
  <c r="AL232" i="1"/>
  <c r="AL252" i="1"/>
  <c r="AG260" i="1"/>
  <c r="AF260" i="1"/>
  <c r="AM268" i="1"/>
  <c r="AL268" i="1"/>
  <c r="AK268" i="1"/>
  <c r="AJ268" i="1"/>
  <c r="AI271" i="1"/>
  <c r="AG276" i="1"/>
  <c r="AF276" i="1"/>
  <c r="AJ118" i="1"/>
  <c r="AI118" i="1"/>
  <c r="AM168" i="1"/>
  <c r="AK168" i="1"/>
  <c r="AJ168" i="1"/>
  <c r="AJ204" i="1"/>
  <c r="AI204" i="1"/>
  <c r="AG230" i="1"/>
  <c r="AF230" i="1"/>
  <c r="AG268" i="1"/>
  <c r="AF268" i="1"/>
  <c r="AK14" i="1"/>
  <c r="AJ19" i="1"/>
  <c r="AK26" i="1"/>
  <c r="AJ34" i="1"/>
  <c r="AJ40" i="1"/>
  <c r="AJ47" i="1"/>
  <c r="AK48" i="1"/>
  <c r="AI55" i="1"/>
  <c r="AI62" i="1"/>
  <c r="AL75" i="1"/>
  <c r="AL79" i="1"/>
  <c r="AJ85" i="1"/>
  <c r="AJ91" i="1"/>
  <c r="AK97" i="1"/>
  <c r="AJ103" i="1"/>
  <c r="AI114" i="1"/>
  <c r="AM118" i="1"/>
  <c r="AE123" i="1"/>
  <c r="AG126" i="1"/>
  <c r="AF126" i="1"/>
  <c r="AM133" i="1"/>
  <c r="AI146" i="1"/>
  <c r="AK157" i="1"/>
  <c r="AK173" i="1"/>
  <c r="AE187" i="1"/>
  <c r="AM204" i="1"/>
  <c r="AK212" i="1"/>
  <c r="AK215" i="1"/>
  <c r="AK220" i="1"/>
  <c r="AK222" i="1"/>
  <c r="AM226" i="1"/>
  <c r="AL236" i="1"/>
  <c r="AK236" i="1"/>
  <c r="AM252" i="1"/>
  <c r="AG255" i="1"/>
  <c r="AF255" i="1"/>
  <c r="AI268" i="1"/>
  <c r="AL143" i="1"/>
  <c r="AK143" i="1"/>
  <c r="AI191" i="1"/>
  <c r="AM191" i="1"/>
  <c r="AM258" i="1"/>
  <c r="AL258" i="1"/>
  <c r="AK258" i="1"/>
  <c r="AL26" i="1"/>
  <c r="AL48" i="1"/>
  <c r="AM79" i="1"/>
  <c r="AM149" i="1"/>
  <c r="AJ149" i="1"/>
  <c r="AI149" i="1"/>
  <c r="AK234" i="1"/>
  <c r="AJ234" i="1"/>
  <c r="AK255" i="1"/>
  <c r="AJ255" i="1"/>
  <c r="AG274" i="1"/>
  <c r="AF274" i="1"/>
  <c r="AL97" i="1"/>
  <c r="AG161" i="1"/>
  <c r="AF161" i="1"/>
  <c r="AL173" i="1"/>
  <c r="AM181" i="1"/>
  <c r="AL181" i="1"/>
  <c r="AJ181" i="1"/>
  <c r="AI181" i="1"/>
  <c r="AF9" i="1"/>
  <c r="AI10" i="1"/>
  <c r="AJ13" i="1"/>
  <c r="AM14" i="1"/>
  <c r="AI18" i="1"/>
  <c r="AL19" i="1"/>
  <c r="AJ25" i="1"/>
  <c r="AJ33" i="1"/>
  <c r="AL34" i="1"/>
  <c r="AL40" i="1"/>
  <c r="AF45" i="1"/>
  <c r="AI46" i="1"/>
  <c r="AL47" i="1"/>
  <c r="AJ54" i="1"/>
  <c r="AK55" i="1"/>
  <c r="AF60" i="1"/>
  <c r="AI61" i="1"/>
  <c r="AK62" i="1"/>
  <c r="AK74" i="1"/>
  <c r="AJ78" i="1"/>
  <c r="AL85" i="1"/>
  <c r="AF89" i="1"/>
  <c r="AI90" i="1"/>
  <c r="AL91" i="1"/>
  <c r="AJ96" i="1"/>
  <c r="AM103" i="1"/>
  <c r="AI113" i="1"/>
  <c r="AL114" i="1"/>
  <c r="AF123" i="1"/>
  <c r="AM126" i="1"/>
  <c r="AL126" i="1"/>
  <c r="AK126" i="1"/>
  <c r="AJ126" i="1"/>
  <c r="AF139" i="1"/>
  <c r="AK146" i="1"/>
  <c r="AK149" i="1"/>
  <c r="AG156" i="1"/>
  <c r="AK164" i="1"/>
  <c r="AE175" i="1"/>
  <c r="AK181" i="1"/>
  <c r="AF187" i="1"/>
  <c r="AM212" i="1"/>
  <c r="AM220" i="1"/>
  <c r="AL234" i="1"/>
  <c r="AJ236" i="1"/>
  <c r="AI255" i="1"/>
  <c r="AE271" i="1"/>
  <c r="AF7" i="2"/>
  <c r="AE7" i="2"/>
  <c r="AF12" i="2"/>
  <c r="AF14" i="2"/>
  <c r="AE14" i="2"/>
  <c r="CL25" i="2"/>
  <c r="CL24" i="2"/>
  <c r="AI199" i="1"/>
  <c r="AM199" i="1"/>
  <c r="AK109" i="1"/>
  <c r="AJ109" i="1"/>
  <c r="AL74" i="1"/>
  <c r="AL109" i="1"/>
  <c r="AK113" i="1"/>
  <c r="AM114" i="1"/>
  <c r="AL149" i="1"/>
  <c r="AK156" i="1"/>
  <c r="AJ156" i="1"/>
  <c r="AE211" i="1"/>
  <c r="AE217" i="1"/>
  <c r="AM234" i="1"/>
  <c r="AM236" i="1"/>
  <c r="AL255" i="1"/>
  <c r="AG262" i="1"/>
  <c r="AF262" i="1"/>
  <c r="AL12" i="2"/>
  <c r="AK12" i="2"/>
  <c r="AJ12" i="2"/>
  <c r="AI12" i="2"/>
  <c r="AH12" i="2"/>
  <c r="CM25" i="2"/>
  <c r="CM24" i="2"/>
  <c r="AG135" i="1"/>
  <c r="AF135" i="1"/>
  <c r="AI139" i="1"/>
  <c r="AM139" i="1"/>
  <c r="AI187" i="1"/>
  <c r="AM187" i="1"/>
  <c r="AK244" i="1"/>
  <c r="AJ244" i="1"/>
  <c r="AL7" i="2"/>
  <c r="AK7" i="2"/>
  <c r="AJ7" i="2"/>
  <c r="AI7" i="2"/>
  <c r="AE166" i="1"/>
  <c r="AI172" i="1"/>
  <c r="AJ187" i="1"/>
  <c r="AI195" i="1"/>
  <c r="AM195" i="1"/>
  <c r="AI203" i="1"/>
  <c r="AM203" i="1"/>
  <c r="AE227" i="1"/>
  <c r="AL244" i="1"/>
  <c r="AK21" i="2"/>
  <c r="AJ21" i="2"/>
  <c r="AI21" i="2"/>
  <c r="AJ192" i="1"/>
  <c r="AI192" i="1"/>
  <c r="AJ200" i="1"/>
  <c r="AI200" i="1"/>
  <c r="AM225" i="1"/>
  <c r="AK225" i="1"/>
  <c r="AJ225" i="1"/>
  <c r="AG233" i="1"/>
  <c r="AF233" i="1"/>
  <c r="AG246" i="1"/>
  <c r="AF246" i="1"/>
  <c r="AG269" i="1"/>
  <c r="AF269" i="1"/>
  <c r="AJ271" i="1"/>
  <c r="AM271" i="1"/>
  <c r="AH21" i="2"/>
  <c r="AM131" i="1"/>
  <c r="AJ131" i="1"/>
  <c r="AI131" i="1"/>
  <c r="AL139" i="1"/>
  <c r="AL141" i="1"/>
  <c r="AK141" i="1"/>
  <c r="AJ141" i="1"/>
  <c r="AI141" i="1"/>
  <c r="AG148" i="1"/>
  <c r="AF148" i="1"/>
  <c r="AJ152" i="1"/>
  <c r="AF155" i="1"/>
  <c r="AI171" i="1"/>
  <c r="AK172" i="1"/>
  <c r="AF183" i="1"/>
  <c r="AL187" i="1"/>
  <c r="AK192" i="1"/>
  <c r="AK195" i="1"/>
  <c r="AK200" i="1"/>
  <c r="AK203" i="1"/>
  <c r="AI211" i="1"/>
  <c r="AM211" i="1"/>
  <c r="AM219" i="1"/>
  <c r="AK219" i="1"/>
  <c r="AJ219" i="1"/>
  <c r="AI225" i="1"/>
  <c r="AM235" i="1"/>
  <c r="AL235" i="1"/>
  <c r="AJ235" i="1"/>
  <c r="AI235" i="1"/>
  <c r="AM240" i="1"/>
  <c r="AL240" i="1"/>
  <c r="AK240" i="1"/>
  <c r="AJ240" i="1"/>
  <c r="AI240" i="1"/>
  <c r="AL253" i="1"/>
  <c r="AK253" i="1"/>
  <c r="AJ253" i="1"/>
  <c r="AK271" i="1"/>
  <c r="AF19" i="2"/>
  <c r="AL21" i="2"/>
  <c r="AI44" i="1"/>
  <c r="AI59" i="1"/>
  <c r="AI66" i="1"/>
  <c r="AI82" i="1"/>
  <c r="AI88" i="1"/>
  <c r="AI94" i="1"/>
  <c r="AI100" i="1"/>
  <c r="AI128" i="1"/>
  <c r="AK131" i="1"/>
  <c r="AM141" i="1"/>
  <c r="AF151" i="1"/>
  <c r="AK152" i="1"/>
  <c r="AL163" i="1"/>
  <c r="AK163" i="1"/>
  <c r="AJ171" i="1"/>
  <c r="AM172" i="1"/>
  <c r="AG180" i="1"/>
  <c r="AF180" i="1"/>
  <c r="AL192" i="1"/>
  <c r="AL195" i="1"/>
  <c r="AL200" i="1"/>
  <c r="AL203" i="1"/>
  <c r="AJ208" i="1"/>
  <c r="AI208" i="1"/>
  <c r="AJ211" i="1"/>
  <c r="AI219" i="1"/>
  <c r="AL225" i="1"/>
  <c r="AG229" i="1"/>
  <c r="AI233" i="1"/>
  <c r="AK235" i="1"/>
  <c r="AI253" i="1"/>
  <c r="AL271" i="1"/>
  <c r="AL19" i="2"/>
  <c r="AK19" i="2"/>
  <c r="AJ19" i="2"/>
  <c r="AI19" i="2"/>
  <c r="AH19" i="2"/>
  <c r="AF23" i="2"/>
  <c r="AE23" i="2"/>
  <c r="AJ44" i="1"/>
  <c r="AJ59" i="1"/>
  <c r="AJ66" i="1"/>
  <c r="AJ82" i="1"/>
  <c r="AF87" i="1"/>
  <c r="AJ88" i="1"/>
  <c r="AF93" i="1"/>
  <c r="AJ94" i="1"/>
  <c r="AJ100" i="1"/>
  <c r="AF116" i="1"/>
  <c r="AF119" i="1"/>
  <c r="AK128" i="1"/>
  <c r="AL131" i="1"/>
  <c r="AK138" i="1"/>
  <c r="AJ138" i="1"/>
  <c r="AM148" i="1"/>
  <c r="AL148" i="1"/>
  <c r="AK148" i="1"/>
  <c r="AJ148" i="1"/>
  <c r="AL152" i="1"/>
  <c r="AF169" i="1"/>
  <c r="AL171" i="1"/>
  <c r="AM192" i="1"/>
  <c r="AM200" i="1"/>
  <c r="AK211" i="1"/>
  <c r="AL219" i="1"/>
  <c r="AM229" i="1"/>
  <c r="AK229" i="1"/>
  <c r="AJ229" i="1"/>
  <c r="AK233" i="1"/>
  <c r="AM253" i="1"/>
  <c r="AI258" i="1"/>
  <c r="AK66" i="1"/>
  <c r="AK82" i="1"/>
  <c r="AK88" i="1"/>
  <c r="AK94" i="1"/>
  <c r="AL100" i="1"/>
  <c r="AE124" i="1"/>
  <c r="AL128" i="1"/>
  <c r="AI138" i="1"/>
  <c r="AI148" i="1"/>
  <c r="AM171" i="1"/>
  <c r="AG174" i="1"/>
  <c r="AF174" i="1"/>
  <c r="AM180" i="1"/>
  <c r="AL180" i="1"/>
  <c r="AK180" i="1"/>
  <c r="AJ180" i="1"/>
  <c r="AI180" i="1"/>
  <c r="AI183" i="1"/>
  <c r="AL211" i="1"/>
  <c r="AI229" i="1"/>
  <c r="AL233" i="1"/>
  <c r="AJ258" i="1"/>
  <c r="AG275" i="1"/>
  <c r="AF275" i="1"/>
  <c r="AK16" i="2"/>
  <c r="AJ16" i="2"/>
  <c r="AI169" i="1"/>
  <c r="AM169" i="1"/>
  <c r="AF11" i="2"/>
  <c r="AE11" i="2"/>
  <c r="AL44" i="1"/>
  <c r="AI87" i="1"/>
  <c r="AI93" i="1"/>
  <c r="AI134" i="1"/>
  <c r="AJ169" i="1"/>
  <c r="AE207" i="1"/>
  <c r="AM275" i="1"/>
  <c r="AL275" i="1"/>
  <c r="AK275" i="1"/>
  <c r="AJ275" i="1"/>
  <c r="AJ8" i="2"/>
  <c r="AH8" i="2"/>
  <c r="AI51" i="1"/>
  <c r="AI119" i="1"/>
  <c r="AM119" i="1"/>
  <c r="AK37" i="1"/>
  <c r="AF49" i="1"/>
  <c r="AJ51" i="1"/>
  <c r="AJ72" i="1"/>
  <c r="AK73" i="1"/>
  <c r="AF76" i="1"/>
  <c r="AJ81" i="1"/>
  <c r="AJ221" i="1"/>
  <c r="AI221" i="1"/>
  <c r="AG242" i="1"/>
  <c r="AF242" i="1"/>
  <c r="AI11" i="1"/>
  <c r="AF20" i="1"/>
  <c r="AI21" i="1"/>
  <c r="AF35" i="1"/>
  <c r="AI36" i="1"/>
  <c r="AL37" i="1"/>
  <c r="AF41" i="1"/>
  <c r="AK51" i="1"/>
  <c r="AK58" i="1"/>
  <c r="AK65" i="1"/>
  <c r="AI71" i="1"/>
  <c r="AK72" i="1"/>
  <c r="AL73" i="1"/>
  <c r="AK81" i="1"/>
  <c r="AF86" i="1"/>
  <c r="AJ87" i="1"/>
  <c r="AF92" i="1"/>
  <c r="AK93" i="1"/>
  <c r="AL107" i="1"/>
  <c r="AE110" i="1"/>
  <c r="AE118" i="1"/>
  <c r="AK119" i="1"/>
  <c r="AK127" i="1"/>
  <c r="AJ127" i="1"/>
  <c r="AJ134" i="1"/>
  <c r="AF137" i="1"/>
  <c r="AL144" i="1"/>
  <c r="AF150" i="1"/>
  <c r="AL151" i="1"/>
  <c r="AF158" i="1"/>
  <c r="AK169" i="1"/>
  <c r="AL177" i="1"/>
  <c r="AK177" i="1"/>
  <c r="AM183" i="1"/>
  <c r="AK221" i="1"/>
  <c r="AI254" i="1"/>
  <c r="AG263" i="1"/>
  <c r="AI275" i="1"/>
  <c r="AK2" i="2"/>
  <c r="AJ2" i="2"/>
  <c r="AI2" i="2"/>
  <c r="AK8" i="2"/>
  <c r="AF13" i="2"/>
  <c r="AE13" i="2"/>
  <c r="AJ37" i="1"/>
  <c r="AJ58" i="1"/>
  <c r="AJ65" i="1"/>
  <c r="AL122" i="1"/>
  <c r="AK122" i="1"/>
  <c r="AJ122" i="1"/>
  <c r="AK87" i="1"/>
  <c r="AL93" i="1"/>
  <c r="AL119" i="1"/>
  <c r="AM122" i="1"/>
  <c r="AF143" i="1"/>
  <c r="AM144" i="1"/>
  <c r="AM151" i="1"/>
  <c r="AL169" i="1"/>
  <c r="AL221" i="1"/>
  <c r="AG226" i="1"/>
  <c r="AF226" i="1"/>
  <c r="AG250" i="1"/>
  <c r="AF250" i="1"/>
  <c r="AM254" i="1"/>
  <c r="AL254" i="1"/>
  <c r="AK254" i="1"/>
  <c r="AJ254" i="1"/>
  <c r="AM263" i="1"/>
  <c r="AL263" i="1"/>
  <c r="AK263" i="1"/>
  <c r="AI263" i="1"/>
  <c r="AG270" i="1"/>
  <c r="AF270" i="1"/>
  <c r="AL8" i="2"/>
  <c r="AF20" i="2"/>
  <c r="AE20" i="2"/>
  <c r="AL132" i="1"/>
  <c r="AL150" i="1"/>
  <c r="AL182" i="1"/>
  <c r="AK251" i="1"/>
  <c r="AH18" i="2"/>
  <c r="AI239" i="1"/>
  <c r="AI257" i="1"/>
  <c r="AI274" i="1"/>
  <c r="AH11" i="2"/>
  <c r="AI175" i="1"/>
  <c r="AI218" i="1"/>
  <c r="AI224" i="1"/>
  <c r="AI228" i="1"/>
  <c r="AJ239" i="1"/>
  <c r="AF245" i="1"/>
  <c r="AJ246" i="1"/>
  <c r="AF249" i="1"/>
  <c r="AJ250" i="1"/>
  <c r="AJ257" i="1"/>
  <c r="AF266" i="1"/>
  <c r="AJ274" i="1"/>
  <c r="AI11" i="2"/>
  <c r="AI136" i="1"/>
  <c r="AI154" i="1"/>
  <c r="AI162" i="1"/>
  <c r="AF165" i="1"/>
  <c r="AI166" i="1"/>
  <c r="AJ175" i="1"/>
  <c r="AJ218" i="1"/>
  <c r="AJ224" i="1"/>
  <c r="AJ228" i="1"/>
  <c r="AJ231" i="1"/>
  <c r="AF238" i="1"/>
  <c r="AK239" i="1"/>
  <c r="AK246" i="1"/>
  <c r="AK250" i="1"/>
  <c r="AK257" i="1"/>
  <c r="AJ262" i="1"/>
  <c r="AF273" i="1"/>
  <c r="AK274" i="1"/>
  <c r="AE4" i="2"/>
  <c r="AH5" i="2"/>
  <c r="AJ11" i="2"/>
  <c r="AI23" i="2"/>
  <c r="AF130" i="1"/>
  <c r="AJ136" i="1"/>
  <c r="AF146" i="1"/>
  <c r="AI147" i="1"/>
  <c r="AJ154" i="1"/>
  <c r="AJ162" i="1"/>
  <c r="AJ166" i="1"/>
  <c r="AK175" i="1"/>
  <c r="AI179" i="1"/>
  <c r="AI185" i="1"/>
  <c r="AI189" i="1"/>
  <c r="AI193" i="1"/>
  <c r="AI197" i="1"/>
  <c r="AI201" i="1"/>
  <c r="AI205" i="1"/>
  <c r="AI209" i="1"/>
  <c r="AI213" i="1"/>
  <c r="AF217" i="1"/>
  <c r="AK218" i="1"/>
  <c r="AK224" i="1"/>
  <c r="AF227" i="1"/>
  <c r="AK228" i="1"/>
  <c r="AK231" i="1"/>
  <c r="AL239" i="1"/>
  <c r="AL246" i="1"/>
  <c r="AL250" i="1"/>
  <c r="AL257" i="1"/>
  <c r="AF261" i="1"/>
  <c r="AK262" i="1"/>
  <c r="AL274" i="1"/>
  <c r="AE3" i="2"/>
  <c r="AI5" i="2"/>
  <c r="AH10" i="2"/>
  <c r="AK11" i="2"/>
  <c r="AH17" i="2"/>
  <c r="AE22" i="2"/>
  <c r="AJ23" i="2"/>
  <c r="AF173" i="1"/>
  <c r="AI174" i="1"/>
  <c r="AL175" i="1"/>
  <c r="AJ179" i="1"/>
  <c r="AJ185" i="1"/>
  <c r="AJ189" i="1"/>
  <c r="AJ193" i="1"/>
  <c r="AJ197" i="1"/>
  <c r="AJ201" i="1"/>
  <c r="AJ205" i="1"/>
  <c r="AJ209" i="1"/>
  <c r="AJ213" i="1"/>
  <c r="AL218" i="1"/>
  <c r="AL224" i="1"/>
  <c r="AL228" i="1"/>
  <c r="AL231" i="1"/>
  <c r="AF253" i="1"/>
  <c r="AL262" i="1"/>
  <c r="AE2" i="2"/>
  <c r="AJ5" i="2"/>
  <c r="AE15" i="2"/>
  <c r="AE16" i="2"/>
  <c r="AE21" i="2"/>
  <c r="AK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tc={9D42DF18-9D34-479D-A480-E335CB561952}</author>
    <author>tc={27770EB3-7E50-4722-B907-12DDEBC51D86}</author>
    <author>tc={F4BAD964-94B0-4E01-8D90-260E00A05579}</author>
    <author>tc={00467022-7967-478B-82B8-09AE757B0D40}</author>
    <author>tc={988E7226-6E80-46C5-AA83-27F1945B1183}</author>
    <author>tc={C6BFB0A5-FCC8-43BC-B278-45B485F85858}</author>
    <author>tc={167AC5A6-6F9C-4A9F-B6E1-9C9951DBFCC5}</author>
    <author>tc={3CE265DA-90FA-4E9B-98C5-4400558DB96D}</author>
    <author>tc={CF42B0EB-1980-408E-8806-6CC50E4D2967}</author>
    <author>tc={12D5D559-BEF0-4472-86DB-4A3E9A7A3EF4}</author>
    <author>tc={F28BDBD2-70C2-4274-B635-FD5DBB43C906}</author>
    <author>tc={9A2A0897-E4C7-4CB4-B382-E09B201146D1}</author>
    <author>tc={B359F8B7-9564-433F-8C1C-B73CD0A2FBD2}</author>
    <author>tc={99161CEF-18B1-44B6-A98A-0518B929DB88}</author>
    <author>tc={F674819E-3491-4459-B6FB-714307F4A6D8}</author>
    <author>tc={AB923E2D-9B68-49C1-9576-7CF1A5C0932D}</author>
    <author>tc={1ABF0AC0-B1A2-4425-98F9-39131870FA4C}</author>
    <author>tc={BC360F6B-E027-4609-9ABF-CEDB707F6FA2}</author>
    <author>tc={37DF052F-2DA9-4441-9F0E-46CD1B7D047B}</author>
    <author>tc={3246BC2E-0073-434E-9F87-004D92C2CFD3}</author>
    <author>tc={61A3695D-A4C5-464D-9BC1-A50E48FD01D4}</author>
  </authors>
  <commentList>
    <comment ref="V1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======
ID#AAAAwSzVIlw
tc={09509745-4CB8-4EDB-8576-B234F15031A9}    (2023-05-05 10:24:45)
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Winkler</t>
        </r>
      </text>
    </comment>
    <comment ref="W1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======
ID#AAAAwSzVIj4
Lidia Urbini    (2023-05-05 10:24:45)
Usati DL da MANUALE QuAAtro.
Ammonio 0.03</t>
        </r>
      </text>
    </comment>
    <comment ref="X1" authorId="0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======
ID#AAAAwSzVIdc
Lidia Urbini    (2023-05-05 10:24:45)
Usati DL da MANUALE QuAAtro.
Nitriti 0.006</t>
        </r>
      </text>
    </comment>
    <comment ref="Y1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======
ID#AAAAwSzVImA
Lidia Urbini    (2023-05-05 10:24:45)
Usati DL da MANUALE QuAAtro.nitrati 0.02</t>
        </r>
      </text>
    </comment>
    <comment ref="Z1" authorId="0" shapeId="0" xr:uid="{00000000-0006-0000-0000-000069000000}">
      <text>
        <r>
          <rPr>
            <sz val="11"/>
            <color theme="1"/>
            <rFont val="Calibri"/>
            <family val="2"/>
            <scheme val="minor"/>
          </rPr>
          <t>======
ID#AAAAwSzVIfI
Lidia Urbini    (2023-05-05 10:24:45)
Usati DL da MANUALE QuAAtro. Fosfati 0.006</t>
        </r>
      </text>
    </comment>
    <comment ref="AA1" authorId="0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>======
ID#AAAAwSzVIkI
Lidia Urbini    (2023-05-05 10:24:45)
Usati DL da MANUALE QuAAtro. Silicati 0.011</t>
        </r>
      </text>
    </comment>
    <comment ref="AO1" authorId="0" shapeId="0" xr:uid="{00000000-0006-0000-0000-0000A8000000}">
      <text>
        <r>
          <rPr>
            <sz val="11"/>
            <color theme="1"/>
            <rFont val="Calibri"/>
            <family val="2"/>
            <scheme val="minor"/>
          </rPr>
          <t>======
ID#AAAAwSzVIas
M    (2023-05-05 10:24:45)
ind purificato</t>
        </r>
      </text>
    </comment>
    <comment ref="AR1" authorId="0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======
ID#AAAAwSzVIkc
Lidia Urbini    (2023-05-05 10:24:45)
Misura dopo 5 minuti</t>
        </r>
      </text>
    </comment>
    <comment ref="D2" authorId="0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======
ID#AAAAwSzVIkA
Mik    (2023-05-05 10:24:45)
controllare data e se camp sup
LIDIA: la data a me risulta quella, due campionamenti in superficie</t>
        </r>
      </text>
    </comment>
    <comment ref="E2" authorId="0" shapeId="0" xr:uid="{00000000-0006-0000-0000-0000AF000000}">
      <text>
        <r>
          <rPr>
            <sz val="11"/>
            <color theme="1"/>
            <rFont val="Calibri"/>
            <family val="2"/>
            <scheme val="minor"/>
          </rPr>
          <t>======
ID#AAAAwSzVIaM
Mik    (2023-05-05 10:24:45)
verificare ora</t>
        </r>
      </text>
    </comment>
    <comment ref="L2" authorId="0" shapeId="0" xr:uid="{00000000-0006-0000-0000-00009F000000}">
      <text>
        <r>
          <rPr>
            <sz val="11"/>
            <color theme="1"/>
            <rFont val="Calibri"/>
            <family val="2"/>
            <scheme val="minor"/>
          </rPr>
          <t>======
ID#AAAAwSzVIbQ
Mik    (2023-05-05 10:24:45)
valori presi dall CTD boa MAMBO</t>
        </r>
      </text>
    </comment>
    <comment ref="AQ2" authorId="0" shapeId="0" xr:uid="{00000000-0006-0000-0000-00007C000000}">
      <text>
        <r>
          <rPr>
            <sz val="11"/>
            <color theme="1"/>
            <rFont val="Calibri"/>
            <family val="2"/>
            <scheme val="minor"/>
          </rPr>
          <t>======
ID#AAAAwSzVIdw
Lidia Urbini    (2023-05-05 10:24:45)
non corretta</t>
        </r>
      </text>
    </comment>
    <comment ref="AQ3" authorId="0" shapeId="0" xr:uid="{00000000-0006-0000-0000-00004A000000}">
      <text>
        <r>
          <rPr>
            <sz val="11"/>
            <color theme="1"/>
            <rFont val="Calibri"/>
            <family val="2"/>
            <scheme val="minor"/>
          </rPr>
          <t>======
ID#AAAAwSzVIhU
Lidia Urbini    (2023-05-05 10:24:45)
non corretta</t>
        </r>
      </text>
    </comment>
    <comment ref="AQ4" authorId="0" shapeId="0" xr:uid="{00000000-0006-0000-0000-0000AD000000}">
      <text>
        <r>
          <rPr>
            <sz val="11"/>
            <color theme="1"/>
            <rFont val="Calibri"/>
            <family val="2"/>
            <scheme val="minor"/>
          </rPr>
          <t>======
ID#AAAAwSzVIac
Lidia Urbini    (2023-05-05 10:24:45)
non corretta</t>
        </r>
      </text>
    </comment>
    <comment ref="E5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======
ID#AAAAwSzVIlQ
Mik    (2023-05-05 10:24:45)
ora da verificare presi i dati da CTD boa Mambo</t>
        </r>
      </text>
    </comment>
    <comment ref="AQ5" authorId="0" shapeId="0" xr:uid="{00000000-0006-0000-0000-0000B1000000}">
      <text>
        <r>
          <rPr>
            <sz val="11"/>
            <color theme="1"/>
            <rFont val="Calibri"/>
            <family val="2"/>
            <scheme val="minor"/>
          </rPr>
          <t>======
ID#AAAAwSzVIaA
Lidia Urbini    (2023-05-05 10:24:45)
non corretta</t>
        </r>
      </text>
    </comment>
    <comment ref="E6" authorId="0" shapeId="0" xr:uid="{00000000-0006-0000-0000-00003D000000}">
      <text>
        <r>
          <rPr>
            <sz val="11"/>
            <color theme="1"/>
            <rFont val="Calibri"/>
            <family val="2"/>
            <scheme val="minor"/>
          </rPr>
          <t>======
ID#AAAAwSzVIiI
Mik    (2023-05-05 10:24:45)
ora da verificare presi i dati da CTD boa Mambo</t>
        </r>
      </text>
    </comment>
    <comment ref="D11" authorId="0" shapeId="0" xr:uid="{00000000-0006-0000-0000-000071000000}">
      <text>
        <r>
          <rPr>
            <sz val="11"/>
            <color theme="1"/>
            <rFont val="Calibri"/>
            <family val="2"/>
            <scheme val="minor"/>
          </rPr>
          <t>======
ID#AAAAwSzVIeo
Mik    (2023-05-05 10:24:45)
o 19/12/2015 verificare</t>
        </r>
      </text>
    </comment>
    <comment ref="AO11" authorId="0" shapeId="0" xr:uid="{00000000-0006-0000-0000-00004C000000}">
      <text>
        <r>
          <rPr>
            <sz val="11"/>
            <color theme="1"/>
            <rFont val="Calibri"/>
            <family val="2"/>
            <scheme val="minor"/>
          </rPr>
          <t>======
ID#AAAAwSzVIhE
Lidia Urbini    (2023-05-05 10:24:45)
Era sbagliato</t>
        </r>
      </text>
    </comment>
    <comment ref="W12" authorId="0" shapeId="0" xr:uid="{00000000-0006-0000-0000-000080000000}">
      <text>
        <r>
          <rPr>
            <sz val="11"/>
            <color theme="1"/>
            <rFont val="Calibri"/>
            <family val="2"/>
            <scheme val="minor"/>
          </rPr>
          <t>======
ID#AAAAwSzVIdY
Lidia Urbini    (2023-05-05 10:24:45)
inferiore DL
inserito DL/2</t>
        </r>
      </text>
    </comment>
    <comment ref="W15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======
ID#AAAAwSzVIlE
Lidia Urbini    (2023-05-05 10:24:45)
inferiore DL
inserito DL/2</t>
        </r>
      </text>
    </comment>
    <comment ref="Z17" authorId="0" shapeId="0" xr:uid="{00000000-0006-0000-0000-000040000000}">
      <text>
        <r>
          <rPr>
            <sz val="11"/>
            <color theme="1"/>
            <rFont val="Calibri"/>
            <family val="2"/>
            <scheme val="minor"/>
          </rPr>
          <t>======
ID#AAAAwSzVIh4
Lidia Urbini    (2023-05-05 10:24:45)
VALORE INFERIORE A DL
INSERITO DL/2</t>
        </r>
      </text>
    </comment>
    <comment ref="AN17" authorId="0" shapeId="0" xr:uid="{00000000-0006-0000-0000-000085000000}">
      <text>
        <r>
          <rPr>
            <sz val="11"/>
            <color theme="1"/>
            <rFont val="Calibri"/>
            <family val="2"/>
            <scheme val="minor"/>
          </rPr>
          <t>======
ID#AAAAwSzVIdI
Lidia Urbini    (2023-05-05 10:24:45)
tappo sporco</t>
        </r>
      </text>
    </comment>
    <comment ref="Z18" authorId="0" shapeId="0" xr:uid="{00000000-0006-0000-0000-00005B000000}">
      <text>
        <r>
          <rPr>
            <sz val="11"/>
            <color theme="1"/>
            <rFont val="Calibri"/>
            <family val="2"/>
            <scheme val="minor"/>
          </rPr>
          <t>======
ID#AAAAwSzVIgI
Lidia Urbini    (2023-05-05 10:24:45)
VALORE INFERIORE A DL
INSERITO DL/2</t>
        </r>
      </text>
    </comment>
    <comment ref="Y26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======
ID#AAAAwSzVIis
Lidia Urbini    (2023-05-05 10:24:45)
VALORE INFERIORE A DL
INSERITO DL/2</t>
        </r>
      </text>
    </comment>
    <comment ref="Z27" authorId="0" shapeId="0" xr:uid="{00000000-0006-0000-0000-00007A000000}">
      <text>
        <r>
          <rPr>
            <sz val="11"/>
            <color theme="1"/>
            <rFont val="Calibri"/>
            <family val="2"/>
            <scheme val="minor"/>
          </rPr>
          <t>======
ID#AAAAwSzVIeE
Lidia Urbini    (2023-05-05 10:24:45)
VALORE INFERIORE A DL
INSERITO DL/2</t>
        </r>
      </text>
    </comment>
    <comment ref="CP29" authorId="0" shapeId="0" xr:uid="{00000000-0006-0000-0000-000050000000}">
      <text>
        <r>
          <rPr>
            <sz val="11"/>
            <color theme="1"/>
            <rFont val="Calibri"/>
            <family val="2"/>
            <scheme val="minor"/>
          </rPr>
          <t>======
ID#AAAAwSzVIg8
Michele Giani    (2023-05-05 10:24:45)
mesured on 11/10/2016 11:00</t>
        </r>
      </text>
    </comment>
    <comment ref="AN33" authorId="0" shapeId="0" xr:uid="{00000000-0006-0000-0000-00003A000000}">
      <text>
        <r>
          <rPr>
            <sz val="11"/>
            <color theme="1"/>
            <rFont val="Calibri"/>
            <family val="2"/>
            <scheme val="minor"/>
          </rPr>
          <t>======
ID#AAAAwSzVIiU
    (2023-05-05 10:24:45)
Il tappo di questa bottiglia non aveva il controtappo e secondo me è evaporato.</t>
        </r>
      </text>
    </comment>
    <comment ref="Z38" authorId="0" shapeId="0" xr:uid="{00000000-0006-0000-0000-000082000000}">
      <text>
        <r>
          <rPr>
            <sz val="11"/>
            <color theme="1"/>
            <rFont val="Calibri"/>
            <family val="2"/>
            <scheme val="minor"/>
          </rPr>
          <t>======
ID#AAAAwSzVIdg
Lidia Urbini    (2023-05-05 10:24:45)
VALORE INFERIORE A DL
INSERITO DL/2</t>
        </r>
      </text>
    </comment>
    <comment ref="L39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======
ID#AAAAwSzVIik
Mik    (2023-05-05 10:24:45)
dati di C1 PAR</t>
        </r>
      </text>
    </comment>
    <comment ref="L40" authorId="0" shapeId="0" xr:uid="{00000000-0006-0000-0000-000089000000}">
      <text>
        <r>
          <rPr>
            <sz val="11"/>
            <color theme="1"/>
            <rFont val="Calibri"/>
            <family val="2"/>
            <scheme val="minor"/>
          </rPr>
          <t>======
ID#AAAAwSzVIcw
Mik    (2023-05-05 10:24:45)
dati di C1 PAR</t>
        </r>
      </text>
    </comment>
    <comment ref="Y40" authorId="0" shapeId="0" xr:uid="{00000000-0006-0000-0000-0000B4000000}">
      <text>
        <r>
          <rPr>
            <sz val="11"/>
            <color theme="1"/>
            <rFont val="Calibri"/>
            <family val="2"/>
            <scheme val="minor"/>
          </rPr>
          <t>======
ID#AAAAwSzVIZ0
Lidia Urbini    (2023-05-05 10:24:45)
VALORE INFERIORE A DL
INSERITO DL/2</t>
        </r>
      </text>
    </comment>
    <comment ref="W41" authorId="0" shapeId="0" xr:uid="{00000000-0006-0000-0000-0000A6000000}">
      <text>
        <r>
          <rPr>
            <sz val="11"/>
            <color theme="1"/>
            <rFont val="Calibri"/>
            <family val="2"/>
            <scheme val="minor"/>
          </rPr>
          <t>======
ID#AAAAwSzVIak
Lidia Urbini    (2023-05-05 10:24:45)
inferiore DL
inserito DL/2</t>
        </r>
      </text>
    </comment>
    <comment ref="W42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======
ID#AAAAwSzVIk0
Lidia Urbini    (2023-05-05 10:24:45)
inferiore DL
inserito DL/2</t>
        </r>
      </text>
    </comment>
    <comment ref="X42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======
ID#AAAAwSzVIgc
Lidia Urbini    (2023-05-05 10:24:45)
VALORE INFERIORE AL DL
INSERITO DL/2</t>
        </r>
      </text>
    </comment>
    <comment ref="Z49" authorId="0" shapeId="0" xr:uid="{00000000-0006-0000-0000-0000AB000000}">
      <text>
        <r>
          <rPr>
            <sz val="11"/>
            <color theme="1"/>
            <rFont val="Calibri"/>
            <family val="2"/>
            <scheme val="minor"/>
          </rPr>
          <t>======
ID#AAAAwSzVIaQ
Lidia Urbini    (2023-05-05 10:24:45)
VALORE INFERIORE A DL
INSERITO DL/2</t>
        </r>
      </text>
    </comment>
    <comment ref="Z59" authorId="0" shapeId="0" xr:uid="{00000000-0006-0000-0000-00006E000000}">
      <text>
        <r>
          <rPr>
            <sz val="11"/>
            <color theme="1"/>
            <rFont val="Calibri"/>
            <family val="2"/>
            <scheme val="minor"/>
          </rPr>
          <t>======
ID#AAAAwSzVIes
Lidia Urbini    (2023-05-05 10:24:45)
VALORE INFERIORE A DL
INSERITO DL/2</t>
        </r>
      </text>
    </comment>
    <comment ref="AN61" authorId="0" shapeId="0" xr:uid="{00000000-0006-0000-0000-00002F000000}">
      <text>
        <r>
          <rPr>
            <sz val="11"/>
            <color theme="1"/>
            <rFont val="Calibri"/>
            <family val="2"/>
            <scheme val="minor"/>
          </rPr>
          <t>======
ID#AAAAwSzVIjE
Mik    (2023-05-05 10:24:45)
assunta =all fondo , dato mancante per rottura</t>
        </r>
      </text>
    </comment>
    <comment ref="Z62" authorId="0" shapeId="0" xr:uid="{00000000-0006-0000-0000-000034000000}">
      <text>
        <r>
          <rPr>
            <sz val="11"/>
            <color theme="1"/>
            <rFont val="Calibri"/>
            <family val="2"/>
            <scheme val="minor"/>
          </rPr>
          <t>======
ID#AAAAwSzVIiw
Lidia Urbini    (2023-05-05 10:24:45)
VALORE INFERIORE A DL
INSERITO DL/2</t>
        </r>
      </text>
    </comment>
    <comment ref="X67" authorId="0" shapeId="0" xr:uid="{00000000-0006-0000-0000-000083000000}">
      <text>
        <r>
          <rPr>
            <sz val="11"/>
            <color theme="1"/>
            <rFont val="Calibri"/>
            <family val="2"/>
            <scheme val="minor"/>
          </rPr>
          <t>======
ID#AAAAwSzVIdM
Lidia Urbini    (2023-05-05 10:24:45)
VALORE INFERIORE AL DL
INSERITO DL/2</t>
        </r>
      </text>
    </comment>
    <comment ref="AN67" authorId="0" shapeId="0" xr:uid="{00000000-0006-0000-0000-00009E000000}">
      <text>
        <r>
          <rPr>
            <sz val="11"/>
            <color theme="1"/>
            <rFont val="Calibri"/>
            <family val="2"/>
            <scheme val="minor"/>
          </rPr>
          <t>======
ID#AAAAwSzVIbU
Mik    (2023-05-05 10:24:45)
campione perso</t>
        </r>
      </text>
    </comment>
    <comment ref="X69" authorId="0" shapeId="0" xr:uid="{00000000-0006-0000-0000-00008D000000}">
      <text>
        <r>
          <rPr>
            <sz val="11"/>
            <color theme="1"/>
            <rFont val="Calibri"/>
            <family val="2"/>
            <scheme val="minor"/>
          </rPr>
          <t>======
ID#AAAAwSzVIcU
Lidia Urbini    (2023-05-05 10:24:45)
VALORE INFERIORE AL DL
INSERITO DL/2</t>
        </r>
      </text>
    </comment>
    <comment ref="AR69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======
ID#AAAAwSzVIiA
Lidia Urbini    (2023-05-05 10:24:45)
3 misure da niskin in lab:
176.75
218.29
205.25
inserisco la media</t>
        </r>
      </text>
    </comment>
    <comment ref="AS69" authorId="0" shapeId="0" xr:uid="{00000000-0006-0000-0000-000077000000}">
      <text>
        <r>
          <rPr>
            <sz val="11"/>
            <color theme="1"/>
            <rFont val="Calibri"/>
            <family val="2"/>
            <scheme val="minor"/>
          </rPr>
          <t>======
ID#AAAAwSzVIeQ
Lidia Urbini    (2023-05-05 10:24:45)
media delle 3 misure</t>
        </r>
      </text>
    </comment>
    <comment ref="Y71" authorId="0" shapeId="0" xr:uid="{00000000-0006-0000-0000-000087000000}">
      <text>
        <r>
          <rPr>
            <sz val="11"/>
            <color theme="1"/>
            <rFont val="Calibri"/>
            <family val="2"/>
            <scheme val="minor"/>
          </rPr>
          <t>======
ID#AAAAwSzVIdE
Lidia Urbini    (2023-05-05 10:24:45)
VALORE INFERIORE A DL
INSERITO DL/2</t>
        </r>
      </text>
    </comment>
    <comment ref="X72" authorId="0" shapeId="0" xr:uid="{00000000-0006-0000-0000-00009B000000}">
      <text>
        <r>
          <rPr>
            <sz val="11"/>
            <color theme="1"/>
            <rFont val="Calibri"/>
            <family val="2"/>
            <scheme val="minor"/>
          </rPr>
          <t>======
ID#AAAAwSzVIbc
Lidia Urbini    (2023-05-05 10:24:45)
VALORE INFERIORE AL DL
INSERITO DL/2</t>
        </r>
      </text>
    </comment>
    <comment ref="W76" authorId="0" shapeId="0" xr:uid="{00000000-0006-0000-0000-000038000000}">
      <text>
        <r>
          <rPr>
            <sz val="11"/>
            <color theme="1"/>
            <rFont val="Calibri"/>
            <family val="2"/>
            <scheme val="minor"/>
          </rPr>
          <t>======
ID#AAAAwSzVIic
Lidia Urbini    (2023-05-05 10:24:45)
inferiore DL
inserito DL/2</t>
        </r>
      </text>
    </comment>
    <comment ref="Y76" authorId="0" shapeId="0" xr:uid="{00000000-0006-0000-0000-00006F000000}">
      <text>
        <r>
          <rPr>
            <sz val="11"/>
            <color theme="1"/>
            <rFont val="Calibri"/>
            <family val="2"/>
            <scheme val="minor"/>
          </rPr>
          <t>======
ID#AAAAwSzVIew
Lidia Urbini    (2023-05-05 10:24:45)
VALORE INFERIORE A DL
INSERITO DL/2</t>
        </r>
      </text>
    </comment>
    <comment ref="E77" authorId="0" shapeId="0" xr:uid="{00000000-0006-0000-0000-000056000000}">
      <text>
        <r>
          <rPr>
            <sz val="11"/>
            <color theme="1"/>
            <rFont val="Calibri"/>
            <family val="2"/>
            <scheme val="minor"/>
          </rPr>
          <t>======
ID#AAAAwSzVIgk
Lidia Urbini    (2023-05-05 10:24:45)
Da segnata su boccette
NOCTD</t>
        </r>
      </text>
    </comment>
    <comment ref="L77" authorId="0" shapeId="0" xr:uid="{00000000-0006-0000-0000-000072000000}">
      <text>
        <r>
          <rPr>
            <sz val="11"/>
            <color theme="1"/>
            <rFont val="Calibri"/>
            <family val="2"/>
            <scheme val="minor"/>
          </rPr>
          <t>======
ID#AAAAwSzVIeg
Lidia Urbini    (2023-05-05 10:24:45)
copiata l'altra ctd perché non è stata fatta la seconda</t>
        </r>
      </text>
    </comment>
    <comment ref="E78" authorId="0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>======
ID#AAAAwSzVIkM
Lidia Urbini    (2023-05-05 10:24:45)
su boccetta ore 12(cioè 10UTC)</t>
        </r>
      </text>
    </comment>
    <comment ref="E80" authorId="0" shapeId="0" xr:uid="{00000000-0006-0000-0000-00005F000000}">
      <text>
        <r>
          <rPr>
            <sz val="11"/>
            <color theme="1"/>
            <rFont val="Calibri"/>
            <family val="2"/>
            <scheme val="minor"/>
          </rPr>
          <t>======
ID#AAAAwSzVIf4
Lidia Urbini    (2023-05-05 10:24:45)
SU BOCCETTA 13 (CIOE' 11 UTC)</t>
        </r>
      </text>
    </comment>
    <comment ref="Z80" authorId="0" shapeId="0" xr:uid="{00000000-0006-0000-0000-0000A3000000}">
      <text>
        <r>
          <rPr>
            <sz val="11"/>
            <color theme="1"/>
            <rFont val="Calibri"/>
            <family val="2"/>
            <scheme val="minor"/>
          </rPr>
          <t>======
ID#AAAAwSzVIa8
Lidia Urbini    (2023-05-05 10:24:45)
VALORE INFERIORE A DL
INSERITO DL/2</t>
        </r>
      </text>
    </comment>
    <comment ref="X81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======
ID#AAAAwSzVIlU
Lidia Urbini    (2023-05-05 10:24:45)
VALORE INFERIORE AL DL
INSERITO DL/2</t>
        </r>
      </text>
    </comment>
    <comment ref="Z81" authorId="0" shapeId="0" xr:uid="{00000000-0006-0000-0000-000091000000}">
      <text>
        <r>
          <rPr>
            <sz val="11"/>
            <color theme="1"/>
            <rFont val="Calibri"/>
            <family val="2"/>
            <scheme val="minor"/>
          </rPr>
          <t>======
ID#AAAAwSzVIcQ
Lidia Urbini    (2023-05-05 10:24:45)
VALORE INFERIORE A DL
INSERITO DL/2</t>
        </r>
      </text>
    </comment>
    <comment ref="Z82" authorId="0" shapeId="0" xr:uid="{00000000-0006-0000-0000-000074000000}">
      <text>
        <r>
          <rPr>
            <sz val="11"/>
            <color theme="1"/>
            <rFont val="Calibri"/>
            <family val="2"/>
            <scheme val="minor"/>
          </rPr>
          <t>======
ID#AAAAwSzVIec
Lidia Urbini    (2023-05-05 10:24:45)
VALORE INFERIORE A DL
INSERITO DL/2</t>
        </r>
      </text>
    </comment>
    <comment ref="X83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======
ID#AAAAwSzVIh0
Lidia Urbini    (2023-05-05 10:24:45)
VALORE INFERIORE AL DL
INSERITO DL/2</t>
        </r>
      </text>
    </comment>
    <comment ref="Z83" authorId="0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>======
ID#AAAAwSzVIeU
Lidia Urbini    (2023-05-05 10:24:45)
VALORE INFERIORE A DL
INSERITO DL/2</t>
        </r>
      </text>
    </comment>
    <comment ref="AN87" authorId="0" shapeId="0" xr:uid="{00000000-0006-0000-0000-0000AA000000}">
      <text>
        <r>
          <rPr>
            <sz val="11"/>
            <color theme="1"/>
            <rFont val="Calibri"/>
            <family val="2"/>
            <scheme val="minor"/>
          </rPr>
          <t>======
ID#AAAAwSzVIaY
Lidia Urbini    (2023-05-05 10:24:45)
media di due valori</t>
        </r>
      </text>
    </comment>
    <comment ref="AO87" authorId="0" shapeId="0" xr:uid="{00000000-0006-0000-0000-000078000000}">
      <text>
        <r>
          <rPr>
            <sz val="11"/>
            <color theme="1"/>
            <rFont val="Calibri"/>
            <family val="2"/>
            <scheme val="minor"/>
          </rPr>
          <t>======
ID#AAAAwSzVIeI
Lidia Urbini    (2023-05-05 10:24:45)
media di due valori</t>
        </r>
      </text>
    </comment>
    <comment ref="J89" authorId="0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======
ID#AAAAwSzVIgU
Lidia Urbini    (2023-05-05 10:24:45)
11:15 local</t>
        </r>
      </text>
    </comment>
    <comment ref="W89" authorId="0" shapeId="0" xr:uid="{00000000-0006-0000-0000-00008C000000}">
      <text>
        <r>
          <rPr>
            <sz val="11"/>
            <color theme="1"/>
            <rFont val="Calibri"/>
            <family val="2"/>
            <scheme val="minor"/>
          </rPr>
          <t>======
ID#AAAAwSzVIck
Lidia Urbini    (2023-05-05 10:24:45)
Tutti i nut sono media di due repliche</t>
        </r>
      </text>
    </comment>
    <comment ref="AN89" authorId="0" shapeId="0" xr:uid="{00000000-0006-0000-0000-00008E000000}">
      <text>
        <r>
          <rPr>
            <sz val="11"/>
            <color theme="1"/>
            <rFont val="Calibri"/>
            <family val="2"/>
            <scheme val="minor"/>
          </rPr>
          <t>======
ID#AAAAwSzVIcY
Lidia Urbini    (2023-05-05 10:24:45)
media di due valori</t>
        </r>
      </text>
    </comment>
    <comment ref="AO89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======
ID#AAAAwSzVIjg
Lidia Urbini    (2023-05-05 10:24:45)
media di due valori</t>
        </r>
      </text>
    </comment>
    <comment ref="E90" authorId="0" shapeId="0" xr:uid="{00000000-0006-0000-0000-000028000000}">
      <text>
        <r>
          <rPr>
            <sz val="11"/>
            <color theme="1"/>
            <rFont val="Calibri"/>
            <family val="2"/>
            <scheme val="minor"/>
          </rPr>
          <t>======
ID#AAAAwSzVIjk
Lidia Urbini    (2023-05-05 10:24:45)
DA BOCCETTA</t>
        </r>
      </text>
    </comment>
    <comment ref="J90" authorId="0" shapeId="0" xr:uid="{00000000-0006-0000-0000-00007E000000}">
      <text>
        <r>
          <rPr>
            <sz val="11"/>
            <color theme="1"/>
            <rFont val="Calibri"/>
            <family val="2"/>
            <scheme val="minor"/>
          </rPr>
          <t>======
ID#AAAAwSzVIdo
Lidia Urbini    (2023-05-05 10:24:45)
12 local</t>
        </r>
      </text>
    </comment>
    <comment ref="W90" authorId="0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>======
ID#AAAAwSzVIks
Lidia Urbini    (2023-05-05 10:24:45)
tutti i nut sono media di due repliche</t>
        </r>
      </text>
    </comment>
    <comment ref="AN90" authorId="0" shapeId="0" xr:uid="{00000000-0006-0000-0000-00004D000000}">
      <text>
        <r>
          <rPr>
            <sz val="11"/>
            <color theme="1"/>
            <rFont val="Calibri"/>
            <family val="2"/>
            <scheme val="minor"/>
          </rPr>
          <t>======
ID#AAAAwSzVIhI
Lidia Urbini    (2023-05-05 10:24:45)
media di due valori</t>
        </r>
      </text>
    </comment>
    <comment ref="AO90" authorId="0" shapeId="0" xr:uid="{00000000-0006-0000-0000-000026000000}">
      <text>
        <r>
          <rPr>
            <sz val="11"/>
            <color theme="1"/>
            <rFont val="Calibri"/>
            <family val="2"/>
            <scheme val="minor"/>
          </rPr>
          <t>======
ID#AAAAwSzVIjc
Lidia Urbini    (2023-05-05 10:24:45)
media di due valori</t>
        </r>
      </text>
    </comment>
    <comment ref="J92" authorId="0" shapeId="0" xr:uid="{00000000-0006-0000-0000-000052000000}">
      <text>
        <r>
          <rPr>
            <sz val="11"/>
            <color theme="1"/>
            <rFont val="Calibri"/>
            <family val="2"/>
            <scheme val="minor"/>
          </rPr>
          <t>======
ID#AAAAwSzVIg0
Lidia Urbini    (2023-05-05 10:24:45)
10 local</t>
        </r>
      </text>
    </comment>
    <comment ref="W92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======
ID#AAAAwSzVIiY
Lidia Urbini    (2023-05-05 10:24:45)
Tutti i nut sono media di due repliche</t>
        </r>
      </text>
    </comment>
    <comment ref="AN92" authorId="0" shapeId="0" xr:uid="{00000000-0006-0000-0000-000076000000}">
      <text>
        <r>
          <rPr>
            <sz val="11"/>
            <color theme="1"/>
            <rFont val="Calibri"/>
            <family val="2"/>
            <scheme val="minor"/>
          </rPr>
          <t>======
ID#AAAAwSzVIeM
Lidia Urbini    (2023-05-05 10:24:45)
media di due valori</t>
        </r>
      </text>
    </comment>
    <comment ref="AO92" authorId="0" shapeId="0" xr:uid="{00000000-0006-0000-0000-000096000000}">
      <text>
        <r>
          <rPr>
            <sz val="11"/>
            <color theme="1"/>
            <rFont val="Calibri"/>
            <family val="2"/>
            <scheme val="minor"/>
          </rPr>
          <t>======
ID#AAAAwSzVIcA
Lidia Urbini    (2023-05-05 10:24:45)
media di due valori</t>
        </r>
      </text>
    </comment>
    <comment ref="J93" authorId="0" shapeId="0" xr:uid="{00000000-0006-0000-0000-000079000000}">
      <text>
        <r>
          <rPr>
            <sz val="11"/>
            <color theme="1"/>
            <rFont val="Calibri"/>
            <family val="2"/>
            <scheme val="minor"/>
          </rPr>
          <t>======
ID#AAAAwSzVId8
Lidia Urbini    (2023-05-05 10:24:45)
11 local</t>
        </r>
      </text>
    </comment>
    <comment ref="W93" authorId="0" shapeId="0" xr:uid="{00000000-0006-0000-0000-000041000000}">
      <text>
        <r>
          <rPr>
            <sz val="11"/>
            <color theme="1"/>
            <rFont val="Calibri"/>
            <family val="2"/>
            <scheme val="minor"/>
          </rPr>
          <t>======
ID#AAAAwSzVIhw
Lidia Urbini    (2023-05-05 10:24:45)
tutti i nut sono media di due repliche, 
VALORE INFERIORE A DL 
INSERITO DL/2</t>
        </r>
      </text>
    </comment>
    <comment ref="AN93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======
ID#AAAAwSzVIjA
Lidia Urbini    (2023-05-05 10:24:45)
media di due valori</t>
        </r>
      </text>
    </comment>
    <comment ref="AO93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======
ID#AAAAwSzVIhA
Lidia Urbini    (2023-05-05 10:24:45)
media di due valori</t>
        </r>
      </text>
    </comment>
    <comment ref="W94" authorId="0" shapeId="0" xr:uid="{00000000-0006-0000-0000-000061000000}">
      <text>
        <r>
          <rPr>
            <sz val="11"/>
            <color theme="1"/>
            <rFont val="Calibri"/>
            <family val="2"/>
            <scheme val="minor"/>
          </rPr>
          <t>======
ID#AAAAwSzVIfs
Lidia Urbini    (2023-05-05 10:24:45)
inferiore DL
inserito DL/2</t>
        </r>
      </text>
    </comment>
    <comment ref="W95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======
ID#AAAAwSzVIkg
Lidia Urbini    (2023-05-05 10:24:45)
tutti i nut sono media di due repliche</t>
        </r>
      </text>
    </comment>
    <comment ref="AN95" authorId="0" shapeId="0" xr:uid="{00000000-0006-0000-0000-000058000000}">
      <text>
        <r>
          <rPr>
            <sz val="11"/>
            <color theme="1"/>
            <rFont val="Calibri"/>
            <family val="2"/>
            <scheme val="minor"/>
          </rPr>
          <t>======
ID#AAAAwSzVIgY
Lidia Urbini    (2023-05-05 10:24:45)
media di due valori</t>
        </r>
      </text>
    </comment>
    <comment ref="AO95" authorId="0" shapeId="0" xr:uid="{00000000-0006-0000-0000-00007F000000}">
      <text>
        <r>
          <rPr>
            <sz val="11"/>
            <color theme="1"/>
            <rFont val="Calibri"/>
            <family val="2"/>
            <scheme val="minor"/>
          </rPr>
          <t>======
ID#AAAAwSzVIdU
Lidia Urbini    (2023-05-05 10:24:45)
media di due valori</t>
        </r>
      </text>
    </comment>
    <comment ref="Z96" authorId="0" shapeId="0" xr:uid="{00000000-0006-0000-0000-000073000000}">
      <text>
        <r>
          <rPr>
            <sz val="11"/>
            <color theme="1"/>
            <rFont val="Calibri"/>
            <family val="2"/>
            <scheme val="minor"/>
          </rPr>
          <t>======
ID#AAAAwSzVIek
Lidia Urbini    (2023-05-05 10:24:45)
VALORE INFERIORE A DL
INSERITO DL/2</t>
        </r>
      </text>
    </comment>
    <comment ref="CR101" authorId="0" shapeId="0" xr:uid="{00000000-0006-0000-0000-000095000000}">
      <text>
        <r>
          <rPr>
            <sz val="11"/>
            <color theme="1"/>
            <rFont val="Calibri"/>
            <family val="2"/>
            <scheme val="minor"/>
          </rPr>
          <t>======
ID#AAAAwSzVIb8
Lidia Urbini    (2023-05-05 10:24:45)
problema quota di campionamento e quota sonde</t>
        </r>
      </text>
    </comment>
    <comment ref="Z102" authorId="0" shapeId="0" xr:uid="{00000000-0006-0000-0000-0000B5000000}">
      <text>
        <r>
          <rPr>
            <sz val="11"/>
            <color theme="1"/>
            <rFont val="Calibri"/>
            <family val="2"/>
            <scheme val="minor"/>
          </rPr>
          <t>======
ID#AAAAwSzVIZs
Lidia Urbini    (2023-05-05 10:24:45)
VALORE INFERIORE A DL
INSERITO DL/2</t>
        </r>
      </text>
    </comment>
    <comment ref="Z103" authorId="0" shapeId="0" xr:uid="{00000000-0006-0000-0000-00003B000000}">
      <text>
        <r>
          <rPr>
            <sz val="11"/>
            <color theme="1"/>
            <rFont val="Calibri"/>
            <family val="2"/>
            <scheme val="minor"/>
          </rPr>
          <t>======
ID#AAAAwSzVIiQ
Lidia Urbini    (2023-05-05 10:24:45)
VALORE INFERIORE A DL
INSERITO DL/2</t>
        </r>
      </text>
    </comment>
    <comment ref="Z104" authorId="0" shapeId="0" xr:uid="{00000000-0006-0000-0000-0000B3000000}">
      <text>
        <r>
          <rPr>
            <sz val="11"/>
            <color theme="1"/>
            <rFont val="Calibri"/>
            <family val="2"/>
            <scheme val="minor"/>
          </rPr>
          <t>======
ID#AAAAwSzVIZw
Lidia Urbini    (2023-05-05 10:24:45)
VALORE INFERIORE A DL
INSERITO DL/2</t>
        </r>
      </text>
    </comment>
    <comment ref="X105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======
ID#AAAAwSzVIlI
Lidia Urbini    (2023-05-05 10:24:45)
VALORE INFERIORE AL DL
INSERITO DL/2</t>
        </r>
      </text>
    </comment>
    <comment ref="Z105" authorId="0" shapeId="0" xr:uid="{00000000-0006-0000-0000-00009A000000}">
      <text>
        <r>
          <rPr>
            <sz val="11"/>
            <color theme="1"/>
            <rFont val="Calibri"/>
            <family val="2"/>
            <scheme val="minor"/>
          </rPr>
          <t>======
ID#AAAAwSzVIbk
Lidia Urbini    (2023-05-05 10:24:45)
VALORE INFERIORE A DL
INSERITO DL/2</t>
        </r>
      </text>
    </comment>
    <comment ref="X106" authorId="0" shapeId="0" xr:uid="{00000000-0006-0000-0000-00002E000000}">
      <text>
        <r>
          <rPr>
            <sz val="11"/>
            <color theme="1"/>
            <rFont val="Calibri"/>
            <family val="2"/>
            <scheme val="minor"/>
          </rPr>
          <t>======
ID#AAAAwSzVIjI
Lidia Urbini    (2023-05-05 10:24:45)
VALORE INFERIORE AL DL
INSERITO DL/2</t>
        </r>
      </text>
    </comment>
    <comment ref="X107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>======
ID#AAAAwSzVIkw
Lidia Urbini    (2023-05-05 10:24:45)
VALORE INFERIORE AL DL
INSERITO DL/2</t>
        </r>
      </text>
    </comment>
    <comment ref="Z107" authorId="0" shapeId="0" xr:uid="{00000000-0006-0000-0000-000037000000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CL109" authorId="0" shapeId="0" xr:uid="{00000000-0006-0000-0000-000055000000}">
      <text>
        <r>
          <rPr>
            <sz val="11"/>
            <color theme="1"/>
            <rFont val="Calibri"/>
            <family val="2"/>
            <scheme val="minor"/>
          </rPr>
          <t>======
ID#AAAAwSzVIgg
Lidia Urbini    (2023-05-05 10:24:45)
Non trovo il file originale di questi dati della seafet per i ricalcoli!</t>
        </r>
      </text>
    </comment>
    <comment ref="W130" authorId="0" shapeId="0" xr:uid="{00000000-0006-0000-0000-00004F000000}">
      <text>
        <r>
          <rPr>
            <sz val="11"/>
            <color theme="1"/>
            <rFont val="Calibri"/>
            <family val="2"/>
            <scheme val="minor"/>
          </rPr>
          <t>======
ID#AAAAwSzVIg4
Lidia Urbini    (2023-05-05 10:24:45)
invertite sup e fondo??</t>
        </r>
      </text>
    </comment>
    <comment ref="V131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======
ID#AAAAwSzVIk4
Lidia Urbini    (2023-05-05 10:24:45)
non campionato</t>
        </r>
      </text>
    </comment>
    <comment ref="AN131" authorId="0" shapeId="0" xr:uid="{00000000-0006-0000-0000-00007B000000}">
      <text>
        <r>
          <rPr>
            <sz val="11"/>
            <color theme="1"/>
            <rFont val="Calibri"/>
            <family val="2"/>
            <scheme val="minor"/>
          </rPr>
          <t>======
ID#AAAAwSzVIds
Lidia Urbini    (2023-05-05 10:24:45)
non campionato</t>
        </r>
      </text>
    </comment>
    <comment ref="AO131" authorId="0" shapeId="0" xr:uid="{00000000-0006-0000-0000-00008A000000}">
      <text>
        <r>
          <rPr>
            <sz val="11"/>
            <color theme="1"/>
            <rFont val="Calibri"/>
            <family val="2"/>
            <scheme val="minor"/>
          </rPr>
          <t>======
ID#AAAAwSzVIc0
Lidia Urbini    (2023-05-05 10:24:45)
non campionato</t>
        </r>
      </text>
    </comment>
    <comment ref="AP131" authorId="0" shapeId="0" xr:uid="{00000000-0006-0000-0000-000092000000}">
      <text>
        <r>
          <rPr>
            <sz val="11"/>
            <color theme="1"/>
            <rFont val="Calibri"/>
            <family val="2"/>
            <scheme val="minor"/>
          </rPr>
          <t>======
ID#AAAAwSzVIcE
Lidia Urbini    (2023-05-05 10:24:45)
non campionato</t>
        </r>
      </text>
    </comment>
    <comment ref="AQ131" authorId="0" shapeId="0" xr:uid="{00000000-0006-0000-0000-000046000000}">
      <text>
        <r>
          <rPr>
            <sz val="11"/>
            <color theme="1"/>
            <rFont val="Calibri"/>
            <family val="2"/>
            <scheme val="minor"/>
          </rPr>
          <t>======
ID#AAAAwSzVIhk
Lidia Urbini    (2023-05-05 10:24:45)
non campionato</t>
        </r>
      </text>
    </comment>
    <comment ref="L136" authorId="0" shapeId="0" xr:uid="{00000000-0006-0000-0000-0000A2000000}">
      <text>
        <r>
          <rPr>
            <sz val="11"/>
            <color theme="1"/>
            <rFont val="Calibri"/>
            <family val="2"/>
            <scheme val="minor"/>
          </rPr>
          <t>======
ID#AAAAwSzVIbE
Lidia Urbini    (2023-05-05 10:24:45)
da SBE37 ODO</t>
        </r>
      </text>
    </comment>
    <comment ref="Q136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======
ID#AAAAwSzVIlo
Lidia Urbini    (2023-05-05 10:24:45)
da SBE37 ODO</t>
        </r>
      </text>
    </comment>
    <comment ref="R136" authorId="0" shapeId="0" xr:uid="{00000000-0006-0000-0000-000062000000}">
      <text>
        <r>
          <rPr>
            <sz val="11"/>
            <color theme="1"/>
            <rFont val="Calibri"/>
            <family val="2"/>
            <scheme val="minor"/>
          </rPr>
          <t>======
ID#AAAAwSzVIf0
Lidia Urbini    (2023-05-05 10:24:45)
da SBE37 ODO</t>
        </r>
      </text>
    </comment>
    <comment ref="S136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======
ID#AAAAwSzVIl0
Lidia Urbini    (2023-05-05 10:24:45)
SBE37 ODO</t>
        </r>
      </text>
    </comment>
    <comment ref="T136" authorId="0" shapeId="0" xr:uid="{00000000-0006-0000-0000-0000AE000000}">
      <text>
        <r>
          <rPr>
            <sz val="11"/>
            <color theme="1"/>
            <rFont val="Calibri"/>
            <family val="2"/>
            <scheme val="minor"/>
          </rPr>
          <t>======
ID#AAAAwSzVIag
Lidia Urbini    (2023-05-05 10:24:45)
calc</t>
        </r>
      </text>
    </comment>
    <comment ref="W136" authorId="0" shapeId="0" xr:uid="{00000000-0006-0000-0000-00009D000000}">
      <text>
        <r>
          <rPr>
            <sz val="11"/>
            <color theme="1"/>
            <rFont val="Calibri"/>
            <family val="2"/>
            <scheme val="minor"/>
          </rPr>
          <t>======
ID#AAAAwSzVIbY
Lidia Urbini    (2023-05-05 10:24:45)
inferiore DL
inserito DL/2</t>
        </r>
      </text>
    </comment>
    <comment ref="L137" authorId="0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======
ID#AAAAwSzVIfo
Lidia Urbini    (2023-05-05 10:24:45)
da SBE37 ODO</t>
        </r>
      </text>
    </comment>
    <comment ref="Q137" authorId="0" shapeId="0" xr:uid="{00000000-0006-0000-0000-0000A1000000}">
      <text>
        <r>
          <rPr>
            <sz val="11"/>
            <color theme="1"/>
            <rFont val="Calibri"/>
            <family val="2"/>
            <scheme val="minor"/>
          </rPr>
          <t>======
ID#AAAAwSzVIbA
Lidia Urbini    (2023-05-05 10:24:45)
da SBE37 ODO</t>
        </r>
      </text>
    </comment>
    <comment ref="R137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======
ID#AAAAwSzVIhY
Lidia Urbini    (2023-05-05 10:24:45)
da SBE37 ODO</t>
        </r>
      </text>
    </comment>
    <comment ref="S137" authorId="0" shapeId="0" xr:uid="{00000000-0006-0000-0000-0000A7000000}">
      <text>
        <r>
          <rPr>
            <sz val="11"/>
            <color theme="1"/>
            <rFont val="Calibri"/>
            <family val="2"/>
            <scheme val="minor"/>
          </rPr>
          <t>======
ID#AAAAwSzVIao
Lidia Urbini    (2023-05-05 10:24:45)
SBE37 ODO</t>
        </r>
      </text>
    </comment>
    <comment ref="T137" authorId="0" shapeId="0" xr:uid="{00000000-0006-0000-0000-00005C000000}">
      <text>
        <r>
          <rPr>
            <sz val="11"/>
            <color theme="1"/>
            <rFont val="Calibri"/>
            <family val="2"/>
            <scheme val="minor"/>
          </rPr>
          <t>======
ID#AAAAwSzVIgM
Lidia Urbini    (2023-05-05 10:24:45)
calc</t>
        </r>
      </text>
    </comment>
    <comment ref="W137" authorId="0" shapeId="0" xr:uid="{00000000-0006-0000-0000-000065000000}">
      <text>
        <r>
          <rPr>
            <sz val="11"/>
            <color theme="1"/>
            <rFont val="Calibri"/>
            <family val="2"/>
            <scheme val="minor"/>
          </rPr>
          <t>======
ID#AAAAwSzVIfc
Lidia Urbini    (2023-05-05 10:24:45)
inferiore DL
inserito DL/2</t>
        </r>
      </text>
    </comment>
    <comment ref="L138" authorId="0" shapeId="0" xr:uid="{00000000-0006-0000-0000-00002B000000}">
      <text>
        <r>
          <rPr>
            <sz val="11"/>
            <color theme="1"/>
            <rFont val="Calibri"/>
            <family val="2"/>
            <scheme val="minor"/>
          </rPr>
          <t>======
ID#AAAAwSzVIjU
Lidia Urbini    (2023-05-05 10:24:45)
da SBE37 ODO</t>
        </r>
      </text>
    </comment>
    <comment ref="Q138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======
ID#AAAAwSzVIjQ
Lidia Urbini    (2023-05-05 10:24:45)
da SBE37 ODO</t>
        </r>
      </text>
    </comment>
    <comment ref="R138" authorId="0" shapeId="0" xr:uid="{00000000-0006-0000-0000-000064000000}">
      <text>
        <r>
          <rPr>
            <sz val="11"/>
            <color theme="1"/>
            <rFont val="Calibri"/>
            <family val="2"/>
            <scheme val="minor"/>
          </rPr>
          <t>======
ID#AAAAwSzVIfg
Lidia Urbini    (2023-05-05 10:24:45)
da SBE37 ODO</t>
        </r>
      </text>
    </comment>
    <comment ref="S138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======
ID#AAAAwSzVIlA
Lidia Urbini    (2023-05-05 10:24:45)
SBE37 ODO</t>
        </r>
      </text>
    </comment>
    <comment ref="T138" authorId="0" shapeId="0" xr:uid="{00000000-0006-0000-0000-0000A9000000}">
      <text>
        <r>
          <rPr>
            <sz val="11"/>
            <color theme="1"/>
            <rFont val="Calibri"/>
            <family val="2"/>
            <scheme val="minor"/>
          </rPr>
          <t>======
ID#AAAAwSzVIaw
Lidia Urbini    (2023-05-05 10:24:45)
calc</t>
        </r>
      </text>
    </comment>
    <comment ref="W138" authorId="0" shapeId="0" xr:uid="{00000000-0006-0000-0000-000088000000}">
      <text>
        <r>
          <rPr>
            <sz val="11"/>
            <color theme="1"/>
            <rFont val="Calibri"/>
            <family val="2"/>
            <scheme val="minor"/>
          </rPr>
          <t>======
ID#AAAAwSzVIc8
Lidia Urbini    (2023-05-05 10:24:45)
inferiore DL
inserito DL/2</t>
        </r>
      </text>
    </comment>
    <comment ref="L139" authorId="0" shapeId="0" xr:uid="{00000000-0006-0000-0000-00006A000000}">
      <text>
        <r>
          <rPr>
            <sz val="11"/>
            <color theme="1"/>
            <rFont val="Calibri"/>
            <family val="2"/>
            <scheme val="minor"/>
          </rPr>
          <t>======
ID#AAAAwSzVIfA
Lidia Urbini    (2023-05-05 10:24:45)
da SBE16plus 6644 15m</t>
        </r>
      </text>
    </comment>
    <comment ref="Q139" authorId="0" shapeId="0" xr:uid="{00000000-0006-0000-0000-000098000000}">
      <text>
        <r>
          <rPr>
            <sz val="11"/>
            <color theme="1"/>
            <rFont val="Calibri"/>
            <family val="2"/>
            <scheme val="minor"/>
          </rPr>
          <t>======
ID#AAAAwSzVIbs
Lidia Urbini    (2023-05-05 10:24:45)
da SBE16plus 6644 15m</t>
        </r>
      </text>
    </comment>
    <comment ref="R139" authorId="0" shapeId="0" xr:uid="{00000000-0006-0000-0000-000025000000}">
      <text>
        <r>
          <rPr>
            <sz val="11"/>
            <color theme="1"/>
            <rFont val="Calibri"/>
            <family val="2"/>
            <scheme val="minor"/>
          </rPr>
          <t>======
ID#AAAAwSzVIj0
Lidia Urbini    (2023-05-05 10:24:45)
da SBE16plus 6644 15m</t>
        </r>
      </text>
    </comment>
    <comment ref="S139" authorId="0" shapeId="0" xr:uid="{00000000-0006-0000-0000-00005E000000}">
      <text>
        <r>
          <rPr>
            <sz val="11"/>
            <color theme="1"/>
            <rFont val="Calibri"/>
            <family val="2"/>
            <scheme val="minor"/>
          </rPr>
          <t>======
ID#AAAAwSzVIgE
Lidia Urbini    (2023-05-05 10:24:45)
SBE16plus 6644 15m</t>
        </r>
      </text>
    </comment>
    <comment ref="T139" authorId="0" shapeId="0" xr:uid="{00000000-0006-0000-0000-00006D000000}">
      <text>
        <r>
          <rPr>
            <sz val="11"/>
            <color theme="1"/>
            <rFont val="Calibri"/>
            <family val="2"/>
            <scheme val="minor"/>
          </rPr>
          <t>======
ID#AAAAwSzVIe4
Lidia Urbini    (2023-05-05 10:24:45)
calc</t>
        </r>
      </text>
    </comment>
    <comment ref="AP143" authorId="0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======
ID#AAAAwSzVIdQ
Lidia Urbini    (2023-05-05 10:24:45)
NON MISURATA, USATA LA STESSA DI C1 15 m</t>
        </r>
      </text>
    </comment>
    <comment ref="E144" authorId="0" shapeId="0" xr:uid="{00000000-0006-0000-0000-000070000000}">
      <text>
        <r>
          <rPr>
            <sz val="11"/>
            <color theme="1"/>
            <rFont val="Calibri"/>
            <family val="2"/>
            <scheme val="minor"/>
          </rPr>
          <t>======
ID#AAAAwSzVIe0
Lidia Urbini    (2023-05-05 10:24:45)
Ora presa da misure ossigeno winkler</t>
        </r>
      </text>
    </comment>
    <comment ref="AO144" authorId="0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======
ID#AAAAwSzVIfY
winuv    (2023-05-05 10:24:45)
ripetute le letture dopo aggiunta e segnata ora</t>
        </r>
      </text>
    </comment>
    <comment ref="E145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======
ID#AAAAwSzVIl8
Lidia Urbini    (2023-05-05 10:24:45)
Ora presa da misure ossigeno winkler</t>
        </r>
      </text>
    </comment>
    <comment ref="E146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======
ID#AAAAwSzVIk8
Lidia Urbini    (2023-05-05 10:24:45)
Ora presa da misure ossigeno winkler</t>
        </r>
      </text>
    </comment>
    <comment ref="CP157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======
ID#AAAAwSzVIlY
Lidia Urbini    (2023-05-05 10:24:45)
N.B. Calcoli della pCO2 fatti a T in situ (T presa da SBE @2m)
NON SO ILNUMERO DI SERIE DELLA SONDA</t>
        </r>
      </text>
    </comment>
    <comment ref="CP162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======
ID#AAAAwSzVIhM
Lidia Urbini    (2023-05-05 10:24:45)
N.B. Calcoli della pCO2 fatti a T in situ (T presa da SBE @2m)</t>
        </r>
      </text>
    </comment>
    <comment ref="L164" authorId="0" shapeId="0" xr:uid="{00000000-0006-0000-0000-0000AC000000}">
      <text>
        <r>
          <rPr>
            <sz val="11"/>
            <color theme="1"/>
            <rFont val="Calibri"/>
            <family val="2"/>
            <scheme val="minor"/>
          </rPr>
          <t>======
ID#AAAAwSzVIaU
Lidia Urbini    (2023-05-05 10:24:45)
Da SBE37 ODO MAMBO</t>
        </r>
      </text>
    </comment>
    <comment ref="S164" authorId="0" shapeId="0" xr:uid="{00000000-0006-0000-0000-00003E000000}">
      <text>
        <r>
          <rPr>
            <sz val="11"/>
            <color theme="1"/>
            <rFont val="Calibri"/>
            <family val="2"/>
            <scheme val="minor"/>
          </rPr>
          <t>======
ID#AAAAwSzVIh8
Lidia Urbini    (2023-05-05 10:24:45)
Da bottiglia</t>
        </r>
      </text>
    </comment>
    <comment ref="W164" authorId="0" shapeId="0" xr:uid="{00000000-0006-0000-0000-000031000000}">
      <text>
        <r>
          <rPr>
            <sz val="11"/>
            <color theme="1"/>
            <rFont val="Calibri"/>
            <family val="2"/>
            <scheme val="minor"/>
          </rPr>
          <t>======
ID#AAAAwSzVIi4
Lidia Urbini    (2023-05-05 10:24:45)
valore inferiore a DL
DL = 0.03
 umol/L
inserito DL/2</t>
        </r>
      </text>
    </comment>
    <comment ref="AR164" authorId="0" shapeId="0" xr:uid="{00000000-0006-0000-0000-0000A5000000}">
      <text>
        <r>
          <rPr>
            <sz val="11"/>
            <color theme="1"/>
            <rFont val="Calibri"/>
            <family val="2"/>
            <scheme val="minor"/>
          </rPr>
          <t>======
ID#AAAAwSzVIa4
Lidia Urbini    (2023-05-05 10:24:45)
254.37
250.56
245.19
236.32
MEDIA DELLE PRIME 3</t>
        </r>
      </text>
    </comment>
    <comment ref="E165" authorId="0" shapeId="0" xr:uid="{00000000-0006-0000-0000-000090000000}">
      <text>
        <r>
          <rPr>
            <sz val="11"/>
            <color theme="1"/>
            <rFont val="Calibri"/>
            <family val="2"/>
            <scheme val="minor"/>
          </rPr>
          <t>======
ID#AAAAwSzVIcg
Lidia Urbini    (2023-05-05 10:24:45)
Foglio barca non chiaro</t>
        </r>
      </text>
    </comment>
    <comment ref="Z167" authorId="0" shapeId="0" xr:uid="{00000000-0006-0000-0000-000047000000}">
      <text>
        <r>
          <rPr>
            <sz val="11"/>
            <color theme="1"/>
            <rFont val="Calibri"/>
            <family val="2"/>
            <scheme val="minor"/>
          </rPr>
          <t>======
ID#AAAAwSzVIhc
Lidia Urbini    (2023-05-05 10:24:45)
VALORE INFERIORE A DL
INSERITO DL/2</t>
        </r>
      </text>
    </comment>
    <comment ref="L169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======
ID#AAAAwSzVIl4
Lidia Urbini    (2023-05-05 10:24:45)
N.B DATI CTD PRESI DALLA PRIMA CALATA, NON DALLA BIS</t>
        </r>
      </text>
    </comment>
    <comment ref="CP169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======
ID#AAAAwSzVIhg
Lidia Urbini    (2023-05-05 10:24:45)
Nel file non c'è scritto il numero di serie (o io non lo so trovare)
N.B. Calcoli della pCO2 fatti a T in situ (T presa da SBE @2m)</t>
        </r>
      </text>
    </comment>
    <comment ref="E177" authorId="0" shapeId="0" xr:uid="{00000000-0006-0000-0000-000043000000}">
      <text>
        <r>
          <rPr>
            <sz val="11"/>
            <color theme="1"/>
            <rFont val="Calibri"/>
            <family val="2"/>
            <scheme val="minor"/>
          </rPr>
          <t>======
ID#AAAAwSzVIho
Lidia Urbini    (2023-05-05 10:24:45)
12 LT</t>
        </r>
      </text>
    </comment>
    <comment ref="E180" authorId="0" shapeId="0" xr:uid="{00000000-0006-0000-0000-000094000000}">
      <text>
        <r>
          <rPr>
            <sz val="11"/>
            <color theme="1"/>
            <rFont val="Calibri"/>
            <family val="2"/>
            <scheme val="minor"/>
          </rPr>
          <t>======
ID#AAAAwSzVIb4
Lidia Urbini    (2023-05-05 10:24:45)
11:40 LT</t>
        </r>
      </text>
    </comment>
    <comment ref="E189" authorId="0" shapeId="0" xr:uid="{00000000-0006-0000-0000-00008B000000}">
      <text>
        <r>
          <rPr>
            <sz val="11"/>
            <color theme="1"/>
            <rFont val="Calibri"/>
            <family val="2"/>
            <scheme val="minor"/>
          </rPr>
          <t>======
ID#AAAAwSzVIco
tc={EA03C785-2AF3-4881-ABEB-440A900E5DD1}    (2023-05-05 10:24:45)
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Su fogli barca non c'è l'ora delle CTD, però c'è ORA INIZIO:11:40 LOCALI (cioè 10:40 UTC).
FILE CTD ora solare 11:18, data e ora 10:18..boh!</t>
        </r>
      </text>
    </comment>
    <comment ref="E197" authorId="0" shapeId="0" xr:uid="{00000000-0006-0000-0000-00008F000000}">
      <text>
        <r>
          <rPr>
            <sz val="11"/>
            <color theme="1"/>
            <rFont val="Calibri"/>
            <family val="2"/>
            <scheme val="minor"/>
          </rPr>
          <t>======
ID#AAAAwSzVIcc
Lidia Urbini    (2023-05-05 10:24:45)
local è UTC+2?</t>
        </r>
      </text>
    </comment>
    <comment ref="E198" authorId="0" shapeId="0" xr:uid="{00000000-0006-0000-0000-00007D000000}">
      <text>
        <r>
          <rPr>
            <sz val="11"/>
            <color theme="1"/>
            <rFont val="Calibri"/>
            <family val="2"/>
            <scheme val="minor"/>
          </rPr>
          <t>======
ID#AAAAwSzVIdk
Lidia Urbini    (2023-05-05 10:24:45)
local è UTC+2?</t>
        </r>
      </text>
    </comment>
    <comment ref="E199" authorId="0" shapeId="0" xr:uid="{00000000-0006-0000-0000-000044000000}">
      <text>
        <r>
          <rPr>
            <sz val="11"/>
            <color theme="1"/>
            <rFont val="Calibri"/>
            <family val="2"/>
            <scheme val="minor"/>
          </rPr>
          <t>======
ID#AAAAwSzVIhs
Lidia Urbini    (2023-05-05 10:24:45)
local è UTC+2?</t>
        </r>
      </text>
    </comment>
    <comment ref="E201" authorId="0" shapeId="0" xr:uid="{00000000-0006-0000-0000-000093000000}">
      <text>
        <r>
          <rPr>
            <sz val="11"/>
            <color theme="1"/>
            <rFont val="Calibri"/>
            <family val="2"/>
            <scheme val="minor"/>
          </rPr>
          <t>======
ID#AAAAwSzVIb0
Lidia Urbini    (2023-05-05 10:24:45)
local è UTC +2?</t>
        </r>
      </text>
    </comment>
    <comment ref="E205" authorId="0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======
ID#AAAAwSzVIjs
Lidia Urbini    (2023-05-05 10:24:45)
non sono segnate le ore delle bottiglie.
local è UTC +2?</t>
        </r>
      </text>
    </comment>
    <comment ref="E209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======
ID#AAAAwSzVIls
Lidia Urbini    (2023-05-05 10:24:45)
local è UTC +2?</t>
        </r>
      </text>
    </comment>
    <comment ref="E210" authorId="0" shapeId="0" xr:uid="{00000000-0006-0000-0000-00009C000000}">
      <text>
        <r>
          <rPr>
            <sz val="11"/>
            <color theme="1"/>
            <rFont val="Calibri"/>
            <family val="2"/>
            <scheme val="minor"/>
          </rPr>
          <t>======
ID#AAAAwSzVIbg
Lidia Urbini    (2023-05-05 10:24:45)
local è UTC +2?</t>
        </r>
      </text>
    </comment>
    <comment ref="E211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======
ID#AAAAwSzVIgo
Lidia Urbini    (2023-05-05 10:24:45)
local è UTC +2?</t>
        </r>
      </text>
    </comment>
    <comment ref="X216" authorId="0" shapeId="0" xr:uid="{9DAA9809-D6FF-4CA2-95F7-036BFD20645E}">
      <text>
        <r>
          <rPr>
            <sz val="11"/>
            <color theme="1"/>
            <rFont val="Calibri"/>
            <family val="2"/>
            <scheme val="minor"/>
          </rPr>
          <t>======
ID#AAAAwSzVIkw
Lidia Urbini    (2023-05-05 10:24:45)
VALORE INFERIORE AL DL
INSERITO DL/2</t>
        </r>
      </text>
    </comment>
    <comment ref="X217" authorId="0" shapeId="0" xr:uid="{39FD5091-DB58-4A28-BA98-BBDD87950025}">
      <text>
        <r>
          <rPr>
            <sz val="11"/>
            <color theme="1"/>
            <rFont val="Calibri"/>
            <family val="2"/>
            <scheme val="minor"/>
          </rPr>
          <t>======
ID#AAAAwSzVIkw
Lidia Urbini    (2023-05-05 10:24:45)
VALORE INFERIORE AL DL
INSERITO DL/2</t>
        </r>
      </text>
    </comment>
    <comment ref="X220" authorId="0" shapeId="0" xr:uid="{0C728E62-B4F4-41CF-B2D8-CC281AD618B9}">
      <text>
        <r>
          <rPr>
            <sz val="11"/>
            <color theme="1"/>
            <rFont val="Calibri"/>
            <family val="2"/>
            <scheme val="minor"/>
          </rPr>
          <t>======
ID#AAAAwSzVIkw
Lidia Urbini    (2023-05-05 10:24:45)
VALORE INFERIORE AL DL
INSERITO DL/2</t>
        </r>
      </text>
    </comment>
    <comment ref="AS220" authorId="0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>======
ID#AAAAwSzVIj8
Autore    (2023-05-05 10:24:45)
NON MISURATA</t>
        </r>
      </text>
    </comment>
    <comment ref="E224" authorId="0" shapeId="0" xr:uid="{00000000-0006-0000-0000-000059000000}">
      <text>
        <r>
          <rPr>
            <sz val="11"/>
            <color theme="1"/>
            <rFont val="Calibri"/>
            <family val="2"/>
            <scheme val="minor"/>
          </rPr>
          <t>======
ID#AAAAwSzVIgQ
Lidia Urbini    (2023-05-05 10:24:45)
Guardare su fogli barca Gianluca</t>
        </r>
      </text>
    </comment>
    <comment ref="E225" authorId="0" shapeId="0" xr:uid="{00000000-0006-0000-0000-0000A4000000}">
      <text>
        <r>
          <rPr>
            <sz val="11"/>
            <color theme="1"/>
            <rFont val="Calibri"/>
            <family val="2"/>
            <scheme val="minor"/>
          </rPr>
          <t>======
ID#AAAAwSzVIa0
Lidia Urbini    (2023-05-05 10:24:45)
Locali sono UTC + 1</t>
        </r>
      </text>
    </comment>
    <comment ref="E229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======
ID#AAAAwSzVIkU
Lidia Urbini    (2023-05-05 10:24:45)
Locali sono UTC + 1</t>
        </r>
      </text>
    </comment>
    <comment ref="E230" authorId="0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>======
ID#AAAAwSzVIkk
Lidia Urbini    (2023-05-05 10:24:45)
Locali sono UTC + 1</t>
        </r>
      </text>
    </comment>
    <comment ref="E231" authorId="0" shapeId="0" xr:uid="{00000000-0006-0000-0000-000032000000}">
      <text>
        <r>
          <rPr>
            <sz val="11"/>
            <color theme="1"/>
            <rFont val="Calibri"/>
            <family val="2"/>
            <scheme val="minor"/>
          </rPr>
          <t>======
ID#AAAAwSzVIi8
Lidia Urbini    (2023-05-05 10:24:45)
Locali sono UTC + 1</t>
        </r>
      </text>
    </comment>
    <comment ref="W231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======
ID#AAAAwSzVIkQ
Lidia Urbini    (2023-05-05 10:24:45)
valore inferiore a DL
DL = 0.03
 umol/L
inserito DL/2</t>
        </r>
      </text>
    </comment>
    <comment ref="W233" authorId="0" shapeId="0" xr:uid="{00000000-0006-0000-0000-000086000000}">
      <text>
        <r>
          <rPr>
            <sz val="11"/>
            <color theme="1"/>
            <rFont val="Calibri"/>
            <family val="2"/>
            <scheme val="minor"/>
          </rPr>
          <t>======
ID#AAAAwSzVIdA
Lidia Urbini    (2023-05-05 10:24:45)
valore inferiore a DL
DL = 0.03
 umol/L
inserito DL/2</t>
        </r>
      </text>
    </comment>
    <comment ref="W234" authorId="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>======
ID#AAAAwSzVIkY
Lidia Urbini    (2023-05-05 10:24:45)
valore inferiore a DL
DL = 0.03
 umol/L
inserito DL/2</t>
        </r>
      </text>
    </comment>
    <comment ref="W236" authorId="0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======
ID#AAAAwSzVIko
Lidia Urbini    (2023-05-05 10:24:45)
valore inferiore a DL
DL = 0.03
 umol/L
inserito DL/2</t>
        </r>
      </text>
    </comment>
    <comment ref="W241" authorId="0" shapeId="0" xr:uid="{00000000-0006-0000-0000-000029000000}">
      <text>
        <r>
          <rPr>
            <sz val="11"/>
            <color theme="1"/>
            <rFont val="Calibri"/>
            <family val="2"/>
            <scheme val="minor"/>
          </rPr>
          <t>======
ID#AAAAwSzVIjo
Lidia Urbini    (2023-05-05 10:24:45)
valore inferiore a DL
DL = 0.03
 umol/L
inserito DL/2</t>
        </r>
      </text>
    </comment>
    <comment ref="W242" authorId="0" shapeId="0" xr:uid="{00000000-0006-0000-0000-0000A0000000}">
      <text>
        <r>
          <rPr>
            <sz val="11"/>
            <color theme="1"/>
            <rFont val="Calibri"/>
            <family val="2"/>
            <scheme val="minor"/>
          </rPr>
          <t>======
ID#AAAAwSzVIbI
Lidia Urbini    (2023-05-05 10:24:45)
valore inferiore a DL
DL = 0.03
 umol/L
inserito DL/2</t>
        </r>
      </text>
    </comment>
    <comment ref="X242" authorId="0" shapeId="0" xr:uid="{C6406C20-5361-4D34-8EDA-E58A17DD1D0B}">
      <text>
        <r>
          <rPr>
            <sz val="11"/>
            <color theme="1"/>
            <rFont val="Calibri"/>
            <family val="2"/>
            <scheme val="minor"/>
          </rPr>
          <t>======
ID#AAAAwSzVIkw
Lidia Urbini    (2023-05-05 10:24:45)
VALORE INFERIORE AL DL
INSERITO DL/2</t>
        </r>
      </text>
    </comment>
    <comment ref="W243" authorId="0" shapeId="0" xr:uid="{00000000-0006-0000-0000-000099000000}">
      <text>
        <r>
          <rPr>
            <sz val="11"/>
            <color theme="1"/>
            <rFont val="Calibri"/>
            <family val="2"/>
            <scheme val="minor"/>
          </rPr>
          <t>======
ID#AAAAwSzVIbo
Lidia Urbini    (2023-05-05 10:24:45)
valore inferiore a DL
DL = 0.03
 umol/L
inserito DL/2</t>
        </r>
      </text>
    </comment>
    <comment ref="W244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======
ID#AAAAwSzVIgw
Lidia Urbini    (2023-05-05 10:24:45)
valore inferiore a DL
DL = 0.03
 umol/L
inserito DL/2</t>
        </r>
      </text>
    </comment>
    <comment ref="X244" authorId="0" shapeId="0" xr:uid="{F3FB86C9-7112-4F9C-8737-A40B942F29C8}">
      <text>
        <r>
          <rPr>
            <sz val="11"/>
            <color theme="1"/>
            <rFont val="Calibri"/>
            <family val="2"/>
            <scheme val="minor"/>
          </rPr>
          <t>======
ID#AAAAwSzVIkw
Lidia Urbini    (2023-05-05 10:24:45)
VALORE INFERIORE AL DL
INSERITO DL/2</t>
        </r>
      </text>
    </comment>
    <comment ref="W245" authorId="0" shapeId="0" xr:uid="{00000000-0006-0000-0000-000067000000}">
      <text>
        <r>
          <rPr>
            <sz val="11"/>
            <color theme="1"/>
            <rFont val="Calibri"/>
            <family val="2"/>
            <scheme val="minor"/>
          </rPr>
          <t>======
ID#AAAAwSzVIfM
Lidia Urbini    (2023-05-05 10:24:45)
valore inferiore a DL
DL = 0.03
 umol/L
inserito DL/2</t>
        </r>
      </text>
    </comment>
    <comment ref="W246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======
ID#AAAAwSzVIlc
Lidia Urbini    (2023-05-05 10:24:45)
valore inferiore a DL
DL = 0.03
 umol/L
inserito DL/2</t>
        </r>
      </text>
    </comment>
    <comment ref="V247" authorId="0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======
ID#AAAAwSzVIgA
tc={62DBD832-5E71-4CD4-90FD-CE31D9139886}    (2023-05-05 10:24:45)
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Scartato outlier</t>
        </r>
      </text>
    </comment>
    <comment ref="W247" authorId="0" shapeId="0" xr:uid="{00000000-0006-0000-0000-00002C000000}">
      <text>
        <r>
          <rPr>
            <sz val="11"/>
            <color theme="1"/>
            <rFont val="Calibri"/>
            <family val="2"/>
            <scheme val="minor"/>
          </rPr>
          <t>======
ID#AAAAwSzVIjY
Lidia Urbini    (2023-05-05 10:24:45)
valore inferiore a DL
DL = 0.03
 umol/L
inserito DL/2</t>
        </r>
      </text>
    </comment>
    <comment ref="W248" authorId="0" shapeId="0" xr:uid="{00000000-0006-0000-0000-000068000000}">
      <text>
        <r>
          <rPr>
            <sz val="11"/>
            <color theme="1"/>
            <rFont val="Calibri"/>
            <family val="2"/>
            <scheme val="minor"/>
          </rPr>
          <t>======
ID#AAAAwSzVIfQ
Lidia Urbini    (2023-05-05 10:24:45)
valore inferiore a DL
DL = 0.03
 umol/L
inserito DL/2</t>
        </r>
      </text>
    </comment>
    <comment ref="X248" authorId="0" shapeId="0" xr:uid="{4E59E653-B566-4D35-B453-14AAE51C5DA3}">
      <text>
        <r>
          <rPr>
            <sz val="11"/>
            <color theme="1"/>
            <rFont val="Calibri"/>
            <family val="2"/>
            <scheme val="minor"/>
          </rPr>
          <t>======
ID#AAAAwSzVIkw
Lidia Urbini    (2023-05-05 10:24:45)
VALORE INFERIORE AL DL
INSERITO DL/2</t>
        </r>
      </text>
    </comment>
    <comment ref="W250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======
ID#AAAAwSzVIjw
Lidia Urbini    (2023-05-05 10:24:45)
valore inferiore a DL
DL = 0.03
 umol/L
inserito DL/2</t>
        </r>
      </text>
    </comment>
    <comment ref="BU253" authorId="0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======
ID#AAAAwSzVIfk
tc={A23457BF-C4E6-4DC1-A3E0-3B73ED82A78E}    (2023-05-05 10:24:45)
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outlier</t>
        </r>
      </text>
    </comment>
    <comment ref="V254" authorId="0" shapeId="0" xr:uid="{00000000-0006-0000-0000-000049000000}">
      <text>
        <r>
          <rPr>
            <sz val="11"/>
            <color theme="1"/>
            <rFont val="Calibri"/>
            <family val="2"/>
            <scheme val="minor"/>
          </rPr>
          <t>======
ID#AAAAwSzVIhQ
tc={E9E4184D-6FFB-4E7F-9D19-B8857FEF9A2A}    (2023-05-05 10:24:45)
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Outlier 236.66</t>
        </r>
      </text>
    </comment>
    <comment ref="W254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======
ID#AAAAwSzVIiE
Lidia Urbini    (2023-05-05 10:24:45)
valore inferiore a DL
DL = 0.03
 umol/L
inserito DL/2</t>
        </r>
      </text>
    </comment>
    <comment ref="V257" authorId="0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>======
ID#AAAAwSzVIe8
tc={85ADBC10-FAB2-4DEC-AA65-8C4AD40783D6}    (2023-05-05 10:24:45)
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Dato mancante</t>
        </r>
      </text>
    </comment>
    <comment ref="W257" authorId="0" shapeId="0" xr:uid="{00000000-0006-0000-0000-000035000000}">
      <text>
        <r>
          <rPr>
            <sz val="11"/>
            <color theme="1"/>
            <rFont val="Calibri"/>
            <family val="2"/>
            <scheme val="minor"/>
          </rPr>
          <t>======
ID#AAAAwSzVIi0
Lidia Urbini    (2023-05-05 10:24:45)
valore inferiore a DL
DL = 0.03
 umol/L
inserito DL/2</t>
        </r>
      </text>
    </comment>
    <comment ref="X257" authorId="0" shapeId="0" xr:uid="{EACE53A2-65AD-49E5-BF51-1175BCF0BBD9}">
      <text>
        <r>
          <rPr>
            <sz val="11"/>
            <color theme="1"/>
            <rFont val="Calibri"/>
            <family val="2"/>
            <scheme val="minor"/>
          </rPr>
          <t>======
ID#AAAAwSzVIkw
Lidia Urbini    (2023-05-05 10:24:45)
VALORE INFERIORE AL DL
INSERITO DL/2</t>
        </r>
      </text>
    </comment>
    <comment ref="W258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ID#AAAAwZNizCo
Lidia Urbini    (2023-05-05 14:06:12)
valore inferiore a DL
DL = 0.03
 umol/L
inserito DL/2</t>
        </r>
      </text>
    </comment>
    <comment ref="X258" authorId="0" shapeId="0" xr:uid="{E7BB235F-9A1B-4933-BAE5-F6BB589C75A7}">
      <text>
        <r>
          <rPr>
            <sz val="11"/>
            <color theme="1"/>
            <rFont val="Calibri"/>
            <family val="2"/>
            <scheme val="minor"/>
          </rPr>
          <t>======
ID#AAAAwSzVIkw
Lidia Urbini    (2023-05-05 10:24:45)
VALORE INFERIORE AL DL
INSERITO DL/2</t>
        </r>
      </text>
    </comment>
    <comment ref="W259" authorId="0" shapeId="0" xr:uid="{00000000-0006-0000-0000-00006B000000}">
      <text>
        <r>
          <rPr>
            <sz val="11"/>
            <color theme="1"/>
            <rFont val="Calibri"/>
            <family val="2"/>
            <scheme val="minor"/>
          </rPr>
          <t>======
ID#AAAAwSzVIfE
Lidia Urbini    (2023-05-05 10:24:45)
valore inferiore a DL
DL = 0.03
 umol/L
inserito DL/2</t>
        </r>
      </text>
    </comment>
    <comment ref="X259" authorId="0" shapeId="0" xr:uid="{771B8D54-4E20-42A9-B3CC-8F3E82AAD1F2}">
      <text>
        <r>
          <rPr>
            <sz val="11"/>
            <color theme="1"/>
            <rFont val="Calibri"/>
            <family val="2"/>
            <scheme val="minor"/>
          </rPr>
          <t>======
ID#AAAAwSzVIkw
Lidia Urbini    (2023-05-05 10:24:45)
VALORE INFERIORE AL DL
INSERITO DL/2</t>
        </r>
      </text>
    </comment>
    <comment ref="X263" authorId="0" shapeId="0" xr:uid="{CE22447D-93D1-4F24-B22A-129ECD7CC5FC}">
      <text>
        <r>
          <rPr>
            <sz val="11"/>
            <color theme="1"/>
            <rFont val="Calibri"/>
            <family val="2"/>
            <scheme val="minor"/>
          </rPr>
          <t>======
ID#AAAAwSzVIkw
Lidia Urbini    (2023-05-05 10:24:45)
VALORE INFERIORE AL DL
INSERITO DL/2</t>
        </r>
      </text>
    </comment>
    <comment ref="AN269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======
ID#AAAAwSzVIjM
tc={3A085CF0-4483-4904-BF53-32E35B3F73FB}    (2023-05-05 10:24:45)
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differente bottiglia niskin da altre 2 repliche</t>
        </r>
      </text>
    </comment>
    <comment ref="W27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ID#AAAAwZNizCk
Lidia Urbini    (2023-05-05 14:06:12)
valore inferiore a DL
DL = 0.03
 umol/L
inserito DL/2</t>
        </r>
      </text>
    </comment>
    <comment ref="Z271" authorId="0" shapeId="0" xr:uid="{AE94E985-9C63-41D2-9120-66744FC05469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J272" authorId="0" shapeId="0" xr:uid="{00000000-0006-0000-0000-000053000000}">
      <text>
        <r>
          <rPr>
            <sz val="11"/>
            <color theme="1"/>
            <rFont val="Calibri"/>
            <family val="2"/>
            <scheme val="minor"/>
          </rPr>
          <t>======
ID#AAAAwSzVIgs
tc={377FD2ED-3A7D-4872-A8D1-E08BF7A3BBAE}    (2023-05-05 10:24:45)
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CTD btl fil</t>
        </r>
      </text>
    </comment>
    <comment ref="J273" authorId="0" shapeId="0" xr:uid="{00000000-0006-0000-0000-0000B0000000}">
      <text>
        <r>
          <rPr>
            <sz val="11"/>
            <color theme="1"/>
            <rFont val="Calibri"/>
            <family val="2"/>
            <scheme val="minor"/>
          </rPr>
          <t>======
ID#AAAAwSzVIaE
tc={3B425B85-1162-4561-9905-74FAB6DE48F0}    (2023-05-05 10:24:45)
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CTD btl file</t>
        </r>
      </text>
    </comment>
    <comment ref="J274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======
ID#AAAAwSzVIlk
tc={27495E96-12CD-49FE-B90E-26A496A465DD}    (2023-05-05 10:24:45)
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CTD btl file</t>
        </r>
      </text>
    </comment>
    <comment ref="J275" authorId="0" shapeId="0" xr:uid="{00000000-0006-0000-0000-000097000000}">
      <text>
        <r>
          <rPr>
            <sz val="11"/>
            <color theme="1"/>
            <rFont val="Calibri"/>
            <family val="2"/>
            <scheme val="minor"/>
          </rPr>
          <t>======
ID#AAAAwSzVIbw
tc={190E8036-7FA3-4BCF-AEE9-3F4D91B7D772}    (2023-05-05 10:24:45)
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CTD btl file</t>
        </r>
      </text>
    </comment>
    <comment ref="W275" authorId="0" shapeId="0" xr:uid="{00000000-0006-0000-0000-0000B2000000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0.03
 umol/L
inserito DL/2</t>
        </r>
      </text>
    </comment>
    <comment ref="W279" authorId="0" shapeId="0" xr:uid="{35C3BD7C-CB51-4252-8543-9D43E4CEE541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0.03
 umol/L
inserito DL/2</t>
        </r>
      </text>
    </comment>
    <comment ref="Z279" authorId="0" shapeId="0" xr:uid="{BD87DB48-B225-400B-87DD-208D5AED46D4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AA279" authorId="1" shapeId="0" xr:uid="{9D42DF18-9D34-479D-A480-E335CB561952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possibile così alto? check con salinità</t>
      </text>
    </comment>
    <comment ref="Z280" authorId="0" shapeId="0" xr:uid="{C24E480C-6B96-4592-BA72-EE91B2B6BE10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281" authorId="0" shapeId="0" xr:uid="{DC8E5733-B020-4B19-9D8E-84871AE474FE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282" authorId="0" shapeId="0" xr:uid="{81F27C09-5368-48B5-8C88-B88E16CC1290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Q283" authorId="2" shapeId="0" xr:uid="{27770EB3-7E50-4722-B907-12DDEBC51D86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Dato preso da downcast</t>
      </text>
    </comment>
    <comment ref="R283" authorId="3" shapeId="0" xr:uid="{F4BAD964-94B0-4E01-8D90-260E00A05579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Dato preso da downcast</t>
      </text>
    </comment>
    <comment ref="Z283" authorId="0" shapeId="0" xr:uid="{C36B8614-F248-42F6-8945-D512E9E7ABE6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Q284" authorId="4" shapeId="0" xr:uid="{00467022-7967-478B-82B8-09AE757B0D4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Dato preso da downcast</t>
      </text>
    </comment>
    <comment ref="R284" authorId="5" shapeId="0" xr:uid="{988E7226-6E80-46C5-AA83-27F1945B1183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Dato preso da downcast</t>
      </text>
    </comment>
    <comment ref="Z284" authorId="0" shapeId="0" xr:uid="{02B6EEAA-61F4-4C02-A72A-8A70BC3148B8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Q285" authorId="6" shapeId="0" xr:uid="{C6BFB0A5-FCC8-43BC-B278-45B485F85858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Dato preso da downcast</t>
      </text>
    </comment>
    <comment ref="R285" authorId="7" shapeId="0" xr:uid="{167AC5A6-6F9C-4A9F-B6E1-9C9951DBFCC5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Dato preso da downcast</t>
      </text>
    </comment>
    <comment ref="W285" authorId="0" shapeId="0" xr:uid="{6695B222-CC1E-4EDE-90C5-7718B01B163E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0.03
 umol/L
inserito DL/2</t>
        </r>
      </text>
    </comment>
    <comment ref="Y285" authorId="8" shapeId="0" xr:uid="{3CE265DA-90FA-4E9B-98C5-4400558DB96D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possibile così basso? Salinità?</t>
      </text>
    </comment>
    <comment ref="Z285" authorId="0" shapeId="0" xr:uid="{D129634D-2619-4E40-9088-FDCD772EA5CD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Q286" authorId="9" shapeId="0" xr:uid="{CF42B0EB-1980-408E-8806-6CC50E4D2967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Dato preso da downcast</t>
      </text>
    </comment>
    <comment ref="R286" authorId="10" shapeId="0" xr:uid="{12D5D559-BEF0-4472-86DB-4A3E9A7A3EF4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Dato preso da downcast</t>
      </text>
    </comment>
    <comment ref="W286" authorId="0" shapeId="0" xr:uid="{572802CC-0E18-4F35-B9BA-D48D94F0F5CB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0.03
 umol/L
inserito DL/2</t>
        </r>
      </text>
    </comment>
    <comment ref="Z286" authorId="0" shapeId="0" xr:uid="{2141E4DE-C9F4-45BA-99CF-48F1992BCCE7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Y288" authorId="0" shapeId="0" xr:uid="{50C42083-8661-4931-AAE6-01964AEFE148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0.02
 umol/L
inserito DL/2</t>
        </r>
      </text>
    </comment>
    <comment ref="Z288" authorId="0" shapeId="0" xr:uid="{6D3FFDA5-7DF6-4C5D-AAA8-FB765055E8A6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289" authorId="0" shapeId="0" xr:uid="{DEDF53D3-DB95-4916-8C7E-E4FFB1035236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290" authorId="0" shapeId="0" xr:uid="{F3EA9E75-7775-4345-B280-EDFA61707AB5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W291" authorId="0" shapeId="0" xr:uid="{7E6AB452-6616-49F5-A863-05D838928886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0.03
 umol/L
inserito DL/2</t>
        </r>
      </text>
    </comment>
    <comment ref="Y291" authorId="0" shapeId="0" xr:uid="{8331BA10-B0F7-4685-B126-C59BE2932539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0.02
 umol/L
inserito DL/2</t>
        </r>
      </text>
    </comment>
    <comment ref="Z291" authorId="0" shapeId="0" xr:uid="{9936F06E-4CEB-4A69-9C3D-3EAE91286BB3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292" authorId="0" shapeId="0" xr:uid="{42705BD0-4FFA-414C-BA33-2223FFAB4AD6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293" authorId="0" shapeId="0" xr:uid="{39EBE34F-9465-48F1-936F-EF1AA74FD2A3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W294" authorId="0" shapeId="0" xr:uid="{0394140D-DA70-49D6-8C82-9D4A9470BFD4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0.03
 umol/L
inserito DL/2</t>
        </r>
      </text>
    </comment>
    <comment ref="Z294" authorId="0" shapeId="0" xr:uid="{91CFE9BE-2B57-4F87-AD27-CF0031479826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W295" authorId="0" shapeId="0" xr:uid="{8F71F764-B6AB-42C0-994C-338C124C34A0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0.03
 umol/L
inserito DL/2</t>
        </r>
      </text>
    </comment>
    <comment ref="Z295" authorId="0" shapeId="0" xr:uid="{93E5D28A-BA45-450E-B2D1-1641333BC03C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296" authorId="0" shapeId="0" xr:uid="{723F5998-173B-40DF-8E7E-548BFDC8D221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297" authorId="0" shapeId="0" xr:uid="{99958065-F90E-448A-9D92-48B1E7D8C83D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298" authorId="0" shapeId="0" xr:uid="{A395AC1F-1467-4725-9680-465161B687CE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299" authorId="0" shapeId="0" xr:uid="{B066555E-E8AE-471A-8139-580DD3ED8CC3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301" authorId="0" shapeId="0" xr:uid="{DEF894BC-FC66-4079-A66E-6E0592E523D6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302" authorId="0" shapeId="0" xr:uid="{40D4CE83-7881-4CE2-8563-D7927774C289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F303" authorId="11" shapeId="0" xr:uid="{F28BDBD2-70C2-4274-B635-FD5DBB43C906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No file BTL, dati presi da downcast</t>
      </text>
    </comment>
    <comment ref="Z303" authorId="0" shapeId="0" xr:uid="{5B218E91-4EBB-4F22-A754-78D935BE4155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304" authorId="0" shapeId="0" xr:uid="{5F25928B-5FAC-4597-B94D-5F67427805C5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W305" authorId="0" shapeId="0" xr:uid="{C948A3A9-6138-4964-9AEA-175A17B7E327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0.03
 umol/L
inserito DL/2</t>
        </r>
      </text>
    </comment>
    <comment ref="Z305" authorId="0" shapeId="0" xr:uid="{2B106684-3AE7-406B-98FF-6E0BB6761080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306" authorId="0" shapeId="0" xr:uid="{DAEC00E5-E6BE-4401-8644-B2AC6691B80B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307" authorId="0" shapeId="0" xr:uid="{29F59A21-4FEE-468D-8C84-C50E757223EE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308" authorId="0" shapeId="0" xr:uid="{4716144A-B175-4194-8916-73ECC2C7D9E7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W310" authorId="0" shapeId="0" xr:uid="{6BBC89D4-0643-4EF7-AD9D-7306D38D3F68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0.03
 umol/L
inserito DL/2</t>
        </r>
      </text>
    </comment>
    <comment ref="Z313" authorId="0" shapeId="0" xr:uid="{507B71DD-DF31-4A45-83B7-A4FDCD77794A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314" authorId="0" shapeId="0" xr:uid="{71242F9A-7F66-4AE9-BD7A-6CCA394E340A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315" authorId="0" shapeId="0" xr:uid="{D04CEE53-328A-4202-B064-5CDB13EFF66C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316" authorId="0" shapeId="0" xr:uid="{4C169D9C-7DC3-46E2-AA21-7C4483F59F6E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317" authorId="0" shapeId="0" xr:uid="{A4ED25AD-A764-4F76-B413-059D60C09DBE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F318" authorId="12" shapeId="0" xr:uid="{9A2A0897-E4C7-4CB4-B382-E09B201146D1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No file BTL, dati presi da downcast</t>
      </text>
    </comment>
    <comment ref="Z318" authorId="0" shapeId="0" xr:uid="{3CF8D00F-44AB-42E7-A2E1-9A74125D2C58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319" authorId="0" shapeId="0" xr:uid="{E951A8F8-F314-4D52-8432-B0D02AABB955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320" authorId="0" shapeId="0" xr:uid="{78607B01-4142-4E83-82C7-974390CFD834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321" authorId="0" shapeId="0" xr:uid="{71FE5882-4DD7-491C-9FDF-35FD395555A3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322" authorId="0" shapeId="0" xr:uid="{73366933-1BD6-4139-81F4-B924090C8675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X323" authorId="0" shapeId="0" xr:uid="{3990B828-21A5-49CA-A323-F996B63BEACE}">
      <text>
        <r>
          <rPr>
            <sz val="11"/>
            <color theme="1"/>
            <rFont val="Calibri"/>
            <family val="2"/>
            <scheme val="minor"/>
          </rPr>
          <t>======
ID#AAAAwSzVIkw
Lidia Urbini    (2023-05-05 10:24:45)
VALORE INFERIORE AL DL
INSERITO DL/2</t>
        </r>
      </text>
    </comment>
    <comment ref="Z323" authorId="0" shapeId="0" xr:uid="{10A3939E-CF55-4C00-8A8B-75D44E97AFAC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324" authorId="0" shapeId="0" xr:uid="{CB91C884-A201-4E60-A78A-35A495610022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325" authorId="0" shapeId="0" xr:uid="{8E29A376-69D6-45D3-9906-F32288FE91E6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328" authorId="0" shapeId="0" xr:uid="{579AE07A-CC07-4F5B-9F20-D4DEC1CFDFFC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W329" authorId="0" shapeId="0" xr:uid="{8B77A445-DA8F-4B0C-9C94-9632C3A6A368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0.03
 umol/L
inserito DL/2</t>
        </r>
      </text>
    </comment>
    <comment ref="X329" authorId="0" shapeId="0" xr:uid="{B0598390-EBB9-4DB4-93DB-9161F5DD4C18}">
      <text>
        <r>
          <rPr>
            <sz val="11"/>
            <color theme="1"/>
            <rFont val="Calibri"/>
            <family val="2"/>
            <scheme val="minor"/>
          </rPr>
          <t>======
ID#AAAAwSzVIkw
Lidia Urbini    (2023-05-05 10:24:45)
VALORE INFERIORE AL DL
INSERITO DL/2</t>
        </r>
      </text>
    </comment>
    <comment ref="Y329" authorId="0" shapeId="0" xr:uid="{BD8F06C4-E3E0-43B3-BCD3-322C6B375651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0.02
 umol/L
inserito DL/2</t>
        </r>
      </text>
    </comment>
    <comment ref="Z329" authorId="0" shapeId="0" xr:uid="{692D15A2-60F6-4724-9410-071D6BB78F0B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W330" authorId="0" shapeId="0" xr:uid="{F5C8DC84-188F-48A6-B835-556D654D346A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0.03
 umol/L
inserito DL/2</t>
        </r>
      </text>
    </comment>
    <comment ref="X330" authorId="0" shapeId="0" xr:uid="{663BE537-98BC-46A9-BA6E-7B62C7E9ACF6}">
      <text>
        <r>
          <rPr>
            <sz val="11"/>
            <color theme="1"/>
            <rFont val="Calibri"/>
            <family val="2"/>
            <scheme val="minor"/>
          </rPr>
          <t>======
ID#AAAAwSzVIkw
Lidia Urbini    (2023-05-05 10:24:45)
VALORE INFERIORE AL DL
INSERITO DL/2</t>
        </r>
      </text>
    </comment>
    <comment ref="Y330" authorId="0" shapeId="0" xr:uid="{7F40A5DD-6834-4A32-B42A-5412A01531FB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0.02
 umol/L
inserito DL/2</t>
        </r>
      </text>
    </comment>
    <comment ref="Z330" authorId="0" shapeId="0" xr:uid="{1073FB72-350F-40BF-81AF-F8A56FB33FE8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W331" authorId="0" shapeId="0" xr:uid="{2CFA2435-9865-4E97-8945-D59D5577FF2C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0.03
 umol/L
inserito DL/2</t>
        </r>
      </text>
    </comment>
    <comment ref="X331" authorId="0" shapeId="0" xr:uid="{9E7E968D-351C-46D1-BC3F-F9777A1CD66D}">
      <text>
        <r>
          <rPr>
            <sz val="11"/>
            <color theme="1"/>
            <rFont val="Calibri"/>
            <family val="2"/>
            <scheme val="minor"/>
          </rPr>
          <t>======
ID#AAAAwSzVIkw
Lidia Urbini    (2023-05-05 10:24:45)
VALORE INFERIORE AL DL
INSERITO DL/2</t>
        </r>
      </text>
    </comment>
    <comment ref="W332" authorId="0" shapeId="0" xr:uid="{1BADBE4A-C1AD-4C70-A077-D902669E4F83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0.03
 umol/L
inserito DL/2</t>
        </r>
      </text>
    </comment>
    <comment ref="Z332" authorId="0" shapeId="0" xr:uid="{0902C0D4-4DDA-4E72-9350-56A8938CAA4A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Q333" authorId="13" shapeId="0" xr:uid="{B359F8B7-9564-433F-8C1C-B73CD0A2FBD2}">
      <text>
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Dati presi da upcast, in downcast mi dava 3.62
</t>
      </text>
    </comment>
    <comment ref="S333" authorId="14" shapeId="0" xr:uid="{99161CEF-18B1-44B6-A98A-0518B929DB88}">
      <text>
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@Ale Dati presi da downcast? Perché non da file BTL?
</t>
      </text>
    </comment>
    <comment ref="Y333" authorId="0" shapeId="0" xr:uid="{76A8085B-71D6-47AA-AEA6-AA5E6D3D06F1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0.02
 umol/L
inserito DL/2</t>
        </r>
      </text>
    </comment>
    <comment ref="Z333" authorId="0" shapeId="0" xr:uid="{A8B3FFCC-DD8F-4AE1-9878-3031935C7888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W334" authorId="0" shapeId="0" xr:uid="{2F727013-C4E7-42FA-BF2E-BE68BA163C9C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0.03
 umol/L
inserito DL/2</t>
        </r>
      </text>
    </comment>
    <comment ref="Y334" authorId="0" shapeId="0" xr:uid="{1621229C-747D-4CD6-A8FC-F0F81E26DBFC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0.02
 umol/L
inserito DL/2</t>
        </r>
      </text>
    </comment>
    <comment ref="Z334" authorId="0" shapeId="0" xr:uid="{BFDFA6BE-8068-422E-AAB2-D69216EBA7B0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W335" authorId="0" shapeId="0" xr:uid="{B9B2DAA6-24F3-424B-87C5-877368E0CDD0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0.03
 umol/L
inserito DL/2</t>
        </r>
      </text>
    </comment>
    <comment ref="X335" authorId="0" shapeId="0" xr:uid="{7E5BB24E-ED73-48A0-9B28-A025AA4C5E8C}">
      <text>
        <r>
          <rPr>
            <sz val="11"/>
            <color theme="1"/>
            <rFont val="Calibri"/>
            <family val="2"/>
            <scheme val="minor"/>
          </rPr>
          <t>======
ID#AAAAwSzVIkw
Lidia Urbini    (2023-05-05 10:24:45)
VALORE INFERIORE AL DL
INSERITO DL/2</t>
        </r>
      </text>
    </comment>
    <comment ref="Y335" authorId="0" shapeId="0" xr:uid="{3FDE9895-47E1-4BA7-BA49-8C1412A1AFDB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0.02
 umol/L
inserito DL/2</t>
        </r>
      </text>
    </comment>
    <comment ref="Z335" authorId="0" shapeId="0" xr:uid="{92E72AC3-472E-4F1C-A699-08158B09B259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Y336" authorId="0" shapeId="0" xr:uid="{15B6E79E-85D2-4F35-95C8-B51204497645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0.02
 umol/L
inserito DL/2</t>
        </r>
      </text>
    </comment>
    <comment ref="Z337" authorId="0" shapeId="0" xr:uid="{F379773F-69E0-4B2D-AF3B-14B7ADEE3412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Z339" authorId="0" shapeId="0" xr:uid="{7D6150F3-AB52-42F8-810A-C6A79DDBC891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S341" authorId="15" shapeId="0" xr:uid="{F674819E-3491-4459-B6FB-714307F4A6D8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Dati presi da sonde sul sito monitoraggio dati tempo reale osservatorio LTER miramare registrati il 14/10 h12:00</t>
      </text>
    </comment>
    <comment ref="Z341" authorId="0" shapeId="0" xr:uid="{6F388BAD-F954-4E73-A655-5DE6A79928B4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S342" authorId="16" shapeId="0" xr:uid="{AB923E2D-9B68-49C1-9576-7CF1A5C0932D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Dati presi da sonde sul sito monitoraggio dati tempo reale osservatorio LTER miramare registrati il 14/10 h12:00</t>
      </text>
    </comment>
    <comment ref="S343" authorId="17" shapeId="0" xr:uid="{1ABF0AC0-B1A2-4425-98F9-39131870FA4C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Dati presi da sonde sul sito monitoraggio dati tempo reale osservatorio LTER miramare registrati il 14/10 h12:00</t>
      </text>
    </comment>
    <comment ref="Z343" authorId="0" shapeId="0" xr:uid="{4153E5E8-48E5-4DF1-BC59-A87DFD531E79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S344" authorId="18" shapeId="0" xr:uid="{BC360F6B-E027-4609-9ABF-CEDB707F6FA2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Dati presi da sonde sul sito monitoraggio dati tempo reale osservatorio LTER miramare registrati il 14/10 h12:00</t>
      </text>
    </comment>
    <comment ref="W349" authorId="0" shapeId="0" xr:uid="{C3AE3060-A55A-4478-A043-B496258ACB52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0.03
 umol/L
inserito DL/2</t>
        </r>
      </text>
    </comment>
    <comment ref="Z349" authorId="0" shapeId="0" xr:uid="{4EE6D60A-9114-4B8A-9219-4C1787633A19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W350" authorId="0" shapeId="0" xr:uid="{646D57C8-4433-4CDF-A259-A28F12984D3F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0.03
 umol/L
inserito DL/2</t>
        </r>
      </text>
    </comment>
    <comment ref="V351" authorId="19" shapeId="0" xr:uid="{37DF052F-2DA9-4441-9F0E-46CD1B7D047B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Bad value, bolle nel dispenser</t>
      </text>
    </comment>
    <comment ref="W351" authorId="0" shapeId="0" xr:uid="{34EF1BCC-4671-460F-A427-2F5C974F184B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0.03
 umol/L
inserito DL/2</t>
        </r>
      </text>
    </comment>
    <comment ref="Z351" authorId="0" shapeId="0" xr:uid="{83329D16-0706-4562-8BAB-F6CFD2D97872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V352" authorId="20" shapeId="0" xr:uid="{3246BC2E-0073-434E-9F87-004D92C2CFD3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Bad value,  bolle nel dispenser</t>
      </text>
    </comment>
    <comment ref="W352" authorId="0" shapeId="0" xr:uid="{A22F1312-1433-468C-A9B3-4C262401EF3B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0.03
 umol/L
inserito DL/2</t>
        </r>
      </text>
    </comment>
    <comment ref="W356" authorId="0" shapeId="0" xr:uid="{09656553-D568-4331-BEC4-D925ED3DC532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0.03
 umol/L
inserito DL/2</t>
        </r>
      </text>
    </comment>
    <comment ref="W357" authorId="0" shapeId="0" xr:uid="{EF64D30B-B53F-4143-8CD4-DFFAD14C7CA3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0.03
 umol/L
inserito DL/2</t>
        </r>
      </text>
    </comment>
    <comment ref="W358" authorId="0" shapeId="0" xr:uid="{62E30CB4-36F6-4C73-BFE5-1520343D91A1}">
      <text>
        <r>
          <rPr>
            <sz val="11"/>
            <color theme="1"/>
            <rFont val="Calibri"/>
            <family val="2"/>
            <scheme val="minor"/>
          </rPr>
          <t>======
ID#AAAAwSzVIZ4
Lidia Urbini    (2023-05-05 10:24:45)
valore inferiore a DL
DL = 0.03
 umol/L
inserito DL/2</t>
        </r>
      </text>
    </comment>
    <comment ref="Z358" authorId="0" shapeId="0" xr:uid="{4B32ABCD-D8B7-4670-B147-2C8F35BC43FD}">
      <text>
        <r>
          <rPr>
            <sz val="11"/>
            <color theme="1"/>
            <rFont val="Calibri"/>
            <family val="2"/>
            <scheme val="minor"/>
          </rPr>
          <t>======
ID#AAAAwSzVIio
Lidia Urbini    (2023-05-05 10:24:45)
VALORE INFERIORE A DL
INSERITO DL/2</t>
        </r>
      </text>
    </comment>
    <comment ref="L361" authorId="21" shapeId="0" xr:uid="{61A3695D-A4C5-464D-9BC1-A50E48FD01D4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Temperature misurate con termometro perché non funziona la sonda</t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l9t9HzPNDZvUCnwMIXRx5uoybV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1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======
ID#AAAAwSzVIfw
Lidia Urbini    (2023-05-05 10:24:45)
Usati DL da MANUALE QuAAtro.
Ammonio 0.03</t>
        </r>
      </text>
    </comment>
    <comment ref="W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======
ID#AAAAwSzVIlg
Lidia Urbini    (2023-05-05 10:24:45)
Usati DL da MANUALE QuAAtro.
Nitriti 0.006</t>
        </r>
      </text>
    </comment>
    <comment ref="X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======
ID#AAAAwSzVIlM
Lidia Urbini    (2023-05-05 10:24:45)
Usati DL da MANUALE QuAAtro.nitrati 0.02</t>
        </r>
      </text>
    </comment>
    <comment ref="Y1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>======
ID#AAAAwSzVIcs
Lidia Urbini    (2023-05-05 10:24:45)
Usati DL da MANUALE QuAAtro. Fosfati 0.006</t>
        </r>
      </text>
    </comment>
    <comment ref="Z1" authorId="0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>======
ID#AAAAwSzVIcM
Lidia Urbini    (2023-05-05 10:24:45)
Usati DL da MANUALE QuAAtro. Silicati 0.011</t>
        </r>
      </text>
    </comment>
    <comment ref="AN1" authorId="0" shapeId="0" xr:uid="{00000000-0006-0000-0100-000010000000}">
      <text>
        <r>
          <rPr>
            <sz val="11"/>
            <color theme="1"/>
            <rFont val="Calibri"/>
            <family val="2"/>
            <scheme val="minor"/>
          </rPr>
          <t>======
ID#AAAAwSzVIcI
M    (2023-05-05 10:24:45)
ind purificato</t>
        </r>
      </text>
    </comment>
    <comment ref="Y3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======
ID#AAAAwSzVIiM
Lidia Urbini    (2023-05-05 10:24:45)
VALORE INFERIORE A DL
INSERITO DL/2</t>
        </r>
      </text>
    </comment>
    <comment ref="CH4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======
ID#AAAAwSzVId0
Michele Giani    (2023-05-05 10:24:45)
mesured on 11/10/2016 11:00</t>
        </r>
      </text>
    </comment>
    <comment ref="Y6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======
ID#AAAAwSzVIf8
Lidia Urbini    (2023-05-05 10:24:45)
VALORE INFERIORE A DL
INSERITO DL/2</t>
        </r>
      </text>
    </comment>
    <comment ref="W8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======
ID#AAAAwSzVIkE
Lidia Urbini    (2023-05-05 10:24:45)
VALORE INFERIORE AL DL
INSERITO DL/2</t>
        </r>
      </text>
    </comment>
    <comment ref="W10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======
ID#AAAAwSzVIfU
Lidia Urbini    (2023-05-05 10:24:45)
VALORE INFERIORE AL DL
INSERITO DL/2</t>
        </r>
      </text>
    </comment>
    <comment ref="CJ12" authorId="0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>======
ID#AAAAwSzVIc4
Lidia Urbini    (2023-05-05 10:24:45)
problema quota di campionamento e quota sonde</t>
        </r>
      </text>
    </comment>
    <comment ref="Y13" authorId="0" shapeId="0" xr:uid="{00000000-0006-0000-0100-000011000000}">
      <text>
        <r>
          <rPr>
            <sz val="11"/>
            <color theme="1"/>
            <rFont val="Calibri"/>
            <family val="2"/>
            <scheme val="minor"/>
          </rPr>
          <t>======
ID#AAAAwSzVIbM
Lidia Urbini    (2023-05-05 10:24:45)
VALORE INFERIORE A DL
INSERITO DL/2</t>
        </r>
      </text>
    </comment>
    <comment ref="Y14" authorId="0" shapeId="0" xr:uid="{00000000-0006-0000-0100-000013000000}">
      <text>
        <r>
          <rPr>
            <sz val="11"/>
            <color theme="1"/>
            <rFont val="Calibri"/>
            <family val="2"/>
            <scheme val="minor"/>
          </rPr>
          <t>======
ID#AAAAwSzVIZ8
Lidia Urbini    (2023-05-05 10:24:45)
VALORE INFERIORE A DL
INSERITO DL/2</t>
        </r>
      </text>
    </comment>
    <comment ref="W15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======
ID#AAAAwSzVIeY
Lidia Urbini    (2023-05-05 10:24:45)
VALORE INFERIORE AL DL
INSERITO DL/2</t>
        </r>
      </text>
    </comment>
    <comment ref="Y15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======
ID#AAAAwSzVIeA
Lidia Urbini    (2023-05-05 10:24:45)
VALORE INFERIORE A DL
INSERITO DL/2</t>
        </r>
      </text>
    </comment>
    <comment ref="W16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======
ID#AAAAwSzVIig
Lidia Urbini    (2023-05-05 10:24:45)
VALORE INFERIORE AL DL
INSERITO DL/2</t>
        </r>
      </text>
    </comment>
    <comment ref="W17" authorId="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>======
ID#AAAAwSzVId4
Lidia Urbini    (2023-05-05 10:24:45)
VALORE INFERIORE AL DL
INSERITO DL/2</t>
        </r>
      </text>
    </comment>
    <comment ref="Y17" authorId="0" shapeId="0" xr:uid="{00000000-0006-0000-0100-000012000000}">
      <text>
        <r>
          <rPr>
            <sz val="11"/>
            <color theme="1"/>
            <rFont val="Calibri"/>
            <family val="2"/>
            <scheme val="minor"/>
          </rPr>
          <t>======
ID#AAAAwSzVIaI
Lidia Urbini    (2023-05-05 10:24:45)
VALORE INFERIORE A DL
INSERITO DL/2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pzZk0I2ftG/LqdtjfG5zM9tITvw=="/>
    </ext>
  </extLst>
</comments>
</file>

<file path=xl/sharedStrings.xml><?xml version="1.0" encoding="utf-8"?>
<sst xmlns="http://schemas.openxmlformats.org/spreadsheetml/2006/main" count="2260" uniqueCount="212">
  <si>
    <t>Sample code</t>
  </si>
  <si>
    <t>Station</t>
  </si>
  <si>
    <t>Type</t>
  </si>
  <si>
    <t xml:space="preserve"> dd/mm/yyyy </t>
  </si>
  <si>
    <t>hh.mm (UTC)</t>
  </si>
  <si>
    <t>date (yyyy-mm-dd)/time(hh:mm) UTC</t>
  </si>
  <si>
    <t>Longitude E (decimal degree)</t>
  </si>
  <si>
    <t>Latitude N (decimal degree)</t>
  </si>
  <si>
    <t>Bottom depth (m)</t>
  </si>
  <si>
    <t>Depth ( dbar)</t>
  </si>
  <si>
    <t>Depth (m)</t>
  </si>
  <si>
    <t>Temp °C</t>
  </si>
  <si>
    <t>Cond (mS/cm)</t>
  </si>
  <si>
    <t>CTD_pH</t>
  </si>
  <si>
    <t>CTD_Chla (au)</t>
  </si>
  <si>
    <t>CTD_torb NTU</t>
  </si>
  <si>
    <t>CTD_O2mL L-1</t>
  </si>
  <si>
    <t>CTD_O2%</t>
  </si>
  <si>
    <t>Sal</t>
  </si>
  <si>
    <t>sigma t kg m-3</t>
  </si>
  <si>
    <t>CTD_O2 umol L-1</t>
  </si>
  <si>
    <t>DO (uM)</t>
  </si>
  <si>
    <t>NH4 (µmol/L)</t>
  </si>
  <si>
    <t>NO2 (µmol/L)</t>
  </si>
  <si>
    <t>NO3 (µmol/L)</t>
  </si>
  <si>
    <t>PO4 (µmol/L)</t>
  </si>
  <si>
    <t>H4SiO4 (µmol/L)</t>
  </si>
  <si>
    <t>DO (μmol/kg)</t>
  </si>
  <si>
    <t>C0 (mmol/kg)</t>
  </si>
  <si>
    <t>C0 (mmol/L)</t>
  </si>
  <si>
    <t>AOU umol/kg</t>
  </si>
  <si>
    <t>AOU umol L-1</t>
  </si>
  <si>
    <t>DO%</t>
  </si>
  <si>
    <t>Densità per conversione NUT</t>
  </si>
  <si>
    <t>N-NH4 (µmol/kg)</t>
  </si>
  <si>
    <t>N-NO2 (µmol/kg)</t>
  </si>
  <si>
    <t>N-NO3 (µmol/kg)</t>
  </si>
  <si>
    <t>P-PO4 (µmol/kg)</t>
  </si>
  <si>
    <t>H4SiO4 (µmol/kg)</t>
  </si>
  <si>
    <t>AT (µmol kg-1)</t>
  </si>
  <si>
    <t>pHTcorr a Tmisura--&gt; formula di Liu</t>
  </si>
  <si>
    <t>TmisurapH °C</t>
  </si>
  <si>
    <t>pHT formula di Dickson</t>
  </si>
  <si>
    <t>CO3 (µmol kg-1)</t>
  </si>
  <si>
    <t>T misura CO3 (°C)</t>
  </si>
  <si>
    <t>DICShim</t>
  </si>
  <si>
    <t>Date decimal</t>
  </si>
  <si>
    <t>Note sulle costanti usate</t>
  </si>
  <si>
    <r>
      <rPr>
        <sz val="11"/>
        <color theme="1"/>
        <rFont val="Times New Roman"/>
        <family val="1"/>
      </rPr>
      <t>TCO2 in (</t>
    </r>
    <r>
      <rPr>
        <sz val="11"/>
        <color theme="1"/>
        <rFont val="Times New Roman"/>
        <family val="1"/>
      </rPr>
      <t>mmol/kgSW)</t>
    </r>
  </si>
  <si>
    <t>t(oC) out</t>
  </si>
  <si>
    <t>P (dbars) out</t>
  </si>
  <si>
    <t>pH out</t>
  </si>
  <si>
    <r>
      <rPr>
        <b/>
        <sz val="11"/>
        <color theme="1"/>
        <rFont val="Times New Roman"/>
        <family val="1"/>
      </rPr>
      <t>fCO2 out (</t>
    </r>
    <r>
      <rPr>
        <b/>
        <sz val="11"/>
        <color theme="1"/>
        <rFont val="Times New Roman"/>
        <family val="1"/>
      </rPr>
      <t>matm)</t>
    </r>
  </si>
  <si>
    <r>
      <rPr>
        <b/>
        <sz val="11"/>
        <color theme="1"/>
        <rFont val="Times New Roman"/>
        <family val="1"/>
      </rPr>
      <t>pCO2 out (</t>
    </r>
    <r>
      <rPr>
        <b/>
        <sz val="11"/>
        <color theme="1"/>
        <rFont val="Times New Roman"/>
        <family val="1"/>
      </rPr>
      <t>matm)</t>
    </r>
  </si>
  <si>
    <r>
      <rPr>
        <sz val="11"/>
        <color theme="1"/>
        <rFont val="Times New Roman"/>
        <family val="1"/>
      </rPr>
      <t>HCO3 out (</t>
    </r>
    <r>
      <rPr>
        <sz val="11"/>
        <color theme="1"/>
        <rFont val="Times New Roman"/>
        <family val="1"/>
      </rPr>
      <t>mmol/kgSW)</t>
    </r>
  </si>
  <si>
    <r>
      <rPr>
        <sz val="11"/>
        <color theme="1"/>
        <rFont val="Times New Roman"/>
        <family val="1"/>
      </rPr>
      <t>CO3 out (</t>
    </r>
    <r>
      <rPr>
        <sz val="11"/>
        <color theme="1"/>
        <rFont val="Times New Roman"/>
        <family val="1"/>
      </rPr>
      <t>mmol/kgSW)</t>
    </r>
  </si>
  <si>
    <r>
      <rPr>
        <sz val="11"/>
        <color theme="1"/>
        <rFont val="Times New Roman"/>
        <family val="1"/>
      </rPr>
      <t>CO2 out (</t>
    </r>
    <r>
      <rPr>
        <sz val="11"/>
        <color theme="1"/>
        <rFont val="Times New Roman"/>
        <family val="1"/>
      </rPr>
      <t>mmol/kgSW)</t>
    </r>
  </si>
  <si>
    <r>
      <rPr>
        <sz val="11"/>
        <color theme="1"/>
        <rFont val="Times New Roman"/>
        <family val="1"/>
      </rPr>
      <t>B Alk out (</t>
    </r>
    <r>
      <rPr>
        <sz val="11"/>
        <color theme="1"/>
        <rFont val="Times New Roman"/>
        <family val="1"/>
      </rPr>
      <t>mmol/kgSW)</t>
    </r>
  </si>
  <si>
    <r>
      <rPr>
        <sz val="11"/>
        <color theme="1"/>
        <rFont val="Times New Roman"/>
        <family val="1"/>
      </rPr>
      <t>OH out (</t>
    </r>
    <r>
      <rPr>
        <sz val="11"/>
        <color theme="1"/>
        <rFont val="Times New Roman"/>
        <family val="1"/>
      </rPr>
      <t>mmol/kgSW)</t>
    </r>
  </si>
  <si>
    <r>
      <rPr>
        <sz val="11"/>
        <color theme="1"/>
        <rFont val="Times New Roman"/>
        <family val="1"/>
      </rPr>
      <t>P Alk out (</t>
    </r>
    <r>
      <rPr>
        <sz val="11"/>
        <color theme="1"/>
        <rFont val="Times New Roman"/>
        <family val="1"/>
      </rPr>
      <t>mmol/kgSW)</t>
    </r>
  </si>
  <si>
    <r>
      <rPr>
        <sz val="11"/>
        <color theme="1"/>
        <rFont val="Times New Roman"/>
        <family val="1"/>
      </rPr>
      <t>Si Alk out (</t>
    </r>
    <r>
      <rPr>
        <sz val="11"/>
        <color theme="1"/>
        <rFont val="Times New Roman"/>
        <family val="1"/>
      </rPr>
      <t xml:space="preserve">mmol/kgSW) </t>
    </r>
  </si>
  <si>
    <t>Revelle out</t>
  </si>
  <si>
    <t>WCa out</t>
  </si>
  <si>
    <t>WAr out</t>
  </si>
  <si>
    <t>xCO2 out (dry at 1 atm) (ppm)</t>
  </si>
  <si>
    <r>
      <rPr>
        <sz val="11"/>
        <color theme="1"/>
        <rFont val="Times New Roman"/>
        <family val="1"/>
      </rPr>
      <t>TCO2 in (</t>
    </r>
    <r>
      <rPr>
        <sz val="11"/>
        <color theme="1"/>
        <rFont val="Times New Roman"/>
        <family val="1"/>
      </rPr>
      <t>mmol/kgSW)</t>
    </r>
  </si>
  <si>
    <r>
      <rPr>
        <b/>
        <sz val="11"/>
        <color theme="1"/>
        <rFont val="Times New Roman"/>
        <family val="1"/>
      </rPr>
      <t>fCO2 out (</t>
    </r>
    <r>
      <rPr>
        <b/>
        <sz val="11"/>
        <color theme="1"/>
        <rFont val="Times New Roman"/>
        <family val="1"/>
      </rPr>
      <t>matm)</t>
    </r>
  </si>
  <si>
    <r>
      <rPr>
        <b/>
        <sz val="11"/>
        <color theme="1"/>
        <rFont val="Times New Roman"/>
        <family val="1"/>
      </rPr>
      <t>pCO2 out (</t>
    </r>
    <r>
      <rPr>
        <b/>
        <sz val="11"/>
        <color theme="1"/>
        <rFont val="Times New Roman"/>
        <family val="1"/>
      </rPr>
      <t>matm)</t>
    </r>
  </si>
  <si>
    <r>
      <rPr>
        <sz val="11"/>
        <color theme="1"/>
        <rFont val="Times New Roman"/>
        <family val="1"/>
      </rPr>
      <t>HCO3 out (</t>
    </r>
    <r>
      <rPr>
        <sz val="11"/>
        <color theme="1"/>
        <rFont val="Times New Roman"/>
        <family val="1"/>
      </rPr>
      <t>mmol/kgSW)</t>
    </r>
  </si>
  <si>
    <r>
      <rPr>
        <sz val="11"/>
        <color theme="1"/>
        <rFont val="Times New Roman"/>
        <family val="1"/>
      </rPr>
      <t>CO3 out (</t>
    </r>
    <r>
      <rPr>
        <sz val="11"/>
        <color theme="1"/>
        <rFont val="Times New Roman"/>
        <family val="1"/>
      </rPr>
      <t>mmol/kgSW)</t>
    </r>
  </si>
  <si>
    <r>
      <rPr>
        <sz val="11"/>
        <color theme="1"/>
        <rFont val="Times New Roman"/>
        <family val="1"/>
      </rPr>
      <t>CO2 out (</t>
    </r>
    <r>
      <rPr>
        <sz val="11"/>
        <color theme="1"/>
        <rFont val="Times New Roman"/>
        <family val="1"/>
      </rPr>
      <t>mmol/kgSW)</t>
    </r>
  </si>
  <si>
    <r>
      <rPr>
        <sz val="11"/>
        <color theme="1"/>
        <rFont val="Times New Roman"/>
        <family val="1"/>
      </rPr>
      <t>B Alk out (</t>
    </r>
    <r>
      <rPr>
        <sz val="11"/>
        <color theme="1"/>
        <rFont val="Times New Roman"/>
        <family val="1"/>
      </rPr>
      <t>mmol/kgSW)</t>
    </r>
  </si>
  <si>
    <r>
      <rPr>
        <sz val="11"/>
        <color theme="1"/>
        <rFont val="Times New Roman"/>
        <family val="1"/>
      </rPr>
      <t>OH out (</t>
    </r>
    <r>
      <rPr>
        <sz val="11"/>
        <color theme="1"/>
        <rFont val="Times New Roman"/>
        <family val="1"/>
      </rPr>
      <t>mmol/kgSW)</t>
    </r>
  </si>
  <si>
    <r>
      <rPr>
        <sz val="11"/>
        <color theme="1"/>
        <rFont val="Times New Roman"/>
        <family val="1"/>
      </rPr>
      <t>P Alk out (</t>
    </r>
    <r>
      <rPr>
        <sz val="11"/>
        <color theme="1"/>
        <rFont val="Times New Roman"/>
        <family val="1"/>
      </rPr>
      <t>mmol/kgSW)</t>
    </r>
  </si>
  <si>
    <r>
      <rPr>
        <sz val="11"/>
        <color theme="1"/>
        <rFont val="Times New Roman"/>
        <family val="1"/>
      </rPr>
      <t>Si Alk out (</t>
    </r>
    <r>
      <rPr>
        <sz val="11"/>
        <color theme="1"/>
        <rFont val="Times New Roman"/>
        <family val="1"/>
      </rPr>
      <t xml:space="preserve">mmol/kgSW) </t>
    </r>
  </si>
  <si>
    <t>NH4 Alk out (mmol/kgSW)</t>
  </si>
  <si>
    <t xml:space="preserve">H2S Alk out (mmol/kgSW) </t>
  </si>
  <si>
    <t>Temperatura sonda pH (°C)</t>
  </si>
  <si>
    <t>pH ext sonda</t>
  </si>
  <si>
    <t>pH ext sonda ricarlcolato</t>
  </si>
  <si>
    <t>pCO2 sonda 38-519-75 (uatm)</t>
  </si>
  <si>
    <t>pCO2 sonda XXX (uatm)</t>
  </si>
  <si>
    <t>pCO2probe-pCO2liu</t>
  </si>
  <si>
    <t>pCO2probe-pCO2 Dickson</t>
  </si>
  <si>
    <t>MAMBO-S</t>
  </si>
  <si>
    <t>MAMBO</t>
  </si>
  <si>
    <t>B</t>
  </si>
  <si>
    <t>Lueker , Dikson, Upstrom. pH con formula di Liu</t>
  </si>
  <si>
    <t>Lueker , Dikson, Upstrom. pH con formula di Dickson</t>
  </si>
  <si>
    <t>MAMBO-F</t>
  </si>
  <si>
    <t>NO CTD</t>
  </si>
  <si>
    <t>\</t>
  </si>
  <si>
    <t>DATI NON UTILIZZABILI PERCHè ALLA SONDA NON è STATO TOLTO IL TUBO DELLA POMPA</t>
  </si>
  <si>
    <t>NA</t>
  </si>
  <si>
    <t>Lueker , Dickson, Fraga Upstrom ver 3.0 pH con formula di Dickson</t>
  </si>
  <si>
    <t>na</t>
  </si>
  <si>
    <t>Non campionato</t>
  </si>
  <si>
    <t>BOCCETTA CON TAPPO SBAGLIATO</t>
  </si>
  <si>
    <t>CTD_O2mL L-1l</t>
  </si>
  <si>
    <t>Density kg m-3</t>
  </si>
  <si>
    <t>AT (umol kg-1)</t>
  </si>
  <si>
    <r>
      <rPr>
        <sz val="11"/>
        <color theme="1"/>
        <rFont val="Times New Roman"/>
        <family val="1"/>
      </rPr>
      <t>TCO2 in (</t>
    </r>
    <r>
      <rPr>
        <sz val="11"/>
        <color theme="1"/>
        <rFont val="Times New Roman"/>
        <family val="1"/>
      </rPr>
      <t>mmol/kgSW)</t>
    </r>
  </si>
  <si>
    <r>
      <rPr>
        <b/>
        <sz val="11"/>
        <color theme="1"/>
        <rFont val="Times New Roman"/>
        <family val="1"/>
      </rPr>
      <t>fCO2 out (</t>
    </r>
    <r>
      <rPr>
        <b/>
        <sz val="11"/>
        <color theme="1"/>
        <rFont val="Times New Roman"/>
        <family val="1"/>
      </rPr>
      <t>matm)</t>
    </r>
  </si>
  <si>
    <r>
      <rPr>
        <b/>
        <sz val="11"/>
        <color theme="1"/>
        <rFont val="Times New Roman"/>
        <family val="1"/>
      </rPr>
      <t>pCO2 out (</t>
    </r>
    <r>
      <rPr>
        <b/>
        <sz val="11"/>
        <color theme="1"/>
        <rFont val="Times New Roman"/>
        <family val="1"/>
      </rPr>
      <t>matm)</t>
    </r>
  </si>
  <si>
    <r>
      <rPr>
        <sz val="11"/>
        <color theme="1"/>
        <rFont val="Times New Roman"/>
        <family val="1"/>
      </rPr>
      <t>HCO3 out (</t>
    </r>
    <r>
      <rPr>
        <sz val="11"/>
        <color theme="1"/>
        <rFont val="Times New Roman"/>
        <family val="1"/>
      </rPr>
      <t>mmol/kgSW)</t>
    </r>
  </si>
  <si>
    <r>
      <rPr>
        <sz val="11"/>
        <color theme="1"/>
        <rFont val="Times New Roman"/>
        <family val="1"/>
      </rPr>
      <t>CO3 out (</t>
    </r>
    <r>
      <rPr>
        <sz val="11"/>
        <color theme="1"/>
        <rFont val="Times New Roman"/>
        <family val="1"/>
      </rPr>
      <t>mmol/kgSW)</t>
    </r>
  </si>
  <si>
    <r>
      <rPr>
        <sz val="11"/>
        <color theme="1"/>
        <rFont val="Times New Roman"/>
        <family val="1"/>
      </rPr>
      <t>CO2 out (</t>
    </r>
    <r>
      <rPr>
        <sz val="11"/>
        <color theme="1"/>
        <rFont val="Times New Roman"/>
        <family val="1"/>
      </rPr>
      <t>mmol/kgSW)</t>
    </r>
  </si>
  <si>
    <r>
      <rPr>
        <sz val="11"/>
        <color theme="1"/>
        <rFont val="Times New Roman"/>
        <family val="1"/>
      </rPr>
      <t>B Alk out (</t>
    </r>
    <r>
      <rPr>
        <sz val="11"/>
        <color theme="1"/>
        <rFont val="Times New Roman"/>
        <family val="1"/>
      </rPr>
      <t>mmol/kgSW)</t>
    </r>
  </si>
  <si>
    <r>
      <rPr>
        <sz val="11"/>
        <color theme="1"/>
        <rFont val="Times New Roman"/>
        <family val="1"/>
      </rPr>
      <t>OH out (</t>
    </r>
    <r>
      <rPr>
        <sz val="11"/>
        <color theme="1"/>
        <rFont val="Times New Roman"/>
        <family val="1"/>
      </rPr>
      <t>mmol/kgSW)</t>
    </r>
  </si>
  <si>
    <r>
      <rPr>
        <sz val="11"/>
        <color theme="1"/>
        <rFont val="Times New Roman"/>
        <family val="1"/>
      </rPr>
      <t>P Alk out (</t>
    </r>
    <r>
      <rPr>
        <sz val="11"/>
        <color theme="1"/>
        <rFont val="Times New Roman"/>
        <family val="1"/>
      </rPr>
      <t>mmol/kgSW)</t>
    </r>
  </si>
  <si>
    <r>
      <rPr>
        <sz val="11"/>
        <color theme="1"/>
        <rFont val="Times New Roman"/>
        <family val="1"/>
      </rPr>
      <t>Si Alk out (</t>
    </r>
    <r>
      <rPr>
        <sz val="11"/>
        <color theme="1"/>
        <rFont val="Times New Roman"/>
        <family val="1"/>
      </rPr>
      <t xml:space="preserve">mmol/kgSW) </t>
    </r>
  </si>
  <si>
    <r>
      <rPr>
        <sz val="11"/>
        <color theme="1"/>
        <rFont val="Times New Roman"/>
        <family val="1"/>
      </rPr>
      <t>TCO2 in (</t>
    </r>
    <r>
      <rPr>
        <sz val="11"/>
        <color theme="1"/>
        <rFont val="Times New Roman"/>
        <family val="1"/>
      </rPr>
      <t>mmol/kgSW)</t>
    </r>
  </si>
  <si>
    <r>
      <rPr>
        <b/>
        <sz val="11"/>
        <color theme="1"/>
        <rFont val="Times New Roman"/>
        <family val="1"/>
      </rPr>
      <t>fCO2 out (</t>
    </r>
    <r>
      <rPr>
        <b/>
        <sz val="11"/>
        <color theme="1"/>
        <rFont val="Times New Roman"/>
        <family val="1"/>
      </rPr>
      <t>matm)</t>
    </r>
  </si>
  <si>
    <r>
      <rPr>
        <b/>
        <sz val="11"/>
        <color theme="1"/>
        <rFont val="Times New Roman"/>
        <family val="1"/>
      </rPr>
      <t>pCO2 out (</t>
    </r>
    <r>
      <rPr>
        <b/>
        <sz val="11"/>
        <color theme="1"/>
        <rFont val="Times New Roman"/>
        <family val="1"/>
      </rPr>
      <t>matm)</t>
    </r>
  </si>
  <si>
    <r>
      <rPr>
        <sz val="11"/>
        <color theme="1"/>
        <rFont val="Times New Roman"/>
        <family val="1"/>
      </rPr>
      <t>HCO3 out (</t>
    </r>
    <r>
      <rPr>
        <sz val="11"/>
        <color theme="1"/>
        <rFont val="Times New Roman"/>
        <family val="1"/>
      </rPr>
      <t>mmol/kgSW)</t>
    </r>
  </si>
  <si>
    <r>
      <rPr>
        <sz val="11"/>
        <color theme="1"/>
        <rFont val="Times New Roman"/>
        <family val="1"/>
      </rPr>
      <t>CO3 out (</t>
    </r>
    <r>
      <rPr>
        <sz val="11"/>
        <color theme="1"/>
        <rFont val="Times New Roman"/>
        <family val="1"/>
      </rPr>
      <t>mmol/kgSW)</t>
    </r>
  </si>
  <si>
    <r>
      <rPr>
        <sz val="11"/>
        <color theme="1"/>
        <rFont val="Times New Roman"/>
        <family val="1"/>
      </rPr>
      <t>CO2 out (</t>
    </r>
    <r>
      <rPr>
        <sz val="11"/>
        <color theme="1"/>
        <rFont val="Times New Roman"/>
        <family val="1"/>
      </rPr>
      <t>mmol/kgSW)</t>
    </r>
  </si>
  <si>
    <r>
      <rPr>
        <sz val="11"/>
        <color theme="1"/>
        <rFont val="Times New Roman"/>
        <family val="1"/>
      </rPr>
      <t>B Alk out (</t>
    </r>
    <r>
      <rPr>
        <sz val="11"/>
        <color theme="1"/>
        <rFont val="Times New Roman"/>
        <family val="1"/>
      </rPr>
      <t>mmol/kgSW)</t>
    </r>
  </si>
  <si>
    <r>
      <rPr>
        <sz val="11"/>
        <color theme="1"/>
        <rFont val="Times New Roman"/>
        <family val="1"/>
      </rPr>
      <t>OH out (</t>
    </r>
    <r>
      <rPr>
        <sz val="11"/>
        <color theme="1"/>
        <rFont val="Times New Roman"/>
        <family val="1"/>
      </rPr>
      <t>mmol/kgSW)</t>
    </r>
  </si>
  <si>
    <r>
      <rPr>
        <sz val="11"/>
        <color theme="1"/>
        <rFont val="Times New Roman"/>
        <family val="1"/>
      </rPr>
      <t>P Alk out (</t>
    </r>
    <r>
      <rPr>
        <sz val="11"/>
        <color theme="1"/>
        <rFont val="Times New Roman"/>
        <family val="1"/>
      </rPr>
      <t>mmol/kgSW)</t>
    </r>
  </si>
  <si>
    <r>
      <rPr>
        <sz val="11"/>
        <color theme="1"/>
        <rFont val="Times New Roman"/>
        <family val="1"/>
      </rPr>
      <t>Si Alk out (</t>
    </r>
    <r>
      <rPr>
        <sz val="11"/>
        <color theme="1"/>
        <rFont val="Times New Roman"/>
        <family val="1"/>
      </rPr>
      <t xml:space="preserve">mmol/kgSW) </t>
    </r>
  </si>
  <si>
    <t>pH ext sonda-pH medio Liu</t>
  </si>
  <si>
    <t>pH ext sonda-pH medio Dickson</t>
  </si>
  <si>
    <t>esclusi da media diff pCO2 e pH</t>
  </si>
  <si>
    <t>N.B INTERVENTO MAMBO 24-04-2020</t>
  </si>
  <si>
    <t>Ingresso PCO2 185 cm</t>
  </si>
  <si>
    <t>Ingresso PH      191 cm</t>
  </si>
  <si>
    <t>Ingresso ODO   207 cm</t>
  </si>
  <si>
    <t>Linear Regression</t>
  </si>
  <si>
    <t>Dependent variable</t>
  </si>
  <si>
    <t>-0.2 To -0.15</t>
  </si>
  <si>
    <t>Independent variables</t>
  </si>
  <si>
    <t>-0.15 To -0.1</t>
  </si>
  <si>
    <t>N</t>
  </si>
  <si>
    <t>-0.1 To -0.05</t>
  </si>
  <si>
    <t>-0.05 To 0</t>
  </si>
  <si>
    <t>0 To 0.05</t>
  </si>
  <si>
    <t>Regression Statistics</t>
  </si>
  <si>
    <t>0.05 To 0.1</t>
  </si>
  <si>
    <t>R</t>
  </si>
  <si>
    <t>R-Squared</t>
  </si>
  <si>
    <t>Adjusted R-Squared</t>
  </si>
  <si>
    <t>0.1 To 0.15</t>
  </si>
  <si>
    <t>MSE</t>
  </si>
  <si>
    <t>S</t>
  </si>
  <si>
    <t>MAPE</t>
  </si>
  <si>
    <t>0.15 To 0.2</t>
  </si>
  <si>
    <t>Durbin-Watson (DW)</t>
  </si>
  <si>
    <t>Log likelihood</t>
  </si>
  <si>
    <t>0.2 To 0.25</t>
  </si>
  <si>
    <t>Akaike inf. criterion (AIC)</t>
  </si>
  <si>
    <t>AICc</t>
  </si>
  <si>
    <t>0.25 and over</t>
  </si>
  <si>
    <t>Schwarz criterion (BIC)</t>
  </si>
  <si>
    <t>Hannan-Quinn criterion (HQC)</t>
  </si>
  <si>
    <t>PRESS</t>
  </si>
  <si>
    <t>PRESS RMSE</t>
  </si>
  <si>
    <t>Predicted R-Squared</t>
  </si>
  <si>
    <t xml:space="preserve">pH out =  7.6967 + 0.0018 * DO (μmol/kg) </t>
  </si>
  <si>
    <t>ANOVA</t>
  </si>
  <si>
    <t>d.f.</t>
  </si>
  <si>
    <t>SS</t>
  </si>
  <si>
    <t>MS</t>
  </si>
  <si>
    <t>F</t>
  </si>
  <si>
    <t>p-value</t>
  </si>
  <si>
    <t>Regression</t>
  </si>
  <si>
    <t>Residual</t>
  </si>
  <si>
    <t>Total</t>
  </si>
  <si>
    <t>Coefficients</t>
  </si>
  <si>
    <t>Std Err</t>
  </si>
  <si>
    <t>LCL</t>
  </si>
  <si>
    <t>UCL</t>
  </si>
  <si>
    <t>t Stat</t>
  </si>
  <si>
    <t>H0 (5%)</t>
  </si>
  <si>
    <t>VIF</t>
  </si>
  <si>
    <t>TOL</t>
  </si>
  <si>
    <t>Beta</t>
  </si>
  <si>
    <t>Intercept</t>
  </si>
  <si>
    <t>Rejected</t>
  </si>
  <si>
    <t>T (5%)</t>
  </si>
  <si>
    <t>LCL - Lower limit of the 95% confidence interval</t>
  </si>
  <si>
    <t>UCL - Upper limit of the 95% confidence interval</t>
  </si>
  <si>
    <t>CI - 95% Confidence Interval</t>
  </si>
  <si>
    <t>PI - 95% Prediction Interval</t>
  </si>
  <si>
    <t>Residuals</t>
  </si>
  <si>
    <t>Observation</t>
  </si>
  <si>
    <t>Predicted Y</t>
  </si>
  <si>
    <t>Standardized</t>
  </si>
  <si>
    <t>Studentized</t>
  </si>
  <si>
    <t>Deleted t</t>
  </si>
  <si>
    <t>Leverage</t>
  </si>
  <si>
    <t>Cook's D</t>
  </si>
  <si>
    <t>DFIT</t>
  </si>
  <si>
    <t>Minimum</t>
  </si>
  <si>
    <t>Maximum</t>
  </si>
  <si>
    <t>Mean</t>
  </si>
  <si>
    <t>Breusch-Pagan-Godfrey (BPG) test</t>
  </si>
  <si>
    <t>Test Statistic</t>
  </si>
  <si>
    <t>White test (All cross-terms)</t>
  </si>
  <si>
    <t>Cannot reject</t>
  </si>
  <si>
    <t>Normality Tests</t>
  </si>
  <si>
    <t>Test</t>
  </si>
  <si>
    <t>Shapiro-Wilk W</t>
  </si>
  <si>
    <t>Shapiro-Francia</t>
  </si>
  <si>
    <t>Anderson-Darling</t>
  </si>
  <si>
    <t>Cramer-von Mises</t>
  </si>
  <si>
    <t>Kolmogorov-Smirnov (Lilliefors)</t>
  </si>
  <si>
    <t>D'Agostino Skewness</t>
  </si>
  <si>
    <t>D'Agostino Kurtosis</t>
  </si>
  <si>
    <t>D'Agostino Omnibus</t>
  </si>
  <si>
    <t>Jarque-Bera</t>
  </si>
  <si>
    <t>nel file BTL la data è 12/novembre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</si>
</sst>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d/m/yyyy"/>
    <numFmt numFmtId="165" formatCode="h\.mm"/>
    <numFmt numFmtId="166" formatCode="0.0"/>
    <numFmt numFmtId="167" formatCode="0.000"/>
    <numFmt numFmtId="168" formatCode="yyyy\-mm\-dd\Thh:mm\Z"/>
    <numFmt numFmtId="169" formatCode="0.0000"/>
    <numFmt numFmtId="170" formatCode="dd/mm/yy"/>
    <numFmt numFmtId="171" formatCode="#0.0"/>
    <numFmt numFmtId="172" formatCode="#0.000"/>
    <numFmt numFmtId="173" formatCode="#0.00"/>
    <numFmt numFmtId="174" formatCode="[$-F400]h:mm:ss\ AM/PM"/>
    <numFmt numFmtId="175" formatCode="#,##0.0000"/>
    <numFmt numFmtId="176" formatCode="0.0000E+0"/>
  </numFmts>
  <fonts count="27" x14ac:knownFonts="1"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C55A11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Times New Roman"/>
      <family val="1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theme="4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Calibri"/>
      <family val="2"/>
    </font>
    <font>
      <sz val="10"/>
      <color rgb="FFFF0000"/>
      <name val="Times New Roman"/>
      <family val="1"/>
    </font>
    <font>
      <sz val="10"/>
      <color rgb="FF000000"/>
      <name val="Arial"/>
      <family val="2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808080"/>
      </bottom>
      <diagonal/>
    </border>
    <border>
      <left/>
      <right/>
      <top style="medium">
        <color rgb="FF80808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left" wrapText="1"/>
    </xf>
    <xf numFmtId="165" fontId="1" fillId="0" borderId="0" xfId="0" applyNumberFormat="1" applyFont="1" applyAlignment="1">
      <alignment horizontal="left" wrapText="1"/>
    </xf>
    <xf numFmtId="165" fontId="1" fillId="0" borderId="0" xfId="0" applyNumberFormat="1" applyFont="1" applyAlignment="1">
      <alignment wrapText="1"/>
    </xf>
    <xf numFmtId="166" fontId="1" fillId="0" borderId="0" xfId="0" applyNumberFormat="1" applyFont="1" applyAlignment="1">
      <alignment wrapText="1"/>
    </xf>
    <xf numFmtId="166" fontId="1" fillId="0" borderId="0" xfId="0" applyNumberFormat="1" applyFont="1" applyAlignment="1">
      <alignment horizontal="left" wrapText="1"/>
    </xf>
    <xf numFmtId="167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left" wrapText="1"/>
    </xf>
    <xf numFmtId="4" fontId="2" fillId="0" borderId="0" xfId="0" applyNumberFormat="1" applyFont="1" applyAlignment="1">
      <alignment horizontal="left" wrapText="1"/>
    </xf>
    <xf numFmtId="166" fontId="1" fillId="0" borderId="0" xfId="0" applyNumberFormat="1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165" fontId="1" fillId="2" borderId="1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21" fontId="3" fillId="0" borderId="0" xfId="0" applyNumberFormat="1" applyFont="1" applyAlignment="1">
      <alignment horizontal="left"/>
    </xf>
    <xf numFmtId="168" fontId="3" fillId="0" borderId="0" xfId="0" applyNumberFormat="1" applyFont="1"/>
    <xf numFmtId="169" fontId="3" fillId="0" borderId="0" xfId="0" applyNumberFormat="1" applyFont="1" applyAlignment="1">
      <alignment horizontal="left"/>
    </xf>
    <xf numFmtId="166" fontId="3" fillId="0" borderId="0" xfId="0" applyNumberFormat="1" applyFont="1"/>
    <xf numFmtId="166" fontId="3" fillId="0" borderId="0" xfId="0" applyNumberFormat="1" applyFont="1" applyAlignment="1">
      <alignment horizontal="left"/>
    </xf>
    <xf numFmtId="2" fontId="3" fillId="0" borderId="0" xfId="0" applyNumberFormat="1" applyFont="1"/>
    <xf numFmtId="167" fontId="3" fillId="0" borderId="0" xfId="0" applyNumberFormat="1" applyFont="1"/>
    <xf numFmtId="2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right"/>
    </xf>
    <xf numFmtId="169" fontId="3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2" fontId="3" fillId="2" borderId="1" xfId="0" applyNumberFormat="1" applyFont="1" applyFill="1" applyBorder="1"/>
    <xf numFmtId="167" fontId="3" fillId="2" borderId="1" xfId="0" applyNumberFormat="1" applyFont="1" applyFill="1" applyBorder="1"/>
    <xf numFmtId="2" fontId="1" fillId="2" borderId="1" xfId="0" applyNumberFormat="1" applyFont="1" applyFill="1" applyBorder="1"/>
    <xf numFmtId="0" fontId="3" fillId="3" borderId="1" xfId="0" applyFont="1" applyFill="1" applyBorder="1"/>
    <xf numFmtId="166" fontId="3" fillId="3" borderId="1" xfId="0" applyNumberFormat="1" applyFont="1" applyFill="1" applyBorder="1"/>
    <xf numFmtId="167" fontId="3" fillId="3" borderId="1" xfId="0" applyNumberFormat="1" applyFont="1" applyFill="1" applyBorder="1"/>
    <xf numFmtId="2" fontId="1" fillId="3" borderId="1" xfId="0" applyNumberFormat="1" applyFont="1" applyFill="1" applyBorder="1"/>
    <xf numFmtId="2" fontId="3" fillId="3" borderId="1" xfId="0" applyNumberFormat="1" applyFont="1" applyFill="1" applyBorder="1"/>
    <xf numFmtId="0" fontId="3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left"/>
    </xf>
    <xf numFmtId="167" fontId="5" fillId="0" borderId="0" xfId="0" applyNumberFormat="1" applyFont="1"/>
    <xf numFmtId="1" fontId="3" fillId="0" borderId="0" xfId="0" applyNumberFormat="1" applyFont="1"/>
    <xf numFmtId="167" fontId="4" fillId="0" borderId="0" xfId="0" applyNumberFormat="1" applyFont="1"/>
    <xf numFmtId="2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166" fontId="6" fillId="0" borderId="0" xfId="0" applyNumberFormat="1" applyFont="1"/>
    <xf numFmtId="167" fontId="6" fillId="0" borderId="0" xfId="0" applyNumberFormat="1" applyFont="1"/>
    <xf numFmtId="0" fontId="3" fillId="0" borderId="0" xfId="0" applyFont="1" applyAlignment="1">
      <alignment horizontal="right"/>
    </xf>
    <xf numFmtId="0" fontId="1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" fontId="4" fillId="4" borderId="1" xfId="0" applyNumberFormat="1" applyFont="1" applyFill="1" applyBorder="1"/>
    <xf numFmtId="0" fontId="3" fillId="4" borderId="1" xfId="0" applyFont="1" applyFill="1" applyBorder="1"/>
    <xf numFmtId="167" fontId="4" fillId="4" borderId="1" xfId="0" applyNumberFormat="1" applyFont="1" applyFill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8" fillId="0" borderId="0" xfId="0" applyFont="1"/>
    <xf numFmtId="166" fontId="6" fillId="5" borderId="1" xfId="0" applyNumberFormat="1" applyFont="1" applyFill="1" applyBorder="1"/>
    <xf numFmtId="167" fontId="6" fillId="5" borderId="1" xfId="0" applyNumberFormat="1" applyFont="1" applyFill="1" applyBorder="1"/>
    <xf numFmtId="1" fontId="6" fillId="0" borderId="0" xfId="0" applyNumberFormat="1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21" fillId="0" borderId="0" xfId="0" applyFont="1"/>
    <xf numFmtId="0" fontId="9" fillId="0" borderId="0" xfId="0" applyFont="1" applyAlignment="1">
      <alignment horizontal="left"/>
    </xf>
    <xf numFmtId="0" fontId="9" fillId="0" borderId="11" xfId="0" applyFont="1" applyBorder="1"/>
    <xf numFmtId="175" fontId="9" fillId="0" borderId="0" xfId="0" applyNumberFormat="1" applyFont="1"/>
    <xf numFmtId="175" fontId="22" fillId="0" borderId="0" xfId="0" applyNumberFormat="1" applyFont="1"/>
    <xf numFmtId="0" fontId="22" fillId="0" borderId="0" xfId="0" applyFont="1"/>
    <xf numFmtId="0" fontId="21" fillId="0" borderId="15" xfId="0" applyFont="1" applyBorder="1" applyAlignment="1">
      <alignment horizontal="center"/>
    </xf>
    <xf numFmtId="3" fontId="9" fillId="0" borderId="0" xfId="0" applyNumberFormat="1" applyFont="1"/>
    <xf numFmtId="0" fontId="9" fillId="0" borderId="6" xfId="0" applyFont="1" applyBorder="1"/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16" xfId="0" applyFont="1" applyBorder="1" applyAlignment="1">
      <alignment horizontal="center"/>
    </xf>
    <xf numFmtId="175" fontId="9" fillId="0" borderId="16" xfId="0" applyNumberFormat="1" applyFont="1" applyBorder="1"/>
    <xf numFmtId="176" fontId="9" fillId="0" borderId="16" xfId="0" applyNumberFormat="1" applyFont="1" applyBorder="1"/>
    <xf numFmtId="0" fontId="21" fillId="0" borderId="16" xfId="0" applyFont="1" applyBorder="1" applyAlignment="1">
      <alignment horizontal="center"/>
    </xf>
    <xf numFmtId="176" fontId="9" fillId="0" borderId="0" xfId="0" applyNumberFormat="1" applyFont="1"/>
    <xf numFmtId="0" fontId="9" fillId="0" borderId="16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75" fontId="9" fillId="0" borderId="11" xfId="0" applyNumberFormat="1" applyFont="1" applyBorder="1"/>
    <xf numFmtId="176" fontId="9" fillId="0" borderId="11" xfId="0" applyNumberFormat="1" applyFont="1" applyBorder="1"/>
    <xf numFmtId="0" fontId="9" fillId="0" borderId="16" xfId="0" applyFont="1" applyBorder="1"/>
    <xf numFmtId="0" fontId="21" fillId="0" borderId="16" xfId="0" applyFont="1" applyBorder="1"/>
    <xf numFmtId="0" fontId="21" fillId="0" borderId="17" xfId="0" applyFont="1" applyBorder="1" applyAlignment="1">
      <alignment horizontal="center"/>
    </xf>
    <xf numFmtId="0" fontId="9" fillId="0" borderId="19" xfId="0" applyFont="1" applyBorder="1"/>
    <xf numFmtId="164" fontId="3" fillId="0" borderId="0" xfId="0" applyNumberFormat="1" applyFont="1"/>
    <xf numFmtId="21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6" fontId="1" fillId="0" borderId="0" xfId="0" applyNumberFormat="1" applyFont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left"/>
    </xf>
    <xf numFmtId="0" fontId="3" fillId="0" borderId="1" xfId="0" applyFont="1" applyBorder="1"/>
    <xf numFmtId="2" fontId="3" fillId="0" borderId="1" xfId="0" applyNumberFormat="1" applyFont="1" applyBorder="1"/>
    <xf numFmtId="166" fontId="3" fillId="0" borderId="1" xfId="0" applyNumberFormat="1" applyFont="1" applyBorder="1"/>
    <xf numFmtId="167" fontId="3" fillId="0" borderId="1" xfId="0" applyNumberFormat="1" applyFont="1" applyBorder="1"/>
    <xf numFmtId="167" fontId="3" fillId="0" borderId="1" xfId="0" applyNumberFormat="1" applyFont="1" applyBorder="1" applyAlignment="1">
      <alignment horizontal="right"/>
    </xf>
    <xf numFmtId="166" fontId="4" fillId="0" borderId="0" xfId="0" applyNumberFormat="1" applyFont="1"/>
    <xf numFmtId="2" fontId="4" fillId="0" borderId="0" xfId="0" applyNumberFormat="1" applyFont="1"/>
    <xf numFmtId="170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right" vertical="center" wrapText="1"/>
    </xf>
    <xf numFmtId="165" fontId="4" fillId="0" borderId="0" xfId="0" applyNumberFormat="1" applyFont="1" applyAlignment="1">
      <alignment horizontal="left"/>
    </xf>
    <xf numFmtId="21" fontId="4" fillId="0" borderId="0" xfId="0" applyNumberFormat="1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/>
    </xf>
    <xf numFmtId="2" fontId="3" fillId="0" borderId="1" xfId="0" applyNumberFormat="1" applyFont="1" applyBorder="1" applyAlignment="1">
      <alignment horizontal="right"/>
    </xf>
    <xf numFmtId="1" fontId="4" fillId="0" borderId="0" xfId="0" applyNumberFormat="1" applyFont="1"/>
    <xf numFmtId="164" fontId="3" fillId="0" borderId="0" xfId="0" applyNumberFormat="1" applyFont="1" applyAlignment="1">
      <alignment horizontal="center"/>
    </xf>
    <xf numFmtId="2" fontId="6" fillId="0" borderId="0" xfId="0" applyNumberFormat="1" applyFont="1"/>
    <xf numFmtId="2" fontId="4" fillId="0" borderId="1" xfId="0" applyNumberFormat="1" applyFont="1" applyBorder="1"/>
    <xf numFmtId="2" fontId="7" fillId="0" borderId="0" xfId="0" applyNumberFormat="1" applyFont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168" fontId="3" fillId="0" borderId="1" xfId="0" applyNumberFormat="1" applyFont="1" applyBorder="1"/>
    <xf numFmtId="16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169" fontId="3" fillId="0" borderId="1" xfId="0" applyNumberFormat="1" applyFont="1" applyBorder="1"/>
    <xf numFmtId="2" fontId="8" fillId="0" borderId="0" xfId="0" applyNumberFormat="1" applyFont="1"/>
    <xf numFmtId="167" fontId="8" fillId="0" borderId="0" xfId="0" applyNumberFormat="1" applyFont="1"/>
    <xf numFmtId="165" fontId="4" fillId="0" borderId="1" xfId="0" applyNumberFormat="1" applyFont="1" applyBorder="1" applyAlignment="1">
      <alignment horizontal="left"/>
    </xf>
    <xf numFmtId="171" fontId="9" fillId="0" borderId="0" xfId="0" applyNumberFormat="1" applyFont="1"/>
    <xf numFmtId="172" fontId="9" fillId="0" borderId="0" xfId="0" applyNumberFormat="1" applyFont="1"/>
    <xf numFmtId="173" fontId="9" fillId="0" borderId="0" xfId="0" applyNumberFormat="1" applyFont="1"/>
    <xf numFmtId="0" fontId="8" fillId="0" borderId="0" xfId="0" applyFont="1"/>
    <xf numFmtId="2" fontId="7" fillId="0" borderId="1" xfId="0" applyNumberFormat="1" applyFont="1" applyBorder="1"/>
    <xf numFmtId="2" fontId="6" fillId="0" borderId="1" xfId="0" applyNumberFormat="1" applyFont="1" applyBorder="1"/>
    <xf numFmtId="2" fontId="9" fillId="0" borderId="1" xfId="0" applyNumberFormat="1" applyFont="1" applyBorder="1" applyAlignment="1">
      <alignment horizontal="right"/>
    </xf>
    <xf numFmtId="167" fontId="4" fillId="0" borderId="1" xfId="0" applyNumberFormat="1" applyFont="1" applyBorder="1"/>
    <xf numFmtId="0" fontId="9" fillId="0" borderId="1" xfId="0" applyFont="1" applyBorder="1" applyAlignment="1">
      <alignment horizontal="center"/>
    </xf>
    <xf numFmtId="167" fontId="10" fillId="0" borderId="0" xfId="0" applyNumberFormat="1" applyFont="1"/>
    <xf numFmtId="2" fontId="9" fillId="0" borderId="1" xfId="0" applyNumberFormat="1" applyFont="1" applyBorder="1"/>
    <xf numFmtId="167" fontId="7" fillId="0" borderId="0" xfId="0" applyNumberFormat="1" applyFont="1"/>
    <xf numFmtId="167" fontId="7" fillId="0" borderId="1" xfId="0" applyNumberFormat="1" applyFont="1" applyBorder="1"/>
    <xf numFmtId="0" fontId="6" fillId="0" borderId="1" xfId="0" applyFont="1" applyBorder="1"/>
    <xf numFmtId="167" fontId="9" fillId="0" borderId="1" xfId="0" applyNumberFormat="1" applyFont="1" applyBorder="1"/>
    <xf numFmtId="167" fontId="9" fillId="0" borderId="0" xfId="0" applyNumberFormat="1" applyFont="1"/>
    <xf numFmtId="2" fontId="11" fillId="0" borderId="1" xfId="0" applyNumberFormat="1" applyFont="1" applyBorder="1"/>
    <xf numFmtId="167" fontId="11" fillId="0" borderId="1" xfId="0" applyNumberFormat="1" applyFont="1" applyBorder="1"/>
    <xf numFmtId="167" fontId="10" fillId="0" borderId="1" xfId="0" applyNumberFormat="1" applyFont="1" applyBorder="1"/>
    <xf numFmtId="0" fontId="12" fillId="0" borderId="0" xfId="0" applyFont="1" applyAlignment="1">
      <alignment horizontal="center"/>
    </xf>
    <xf numFmtId="172" fontId="12" fillId="0" borderId="0" xfId="0" applyNumberFormat="1" applyFont="1" applyAlignment="1">
      <alignment horizontal="center"/>
    </xf>
    <xf numFmtId="171" fontId="12" fillId="0" borderId="0" xfId="0" applyNumberFormat="1" applyFont="1" applyAlignment="1">
      <alignment horizontal="center"/>
    </xf>
    <xf numFmtId="173" fontId="12" fillId="0" borderId="0" xfId="0" applyNumberFormat="1" applyFont="1" applyAlignment="1">
      <alignment horizontal="center"/>
    </xf>
    <xf numFmtId="2" fontId="11" fillId="0" borderId="0" xfId="0" applyNumberFormat="1" applyFont="1"/>
    <xf numFmtId="0" fontId="12" fillId="0" borderId="1" xfId="0" applyFont="1" applyBorder="1" applyAlignment="1">
      <alignment horizontal="center"/>
    </xf>
    <xf numFmtId="172" fontId="12" fillId="0" borderId="1" xfId="0" applyNumberFormat="1" applyFont="1" applyBorder="1" applyAlignment="1">
      <alignment horizontal="center"/>
    </xf>
    <xf numFmtId="171" fontId="12" fillId="0" borderId="1" xfId="0" applyNumberFormat="1" applyFont="1" applyBorder="1" applyAlignment="1">
      <alignment horizontal="center"/>
    </xf>
    <xf numFmtId="173" fontId="12" fillId="0" borderId="1" xfId="0" applyNumberFormat="1" applyFont="1" applyBorder="1" applyAlignment="1">
      <alignment horizontal="center"/>
    </xf>
    <xf numFmtId="167" fontId="13" fillId="0" borderId="4" xfId="0" applyNumberFormat="1" applyFont="1" applyBorder="1" applyAlignment="1">
      <alignment horizontal="right" wrapText="1"/>
    </xf>
    <xf numFmtId="0" fontId="4" fillId="0" borderId="0" xfId="0" applyFont="1"/>
    <xf numFmtId="172" fontId="14" fillId="0" borderId="0" xfId="0" applyNumberFormat="1" applyFont="1" applyAlignment="1">
      <alignment horizontal="center"/>
    </xf>
    <xf numFmtId="171" fontId="14" fillId="0" borderId="0" xfId="0" applyNumberFormat="1" applyFont="1" applyAlignment="1">
      <alignment horizontal="center"/>
    </xf>
    <xf numFmtId="173" fontId="14" fillId="0" borderId="0" xfId="0" applyNumberFormat="1" applyFont="1" applyAlignment="1">
      <alignment horizontal="center"/>
    </xf>
    <xf numFmtId="167" fontId="15" fillId="0" borderId="4" xfId="0" applyNumberFormat="1" applyFont="1" applyBorder="1" applyAlignment="1">
      <alignment horizontal="right" wrapText="1"/>
    </xf>
    <xf numFmtId="174" fontId="3" fillId="0" borderId="0" xfId="0" applyNumberFormat="1" applyFont="1" applyAlignment="1">
      <alignment horizontal="left"/>
    </xf>
    <xf numFmtId="174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171" fontId="1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7" fontId="16" fillId="0" borderId="4" xfId="0" applyNumberFormat="1" applyFont="1" applyBorder="1" applyAlignment="1">
      <alignment horizontal="right" wrapText="1"/>
    </xf>
    <xf numFmtId="171" fontId="9" fillId="0" borderId="0" xfId="0" applyNumberFormat="1" applyFont="1" applyAlignment="1">
      <alignment horizontal="center"/>
    </xf>
    <xf numFmtId="172" fontId="9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164" fontId="3" fillId="0" borderId="1" xfId="0" applyNumberFormat="1" applyFont="1" applyBorder="1"/>
    <xf numFmtId="21" fontId="6" fillId="0" borderId="1" xfId="0" applyNumberFormat="1" applyFont="1" applyBorder="1" applyAlignment="1">
      <alignment horizontal="center"/>
    </xf>
    <xf numFmtId="166" fontId="4" fillId="0" borderId="1" xfId="0" applyNumberFormat="1" applyFont="1" applyBorder="1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/>
    <xf numFmtId="2" fontId="6" fillId="0" borderId="1" xfId="0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2" fontId="6" fillId="0" borderId="0" xfId="0" applyNumberFormat="1" applyFont="1" applyAlignment="1">
      <alignment horizontal="right"/>
    </xf>
    <xf numFmtId="166" fontId="3" fillId="0" borderId="1" xfId="0" applyNumberFormat="1" applyFont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166" fontId="0" fillId="0" borderId="0" xfId="0" applyNumberFormat="1" applyAlignment="1">
      <alignment horizontal="right"/>
    </xf>
    <xf numFmtId="166" fontId="6" fillId="0" borderId="0" xfId="0" applyNumberFormat="1" applyFont="1" applyAlignment="1">
      <alignment horizontal="right"/>
    </xf>
    <xf numFmtId="166" fontId="4" fillId="0" borderId="1" xfId="0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0" fontId="3" fillId="6" borderId="0" xfId="0" applyFont="1" applyFill="1" applyAlignment="1">
      <alignment horizontal="center" vertical="center"/>
    </xf>
    <xf numFmtId="164" fontId="3" fillId="7" borderId="0" xfId="0" applyNumberFormat="1" applyFont="1" applyFill="1"/>
    <xf numFmtId="21" fontId="0" fillId="7" borderId="0" xfId="0" applyNumberFormat="1" applyFill="1" applyAlignment="1">
      <alignment horizontal="center"/>
    </xf>
    <xf numFmtId="168" fontId="3" fillId="7" borderId="0" xfId="0" applyNumberFormat="1" applyFont="1" applyFill="1"/>
    <xf numFmtId="169" fontId="3" fillId="7" borderId="0" xfId="0" applyNumberFormat="1" applyFont="1" applyFill="1" applyAlignment="1">
      <alignment horizontal="left"/>
    </xf>
    <xf numFmtId="166" fontId="3" fillId="7" borderId="0" xfId="0" applyNumberFormat="1" applyFont="1" applyFill="1"/>
    <xf numFmtId="166" fontId="0" fillId="7" borderId="0" xfId="0" applyNumberFormat="1" applyFill="1" applyAlignment="1">
      <alignment horizontal="right"/>
    </xf>
    <xf numFmtId="166" fontId="24" fillId="7" borderId="0" xfId="0" applyNumberFormat="1" applyFont="1" applyFill="1" applyAlignment="1">
      <alignment horizontal="right"/>
    </xf>
    <xf numFmtId="2" fontId="0" fillId="7" borderId="0" xfId="0" applyNumberFormat="1" applyFill="1" applyAlignment="1">
      <alignment horizontal="right"/>
    </xf>
    <xf numFmtId="2" fontId="6" fillId="7" borderId="0" xfId="0" applyNumberFormat="1" applyFont="1" applyFill="1" applyAlignment="1">
      <alignment horizontal="right"/>
    </xf>
    <xf numFmtId="2" fontId="3" fillId="7" borderId="1" xfId="0" applyNumberFormat="1" applyFont="1" applyFill="1" applyBorder="1" applyAlignment="1">
      <alignment horizontal="right"/>
    </xf>
    <xf numFmtId="167" fontId="20" fillId="7" borderId="0" xfId="0" applyNumberFormat="1" applyFont="1" applyFill="1"/>
    <xf numFmtId="0" fontId="3" fillId="7" borderId="0" xfId="0" applyFont="1" applyFill="1"/>
    <xf numFmtId="2" fontId="3" fillId="7" borderId="1" xfId="0" applyNumberFormat="1" applyFont="1" applyFill="1" applyBorder="1"/>
    <xf numFmtId="2" fontId="11" fillId="7" borderId="1" xfId="0" applyNumberFormat="1" applyFont="1" applyFill="1" applyBorder="1"/>
    <xf numFmtId="0" fontId="3" fillId="7" borderId="0" xfId="0" applyFont="1" applyFill="1" applyAlignment="1">
      <alignment horizontal="center" vertical="center"/>
    </xf>
    <xf numFmtId="167" fontId="3" fillId="7" borderId="0" xfId="0" applyNumberFormat="1" applyFont="1" applyFill="1"/>
    <xf numFmtId="169" fontId="3" fillId="7" borderId="1" xfId="0" applyNumberFormat="1" applyFont="1" applyFill="1" applyBorder="1"/>
    <xf numFmtId="21" fontId="6" fillId="7" borderId="0" xfId="0" applyNumberFormat="1" applyFont="1" applyFill="1" applyAlignment="1">
      <alignment horizontal="center"/>
    </xf>
    <xf numFmtId="169" fontId="3" fillId="7" borderId="1" xfId="0" applyNumberFormat="1" applyFont="1" applyFill="1" applyBorder="1" applyAlignment="1">
      <alignment horizontal="left"/>
    </xf>
    <xf numFmtId="166" fontId="3" fillId="7" borderId="1" xfId="0" applyNumberFormat="1" applyFont="1" applyFill="1" applyBorder="1"/>
    <xf numFmtId="166" fontId="6" fillId="7" borderId="0" xfId="0" applyNumberFormat="1" applyFont="1" applyFill="1" applyAlignment="1">
      <alignment horizontal="right"/>
    </xf>
    <xf numFmtId="0" fontId="3" fillId="7" borderId="1" xfId="0" applyFont="1" applyFill="1" applyBorder="1"/>
    <xf numFmtId="167" fontId="7" fillId="7" borderId="0" xfId="0" applyNumberFormat="1" applyFont="1" applyFill="1"/>
    <xf numFmtId="167" fontId="4" fillId="7" borderId="0" xfId="0" applyNumberFormat="1" applyFont="1" applyFill="1"/>
    <xf numFmtId="0" fontId="17" fillId="7" borderId="0" xfId="0" applyFont="1" applyFill="1"/>
    <xf numFmtId="166" fontId="4" fillId="7" borderId="0" xfId="0" applyNumberFormat="1" applyFont="1" applyFill="1"/>
    <xf numFmtId="0" fontId="0" fillId="7" borderId="0" xfId="0" applyFill="1"/>
    <xf numFmtId="167" fontId="25" fillId="7" borderId="0" xfId="0" applyNumberFormat="1" applyFont="1" applyFill="1"/>
    <xf numFmtId="0" fontId="26" fillId="7" borderId="0" xfId="0" applyFont="1" applyFill="1"/>
    <xf numFmtId="0" fontId="24" fillId="7" borderId="0" xfId="0" applyFont="1" applyFill="1"/>
    <xf numFmtId="2" fontId="0" fillId="7" borderId="0" xfId="0" applyNumberFormat="1" applyFill="1" applyAlignment="1">
      <alignment horizontal="right" vertical="center"/>
    </xf>
    <xf numFmtId="2" fontId="6" fillId="7" borderId="0" xfId="0" applyNumberFormat="1" applyFont="1" applyFill="1" applyAlignment="1">
      <alignment horizontal="right" vertical="center"/>
    </xf>
    <xf numFmtId="0" fontId="25" fillId="7" borderId="0" xfId="0" applyFont="1" applyFill="1" applyAlignment="1">
      <alignment horizontal="center" vertical="center"/>
    </xf>
    <xf numFmtId="171" fontId="0" fillId="0" borderId="0" xfId="0" applyNumberFormat="1" applyAlignment="1" applyProtection="1">
      <alignment horizontal="center"/>
      <protection locked="0"/>
    </xf>
    <xf numFmtId="171" fontId="0" fillId="7" borderId="0" xfId="0" applyNumberForma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2" fontId="0" fillId="0" borderId="0" xfId="0" applyNumberFormat="1" applyAlignment="1" applyProtection="1">
      <alignment horizontal="center"/>
      <protection locked="0"/>
    </xf>
    <xf numFmtId="173" fontId="0" fillId="0" borderId="0" xfId="0" applyNumberFormat="1" applyAlignment="1" applyProtection="1">
      <alignment horizontal="center"/>
      <protection locked="0"/>
    </xf>
    <xf numFmtId="0" fontId="19" fillId="0" borderId="13" xfId="0" applyFont="1" applyBorder="1"/>
    <xf numFmtId="0" fontId="20" fillId="0" borderId="13" xfId="0" applyFont="1" applyBorder="1"/>
    <xf numFmtId="0" fontId="21" fillId="0" borderId="14" xfId="0" applyFont="1" applyBorder="1"/>
    <xf numFmtId="0" fontId="20" fillId="0" borderId="14" xfId="0" applyFont="1" applyBorder="1"/>
    <xf numFmtId="0" fontId="9" fillId="0" borderId="14" xfId="0" applyFont="1" applyBorder="1" applyAlignment="1">
      <alignment horizontal="left"/>
    </xf>
    <xf numFmtId="0" fontId="21" fillId="0" borderId="0" xfId="0" applyFont="1"/>
    <xf numFmtId="0" fontId="0" fillId="0" borderId="0" xfId="0"/>
    <xf numFmtId="0" fontId="9" fillId="0" borderId="0" xfId="0" applyFont="1" applyAlignment="1">
      <alignment horizontal="left"/>
    </xf>
    <xf numFmtId="0" fontId="22" fillId="0" borderId="11" xfId="0" applyFont="1" applyBorder="1"/>
    <xf numFmtId="0" fontId="20" fillId="0" borderId="11" xfId="0" applyFont="1" applyBorder="1"/>
    <xf numFmtId="0" fontId="21" fillId="0" borderId="6" xfId="0" applyFont="1" applyBorder="1"/>
    <xf numFmtId="0" fontId="20" fillId="0" borderId="6" xfId="0" applyFont="1" applyBorder="1"/>
    <xf numFmtId="0" fontId="23" fillId="0" borderId="6" xfId="0" applyFont="1" applyBorder="1"/>
    <xf numFmtId="0" fontId="23" fillId="0" borderId="0" xfId="0" applyFont="1"/>
    <xf numFmtId="0" fontId="19" fillId="0" borderId="0" xfId="0" applyFont="1"/>
    <xf numFmtId="0" fontId="22" fillId="0" borderId="0" xfId="0" applyFont="1"/>
    <xf numFmtId="0" fontId="21" fillId="0" borderId="11" xfId="0" applyFont="1" applyBorder="1"/>
    <xf numFmtId="0" fontId="22" fillId="0" borderId="16" xfId="0" applyFont="1" applyBorder="1"/>
    <xf numFmtId="0" fontId="20" fillId="0" borderId="16" xfId="0" applyFont="1" applyBorder="1"/>
    <xf numFmtId="0" fontId="21" fillId="0" borderId="17" xfId="0" applyFont="1" applyBorder="1" applyAlignment="1">
      <alignment horizontal="center"/>
    </xf>
    <xf numFmtId="0" fontId="20" fillId="0" borderId="17" xfId="0" applyFont="1" applyBorder="1"/>
    <xf numFmtId="0" fontId="21" fillId="0" borderId="18" xfId="0" applyFont="1" applyBorder="1"/>
    <xf numFmtId="0" fontId="20" fillId="0" borderId="18" xfId="0" applyFont="1" applyBorder="1"/>
    <xf numFmtId="0" fontId="1" fillId="8" borderId="2" xfId="0" applyFont="1" applyFill="1" applyBorder="1" applyAlignment="1">
      <alignment horizontal="center" vertical="center" wrapText="1"/>
    </xf>
    <xf numFmtId="2" fontId="1" fillId="8" borderId="1" xfId="0" applyNumberFormat="1" applyFont="1" applyFill="1" applyBorder="1"/>
    <xf numFmtId="2" fontId="3" fillId="8" borderId="1" xfId="0" applyNumberFormat="1" applyFont="1" applyFill="1" applyBorder="1"/>
    <xf numFmtId="0" fontId="1" fillId="8" borderId="0" xfId="0" applyFont="1" applyFill="1"/>
    <xf numFmtId="2" fontId="1" fillId="8" borderId="0" xfId="0" applyNumberFormat="1" applyFont="1" applyFill="1"/>
    <xf numFmtId="171" fontId="12" fillId="8" borderId="0" xfId="0" applyNumberFormat="1" applyFont="1" applyFill="1" applyAlignment="1">
      <alignment horizontal="center"/>
    </xf>
    <xf numFmtId="171" fontId="12" fillId="8" borderId="1" xfId="0" applyNumberFormat="1" applyFont="1" applyFill="1" applyBorder="1" applyAlignment="1">
      <alignment horizontal="center"/>
    </xf>
    <xf numFmtId="171" fontId="14" fillId="8" borderId="0" xfId="0" applyNumberFormat="1" applyFont="1" applyFill="1" applyAlignment="1">
      <alignment horizontal="center"/>
    </xf>
    <xf numFmtId="171" fontId="9" fillId="8" borderId="0" xfId="0" applyNumberFormat="1" applyFont="1" applyFill="1" applyAlignment="1">
      <alignment horizontal="center"/>
    </xf>
    <xf numFmtId="171" fontId="0" fillId="8" borderId="0" xfId="0" applyNumberFormat="1" applyFill="1" applyAlignment="1" applyProtection="1">
      <alignment horizontal="center"/>
      <protection locked="0"/>
    </xf>
    <xf numFmtId="0" fontId="0" fillId="8" borderId="0" xfId="0" applyFill="1"/>
    <xf numFmtId="0" fontId="1" fillId="9" borderId="2" xfId="0" applyFont="1" applyFill="1" applyBorder="1" applyAlignment="1">
      <alignment horizontal="center" vertical="center" wrapText="1"/>
    </xf>
    <xf numFmtId="2" fontId="1" fillId="9" borderId="1" xfId="0" applyNumberFormat="1" applyFont="1" applyFill="1" applyBorder="1"/>
    <xf numFmtId="2" fontId="3" fillId="9" borderId="1" xfId="0" applyNumberFormat="1" applyFont="1" applyFill="1" applyBorder="1"/>
    <xf numFmtId="2" fontId="1" fillId="9" borderId="0" xfId="0" applyNumberFormat="1" applyFont="1" applyFill="1"/>
    <xf numFmtId="171" fontId="9" fillId="9" borderId="0" xfId="0" applyNumberFormat="1" applyFont="1" applyFill="1"/>
    <xf numFmtId="0" fontId="9" fillId="9" borderId="0" xfId="0" applyFont="1" applyFill="1"/>
    <xf numFmtId="171" fontId="0" fillId="9" borderId="0" xfId="0" applyNumberFormat="1" applyFill="1" applyAlignment="1" applyProtection="1">
      <alignment horizontal="center"/>
      <protection locked="0"/>
    </xf>
    <xf numFmtId="0" fontId="0" fillId="9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O2 MAMBO O2CTD vs O2 winkleD (2015-2017)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'Dataset MAMBO'!$V$19:$V$54</c:f>
              <c:numCache>
                <c:formatCode>0.00</c:formatCode>
                <c:ptCount val="36"/>
                <c:pt idx="0">
                  <c:v>272.64136949688856</c:v>
                </c:pt>
                <c:pt idx="1">
                  <c:v>269.76854914943436</c:v>
                </c:pt>
                <c:pt idx="2">
                  <c:v>241.33271426924986</c:v>
                </c:pt>
                <c:pt idx="3">
                  <c:v>222.00268270392104</c:v>
                </c:pt>
                <c:pt idx="4">
                  <c:v>241.36483496024678</c:v>
                </c:pt>
                <c:pt idx="5">
                  <c:v>222.02363891578651</c:v>
                </c:pt>
                <c:pt idx="6">
                  <c:v>229.33469377992043</c:v>
                </c:pt>
                <c:pt idx="7">
                  <c:v>246.2543998837221</c:v>
                </c:pt>
                <c:pt idx="8">
                  <c:v>214.88242047695684</c:v>
                </c:pt>
                <c:pt idx="9">
                  <c:v>212.90156945543265</c:v>
                </c:pt>
                <c:pt idx="10">
                  <c:v>212.15952002141393</c:v>
                </c:pt>
                <c:pt idx="11">
                  <c:v>208.01284194946146</c:v>
                </c:pt>
                <c:pt idx="12">
                  <c:v>229.41495842847857</c:v>
                </c:pt>
                <c:pt idx="13">
                  <c:v>225.22364941574514</c:v>
                </c:pt>
                <c:pt idx="14">
                  <c:v>246.85913352667728</c:v>
                </c:pt>
                <c:pt idx="15">
                  <c:v>248.42157858967565</c:v>
                </c:pt>
                <c:pt idx="16">
                  <c:v>280.11376068352246</c:v>
                </c:pt>
                <c:pt idx="17">
                  <c:v>260.95113149457922</c:v>
                </c:pt>
                <c:pt idx="18">
                  <c:v>289.26083297109511</c:v>
                </c:pt>
                <c:pt idx="19">
                  <c:v>286.60646584816175</c:v>
                </c:pt>
                <c:pt idx="20">
                  <c:v>298.99180472052609</c:v>
                </c:pt>
                <c:pt idx="21">
                  <c:v>291.35348568092593</c:v>
                </c:pt>
                <c:pt idx="22">
                  <c:v>290.39915081709387</c:v>
                </c:pt>
                <c:pt idx="23">
                  <c:v>289.93278588530143</c:v>
                </c:pt>
                <c:pt idx="24">
                  <c:v>259.63889549819686</c:v>
                </c:pt>
                <c:pt idx="25">
                  <c:v>254.70740607677487</c:v>
                </c:pt>
                <c:pt idx="26">
                  <c:v>245.52047692997104</c:v>
                </c:pt>
                <c:pt idx="27">
                  <c:v>221.86012267174985</c:v>
                </c:pt>
                <c:pt idx="28">
                  <c:v>202.08411256628631</c:v>
                </c:pt>
                <c:pt idx="29">
                  <c:v>220.38461942134231</c:v>
                </c:pt>
                <c:pt idx="30">
                  <c:v>219.53898608993504</c:v>
                </c:pt>
                <c:pt idx="31">
                  <c:v>187.53342288944461</c:v>
                </c:pt>
                <c:pt idx="32">
                  <c:v>210.29678724429402</c:v>
                </c:pt>
                <c:pt idx="33">
                  <c:v>182.70592744014647</c:v>
                </c:pt>
                <c:pt idx="34">
                  <c:v>218.5388562925319</c:v>
                </c:pt>
                <c:pt idx="35">
                  <c:v>206.49652922552204</c:v>
                </c:pt>
              </c:numCache>
            </c:numRef>
          </c:xVal>
          <c:yVal>
            <c:numRef>
              <c:f>'Dataset MAMBO'!$U$19:$U$54</c:f>
              <c:numCache>
                <c:formatCode>0.00</c:formatCode>
                <c:ptCount val="36"/>
                <c:pt idx="0">
                  <c:v>266.14383120000002</c:v>
                </c:pt>
                <c:pt idx="1">
                  <c:v>263.47310340000001</c:v>
                </c:pt>
                <c:pt idx="2">
                  <c:v>259.37322360000002</c:v>
                </c:pt>
                <c:pt idx="3">
                  <c:v>239.36509560000002</c:v>
                </c:pt>
                <c:pt idx="4">
                  <c:v>239.29363799999999</c:v>
                </c:pt>
                <c:pt idx="5">
                  <c:v>227.35128660000001</c:v>
                </c:pt>
                <c:pt idx="6">
                  <c:v>223.76947440000001</c:v>
                </c:pt>
                <c:pt idx="7">
                  <c:v>244.85393250000001</c:v>
                </c:pt>
                <c:pt idx="8">
                  <c:v>212.78286840000001</c:v>
                </c:pt>
                <c:pt idx="9">
                  <c:v>212.86772430000002</c:v>
                </c:pt>
                <c:pt idx="10">
                  <c:v>214.24328310000001</c:v>
                </c:pt>
                <c:pt idx="11">
                  <c:v>209.66553060000001</c:v>
                </c:pt>
                <c:pt idx="12">
                  <c:v>224.0910336</c:v>
                </c:pt>
                <c:pt idx="13">
                  <c:v>223.38538980000001</c:v>
                </c:pt>
                <c:pt idx="14">
                  <c:v>247.58718570000002</c:v>
                </c:pt>
                <c:pt idx="15">
                  <c:v>248.7394395</c:v>
                </c:pt>
                <c:pt idx="16">
                  <c:v>277.3626744</c:v>
                </c:pt>
                <c:pt idx="17">
                  <c:v>278.1531741</c:v>
                </c:pt>
                <c:pt idx="18">
                  <c:v>290.13572040000003</c:v>
                </c:pt>
                <c:pt idx="19">
                  <c:v>289.24696649999998</c:v>
                </c:pt>
                <c:pt idx="22">
                  <c:v>294.38744759999997</c:v>
                </c:pt>
                <c:pt idx="23">
                  <c:v>296.19621810000001</c:v>
                </c:pt>
                <c:pt idx="24">
                  <c:v>258.48000360000003</c:v>
                </c:pt>
                <c:pt idx="25">
                  <c:v>259.37768970000002</c:v>
                </c:pt>
                <c:pt idx="26">
                  <c:v>247.7970924</c:v>
                </c:pt>
                <c:pt idx="27">
                  <c:v>210.11660670000001</c:v>
                </c:pt>
                <c:pt idx="28">
                  <c:v>225.7970838</c:v>
                </c:pt>
                <c:pt idx="29">
                  <c:v>215.49825719999998</c:v>
                </c:pt>
                <c:pt idx="30">
                  <c:v>221.00049240000001</c:v>
                </c:pt>
                <c:pt idx="31">
                  <c:v>175.01306070000001</c:v>
                </c:pt>
                <c:pt idx="32">
                  <c:v>260.33790120000003</c:v>
                </c:pt>
                <c:pt idx="34">
                  <c:v>213.26967329999999</c:v>
                </c:pt>
                <c:pt idx="35">
                  <c:v>215.37767249999999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C7-457C-8076-8B910D7A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5088"/>
        <c:axId val="382281021"/>
      </c:scatterChart>
      <c:valAx>
        <c:axId val="922050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O2 winkler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382281021"/>
        <c:crosses val="autoZero"/>
        <c:crossBetween val="midCat"/>
      </c:valAx>
      <c:valAx>
        <c:axId val="382281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O2CTD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9220508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O2 MAMBO O2CTD vs O2 winkleD (2015-2017)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'Dataset MAMBO'!$V$19:$V$54</c:f>
              <c:numCache>
                <c:formatCode>0.00</c:formatCode>
                <c:ptCount val="36"/>
                <c:pt idx="0">
                  <c:v>272.64136949688856</c:v>
                </c:pt>
                <c:pt idx="1">
                  <c:v>269.76854914943436</c:v>
                </c:pt>
                <c:pt idx="2">
                  <c:v>241.33271426924986</c:v>
                </c:pt>
                <c:pt idx="3">
                  <c:v>222.00268270392104</c:v>
                </c:pt>
                <c:pt idx="4">
                  <c:v>241.36483496024678</c:v>
                </c:pt>
                <c:pt idx="5">
                  <c:v>222.02363891578651</c:v>
                </c:pt>
                <c:pt idx="6">
                  <c:v>229.33469377992043</c:v>
                </c:pt>
                <c:pt idx="7">
                  <c:v>246.2543998837221</c:v>
                </c:pt>
                <c:pt idx="8">
                  <c:v>214.88242047695684</c:v>
                </c:pt>
                <c:pt idx="9">
                  <c:v>212.90156945543265</c:v>
                </c:pt>
                <c:pt idx="10">
                  <c:v>212.15952002141393</c:v>
                </c:pt>
                <c:pt idx="11">
                  <c:v>208.01284194946146</c:v>
                </c:pt>
                <c:pt idx="12">
                  <c:v>229.41495842847857</c:v>
                </c:pt>
                <c:pt idx="13">
                  <c:v>225.22364941574514</c:v>
                </c:pt>
                <c:pt idx="14">
                  <c:v>246.85913352667728</c:v>
                </c:pt>
                <c:pt idx="15">
                  <c:v>248.42157858967565</c:v>
                </c:pt>
                <c:pt idx="16">
                  <c:v>280.11376068352246</c:v>
                </c:pt>
                <c:pt idx="17">
                  <c:v>260.95113149457922</c:v>
                </c:pt>
                <c:pt idx="18">
                  <c:v>289.26083297109511</c:v>
                </c:pt>
                <c:pt idx="19">
                  <c:v>286.60646584816175</c:v>
                </c:pt>
                <c:pt idx="20">
                  <c:v>298.99180472052609</c:v>
                </c:pt>
                <c:pt idx="21">
                  <c:v>291.35348568092593</c:v>
                </c:pt>
                <c:pt idx="22">
                  <c:v>290.39915081709387</c:v>
                </c:pt>
                <c:pt idx="23">
                  <c:v>289.93278588530143</c:v>
                </c:pt>
                <c:pt idx="24">
                  <c:v>259.63889549819686</c:v>
                </c:pt>
                <c:pt idx="25">
                  <c:v>254.70740607677487</c:v>
                </c:pt>
                <c:pt idx="26">
                  <c:v>245.52047692997104</c:v>
                </c:pt>
                <c:pt idx="27">
                  <c:v>221.86012267174985</c:v>
                </c:pt>
                <c:pt idx="28">
                  <c:v>202.08411256628631</c:v>
                </c:pt>
                <c:pt idx="29">
                  <c:v>220.38461942134231</c:v>
                </c:pt>
                <c:pt idx="30">
                  <c:v>219.53898608993504</c:v>
                </c:pt>
                <c:pt idx="31">
                  <c:v>187.53342288944461</c:v>
                </c:pt>
                <c:pt idx="32">
                  <c:v>210.29678724429402</c:v>
                </c:pt>
                <c:pt idx="33">
                  <c:v>182.70592744014647</c:v>
                </c:pt>
                <c:pt idx="34">
                  <c:v>218.5388562925319</c:v>
                </c:pt>
                <c:pt idx="35">
                  <c:v>206.49652922552204</c:v>
                </c:pt>
              </c:numCache>
            </c:numRef>
          </c:xVal>
          <c:yVal>
            <c:numRef>
              <c:f>'Dataset MAMBO'!$U$19:$U$54</c:f>
              <c:numCache>
                <c:formatCode>0.00</c:formatCode>
                <c:ptCount val="36"/>
                <c:pt idx="0">
                  <c:v>266.14383120000002</c:v>
                </c:pt>
                <c:pt idx="1">
                  <c:v>263.47310340000001</c:v>
                </c:pt>
                <c:pt idx="2">
                  <c:v>259.37322360000002</c:v>
                </c:pt>
                <c:pt idx="3">
                  <c:v>239.36509560000002</c:v>
                </c:pt>
                <c:pt idx="4">
                  <c:v>239.29363799999999</c:v>
                </c:pt>
                <c:pt idx="5">
                  <c:v>227.35128660000001</c:v>
                </c:pt>
                <c:pt idx="6">
                  <c:v>223.76947440000001</c:v>
                </c:pt>
                <c:pt idx="7">
                  <c:v>244.85393250000001</c:v>
                </c:pt>
                <c:pt idx="8">
                  <c:v>212.78286840000001</c:v>
                </c:pt>
                <c:pt idx="9">
                  <c:v>212.86772430000002</c:v>
                </c:pt>
                <c:pt idx="10">
                  <c:v>214.24328310000001</c:v>
                </c:pt>
                <c:pt idx="11">
                  <c:v>209.66553060000001</c:v>
                </c:pt>
                <c:pt idx="12">
                  <c:v>224.0910336</c:v>
                </c:pt>
                <c:pt idx="13">
                  <c:v>223.38538980000001</c:v>
                </c:pt>
                <c:pt idx="14">
                  <c:v>247.58718570000002</c:v>
                </c:pt>
                <c:pt idx="15">
                  <c:v>248.7394395</c:v>
                </c:pt>
                <c:pt idx="16">
                  <c:v>277.3626744</c:v>
                </c:pt>
                <c:pt idx="17">
                  <c:v>278.1531741</c:v>
                </c:pt>
                <c:pt idx="18">
                  <c:v>290.13572040000003</c:v>
                </c:pt>
                <c:pt idx="19">
                  <c:v>289.24696649999998</c:v>
                </c:pt>
                <c:pt idx="22">
                  <c:v>294.38744759999997</c:v>
                </c:pt>
                <c:pt idx="23">
                  <c:v>296.19621810000001</c:v>
                </c:pt>
                <c:pt idx="24">
                  <c:v>258.48000360000003</c:v>
                </c:pt>
                <c:pt idx="25">
                  <c:v>259.37768970000002</c:v>
                </c:pt>
                <c:pt idx="26">
                  <c:v>247.7970924</c:v>
                </c:pt>
                <c:pt idx="27">
                  <c:v>210.11660670000001</c:v>
                </c:pt>
                <c:pt idx="28">
                  <c:v>225.7970838</c:v>
                </c:pt>
                <c:pt idx="29">
                  <c:v>215.49825719999998</c:v>
                </c:pt>
                <c:pt idx="30">
                  <c:v>221.00049240000001</c:v>
                </c:pt>
                <c:pt idx="31">
                  <c:v>175.01306070000001</c:v>
                </c:pt>
                <c:pt idx="32">
                  <c:v>260.33790120000003</c:v>
                </c:pt>
                <c:pt idx="34">
                  <c:v>213.26967329999999</c:v>
                </c:pt>
                <c:pt idx="35">
                  <c:v>215.37767249999999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56-4F3B-9931-82F095949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426742"/>
        <c:axId val="1273021440"/>
      </c:scatterChart>
      <c:valAx>
        <c:axId val="14114267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O2 winkler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273021440"/>
        <c:crosses val="autoZero"/>
        <c:crossBetween val="midCat"/>
      </c:valAx>
      <c:valAx>
        <c:axId val="1273021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O2CTD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41142674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757575"/>
                </a:solidFill>
                <a:latin typeface="+mn-lt"/>
              </a:defRPr>
            </a:pPr>
            <a:r>
              <a:rPr lang="it-IT" sz="1200" b="1" i="0">
                <a:solidFill>
                  <a:srgbClr val="757575"/>
                </a:solidFill>
                <a:latin typeface="+mn-lt"/>
              </a:rPr>
              <a:t>Scatter plot "pH out" vs. "DO (</a:t>
            </a:r>
            <a:r>
              <a:rPr lang="el-GR" sz="1200" b="1" i="0">
                <a:solidFill>
                  <a:srgbClr val="757575"/>
                </a:solidFill>
                <a:latin typeface="+mn-lt"/>
              </a:rPr>
              <a:t>μ</a:t>
            </a:r>
            <a:r>
              <a:rPr lang="it-IT" sz="1200" b="1" i="0">
                <a:solidFill>
                  <a:srgbClr val="757575"/>
                </a:solidFill>
                <a:latin typeface="+mn-lt"/>
              </a:rPr>
              <a:t>mol/kg)"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 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Results!$GT$2:$GT$254</c:f>
              <c:numCache>
                <c:formatCode>General</c:formatCode>
                <c:ptCount val="253"/>
                <c:pt idx="0">
                  <c:v>218.312795731416</c:v>
                </c:pt>
                <c:pt idx="1">
                  <c:v>220.42117951738899</c:v>
                </c:pt>
                <c:pt idx="2">
                  <c:v>227.66828491352101</c:v>
                </c:pt>
                <c:pt idx="3">
                  <c:v>232.73712874358699</c:v>
                </c:pt>
                <c:pt idx="4">
                  <c:v>230.29688336461899</c:v>
                </c:pt>
                <c:pt idx="5">
                  <c:v>231.20799955226499</c:v>
                </c:pt>
                <c:pt idx="6">
                  <c:v>223.80580943430999</c:v>
                </c:pt>
                <c:pt idx="7">
                  <c:v>260.157582783213</c:v>
                </c:pt>
                <c:pt idx="8">
                  <c:v>297.37896580985</c:v>
                </c:pt>
                <c:pt idx="9">
                  <c:v>292.08255349349798</c:v>
                </c:pt>
                <c:pt idx="10">
                  <c:v>269.194239005805</c:v>
                </c:pt>
                <c:pt idx="11">
                  <c:v>271.01984087881601</c:v>
                </c:pt>
                <c:pt idx="12">
                  <c:v>273.24410252645202</c:v>
                </c:pt>
                <c:pt idx="13">
                  <c:v>265.28721010204498</c:v>
                </c:pt>
                <c:pt idx="14">
                  <c:v>262.29048990786703</c:v>
                </c:pt>
                <c:pt idx="15">
                  <c:v>236.30413857006499</c:v>
                </c:pt>
                <c:pt idx="16">
                  <c:v>215.945875964056</c:v>
                </c:pt>
                <c:pt idx="17">
                  <c:v>236.102580642878</c:v>
                </c:pt>
                <c:pt idx="18">
                  <c:v>216.32509509816299</c:v>
                </c:pt>
                <c:pt idx="19">
                  <c:v>224.057490120853</c:v>
                </c:pt>
                <c:pt idx="20">
                  <c:v>239.98954481323599</c:v>
                </c:pt>
                <c:pt idx="21">
                  <c:v>209.50056057631201</c:v>
                </c:pt>
                <c:pt idx="22">
                  <c:v>207.56762126474399</c:v>
                </c:pt>
                <c:pt idx="23">
                  <c:v>206.60977485892801</c:v>
                </c:pt>
                <c:pt idx="24">
                  <c:v>202.554839748565</c:v>
                </c:pt>
                <c:pt idx="25">
                  <c:v>223.34212958555699</c:v>
                </c:pt>
                <c:pt idx="26">
                  <c:v>219.208993064054</c:v>
                </c:pt>
                <c:pt idx="27">
                  <c:v>240.03090243581499</c:v>
                </c:pt>
                <c:pt idx="28">
                  <c:v>241.546606608405</c:v>
                </c:pt>
                <c:pt idx="29">
                  <c:v>271.99796694520199</c:v>
                </c:pt>
                <c:pt idx="30">
                  <c:v>253.38699750632099</c:v>
                </c:pt>
                <c:pt idx="31">
                  <c:v>280.97720354478901</c:v>
                </c:pt>
                <c:pt idx="32">
                  <c:v>278.36569983371402</c:v>
                </c:pt>
                <c:pt idx="33">
                  <c:v>298.99180472052598</c:v>
                </c:pt>
                <c:pt idx="34">
                  <c:v>291.35348568092598</c:v>
                </c:pt>
                <c:pt idx="35">
                  <c:v>282.35900634725601</c:v>
                </c:pt>
                <c:pt idx="36">
                  <c:v>281.75728823417001</c:v>
                </c:pt>
                <c:pt idx="37">
                  <c:v>253.64357308978799</c:v>
                </c:pt>
                <c:pt idx="38">
                  <c:v>247.715680536761</c:v>
                </c:pt>
                <c:pt idx="39">
                  <c:v>240.34124330732001</c:v>
                </c:pt>
                <c:pt idx="40">
                  <c:v>215.80718434593399</c:v>
                </c:pt>
                <c:pt idx="41">
                  <c:v>197.79099958303701</c:v>
                </c:pt>
                <c:pt idx="42">
                  <c:v>214.65151360949801</c:v>
                </c:pt>
                <c:pt idx="43">
                  <c:v>214.18477369854199</c:v>
                </c:pt>
                <c:pt idx="44">
                  <c:v>182.58057781316501</c:v>
                </c:pt>
                <c:pt idx="45">
                  <c:v>205.09856413625999</c:v>
                </c:pt>
                <c:pt idx="46">
                  <c:v>178.187102520233</c:v>
                </c:pt>
                <c:pt idx="47">
                  <c:v>212.82163711523199</c:v>
                </c:pt>
                <c:pt idx="48">
                  <c:v>201.078391534274</c:v>
                </c:pt>
                <c:pt idx="49">
                  <c:v>239.33068457284901</c:v>
                </c:pt>
                <c:pt idx="50">
                  <c:v>238.554145300926</c:v>
                </c:pt>
                <c:pt idx="51">
                  <c:v>255.934006485276</c:v>
                </c:pt>
                <c:pt idx="52">
                  <c:v>231.64191813054799</c:v>
                </c:pt>
                <c:pt idx="53">
                  <c:v>262.80788741079198</c:v>
                </c:pt>
                <c:pt idx="54">
                  <c:v>245.82442471830501</c:v>
                </c:pt>
                <c:pt idx="55">
                  <c:v>256.025004517919</c:v>
                </c:pt>
                <c:pt idx="56">
                  <c:v>261.15374043186</c:v>
                </c:pt>
                <c:pt idx="57">
                  <c:v>273.18974270408</c:v>
                </c:pt>
                <c:pt idx="58">
                  <c:v>279.50763487230802</c:v>
                </c:pt>
                <c:pt idx="59">
                  <c:v>270.47638793815702</c:v>
                </c:pt>
                <c:pt idx="60">
                  <c:v>293.31481608169599</c:v>
                </c:pt>
                <c:pt idx="61">
                  <c:v>242.96910260395001</c:v>
                </c:pt>
                <c:pt idx="62">
                  <c:v>222.21322376254099</c:v>
                </c:pt>
                <c:pt idx="63">
                  <c:v>252.50553817397099</c:v>
                </c:pt>
                <c:pt idx="64">
                  <c:v>227.81841821660001</c:v>
                </c:pt>
                <c:pt idx="65">
                  <c:v>200.243440158683</c:v>
                </c:pt>
                <c:pt idx="66">
                  <c:v>201.60177157893401</c:v>
                </c:pt>
                <c:pt idx="67">
                  <c:v>254.343329819057</c:v>
                </c:pt>
                <c:pt idx="68">
                  <c:v>216.64812198625901</c:v>
                </c:pt>
                <c:pt idx="69">
                  <c:v>207.07232879406499</c:v>
                </c:pt>
                <c:pt idx="70">
                  <c:v>216.07904639186199</c:v>
                </c:pt>
                <c:pt idx="71">
                  <c:v>215.928888006785</c:v>
                </c:pt>
                <c:pt idx="72">
                  <c:v>207.02477725120099</c:v>
                </c:pt>
                <c:pt idx="73">
                  <c:v>215.89027384961</c:v>
                </c:pt>
                <c:pt idx="74">
                  <c:v>251.26077061882401</c:v>
                </c:pt>
                <c:pt idx="75">
                  <c:v>202.62497724314201</c:v>
                </c:pt>
                <c:pt idx="76">
                  <c:v>250.52576440187701</c:v>
                </c:pt>
                <c:pt idx="77">
                  <c:v>237.334182266179</c:v>
                </c:pt>
                <c:pt idx="78">
                  <c:v>237.80602914610699</c:v>
                </c:pt>
                <c:pt idx="79">
                  <c:v>269.30570633979499</c:v>
                </c:pt>
                <c:pt idx="80">
                  <c:v>269.49674003375497</c:v>
                </c:pt>
                <c:pt idx="81">
                  <c:v>269.18440654042797</c:v>
                </c:pt>
                <c:pt idx="82">
                  <c:v>282.92436925169699</c:v>
                </c:pt>
                <c:pt idx="83">
                  <c:v>274.27325819431002</c:v>
                </c:pt>
                <c:pt idx="84">
                  <c:v>278.71632833592901</c:v>
                </c:pt>
                <c:pt idx="85">
                  <c:v>271.25191941703503</c:v>
                </c:pt>
                <c:pt idx="86">
                  <c:v>270.72893065298098</c:v>
                </c:pt>
                <c:pt idx="87">
                  <c:v>255.98630053501799</c:v>
                </c:pt>
                <c:pt idx="88">
                  <c:v>252.63711811467601</c:v>
                </c:pt>
                <c:pt idx="89">
                  <c:v>259.97020445615499</c:v>
                </c:pt>
                <c:pt idx="90">
                  <c:v>222.958355093074</c:v>
                </c:pt>
                <c:pt idx="91">
                  <c:v>267.61039807165599</c:v>
                </c:pt>
                <c:pt idx="92">
                  <c:v>268.04715613899702</c:v>
                </c:pt>
                <c:pt idx="93">
                  <c:v>267.46355732501303</c:v>
                </c:pt>
                <c:pt idx="94">
                  <c:v>254.879690569525</c:v>
                </c:pt>
                <c:pt idx="95">
                  <c:v>219.18680685111099</c:v>
                </c:pt>
                <c:pt idx="96">
                  <c:v>219.50719605560599</c:v>
                </c:pt>
                <c:pt idx="97">
                  <c:v>219.024837273808</c:v>
                </c:pt>
                <c:pt idx="98">
                  <c:v>209.21978832743599</c:v>
                </c:pt>
                <c:pt idx="99">
                  <c:v>209.84529813024201</c:v>
                </c:pt>
                <c:pt idx="100">
                  <c:v>209.63161822795399</c:v>
                </c:pt>
                <c:pt idx="101">
                  <c:v>209.904398556975</c:v>
                </c:pt>
                <c:pt idx="102">
                  <c:v>219.36759639840599</c:v>
                </c:pt>
                <c:pt idx="103">
                  <c:v>209.90350378949901</c:v>
                </c:pt>
                <c:pt idx="104">
                  <c:v>209.40165046135201</c:v>
                </c:pt>
                <c:pt idx="105">
                  <c:v>209.55058461650299</c:v>
                </c:pt>
                <c:pt idx="106">
                  <c:v>201.300075576501</c:v>
                </c:pt>
                <c:pt idx="107">
                  <c:v>218.98363871602999</c:v>
                </c:pt>
                <c:pt idx="108">
                  <c:v>223.19456782389</c:v>
                </c:pt>
                <c:pt idx="109">
                  <c:v>223.326268465157</c:v>
                </c:pt>
                <c:pt idx="110">
                  <c:v>216.65044210489901</c:v>
                </c:pt>
                <c:pt idx="111">
                  <c:v>205.13445475436399</c:v>
                </c:pt>
                <c:pt idx="112">
                  <c:v>202.73901046801799</c:v>
                </c:pt>
                <c:pt idx="113">
                  <c:v>216.23879653160299</c:v>
                </c:pt>
                <c:pt idx="114">
                  <c:v>215.48801833984001</c:v>
                </c:pt>
                <c:pt idx="115">
                  <c:v>215.4467153324</c:v>
                </c:pt>
                <c:pt idx="116">
                  <c:v>220.45406003290401</c:v>
                </c:pt>
                <c:pt idx="117">
                  <c:v>228.06934369781399</c:v>
                </c:pt>
                <c:pt idx="118">
                  <c:v>219.49352391698599</c:v>
                </c:pt>
                <c:pt idx="119">
                  <c:v>262.51153110941698</c:v>
                </c:pt>
                <c:pt idx="120">
                  <c:v>261.44062877166999</c:v>
                </c:pt>
                <c:pt idx="121">
                  <c:v>277.56213214157799</c:v>
                </c:pt>
                <c:pt idx="122">
                  <c:v>277.52681553322498</c:v>
                </c:pt>
                <c:pt idx="123">
                  <c:v>272.90889870467402</c:v>
                </c:pt>
                <c:pt idx="124">
                  <c:v>255.727141818772</c:v>
                </c:pt>
                <c:pt idx="125">
                  <c:v>277.24949945927102</c:v>
                </c:pt>
                <c:pt idx="126">
                  <c:v>276.17325520199398</c:v>
                </c:pt>
                <c:pt idx="127">
                  <c:v>277.50735130606699</c:v>
                </c:pt>
                <c:pt idx="128">
                  <c:v>264.60551319416697</c:v>
                </c:pt>
                <c:pt idx="129">
                  <c:v>266.24764532763902</c:v>
                </c:pt>
                <c:pt idx="130">
                  <c:v>264.62267984204698</c:v>
                </c:pt>
                <c:pt idx="131">
                  <c:v>264.79274810261097</c:v>
                </c:pt>
                <c:pt idx="132">
                  <c:v>263.35825184084098</c:v>
                </c:pt>
                <c:pt idx="133">
                  <c:v>262.95594877167599</c:v>
                </c:pt>
                <c:pt idx="134">
                  <c:v>263.39803348642698</c:v>
                </c:pt>
                <c:pt idx="135">
                  <c:v>245.55391445866999</c:v>
                </c:pt>
                <c:pt idx="136">
                  <c:v>246.61861660097401</c:v>
                </c:pt>
                <c:pt idx="137">
                  <c:v>247.42807636386499</c:v>
                </c:pt>
                <c:pt idx="138">
                  <c:v>240.24559703587499</c:v>
                </c:pt>
                <c:pt idx="139">
                  <c:v>263.25625941355298</c:v>
                </c:pt>
                <c:pt idx="140">
                  <c:v>261.77556092376</c:v>
                </c:pt>
                <c:pt idx="141">
                  <c:v>260.28571668038001</c:v>
                </c:pt>
                <c:pt idx="142">
                  <c:v>165.66128197680001</c:v>
                </c:pt>
                <c:pt idx="143">
                  <c:v>213.721553064906</c:v>
                </c:pt>
                <c:pt idx="144">
                  <c:v>215.06047600038099</c:v>
                </c:pt>
                <c:pt idx="145">
                  <c:v>213.000762221786</c:v>
                </c:pt>
                <c:pt idx="146">
                  <c:v>213.39070937416901</c:v>
                </c:pt>
                <c:pt idx="147">
                  <c:v>184.88158396927199</c:v>
                </c:pt>
                <c:pt idx="148">
                  <c:v>219.18238625231299</c:v>
                </c:pt>
                <c:pt idx="149">
                  <c:v>219.430191581532</c:v>
                </c:pt>
                <c:pt idx="150">
                  <c:v>219.565662672157</c:v>
                </c:pt>
                <c:pt idx="151">
                  <c:v>213.316511246023</c:v>
                </c:pt>
                <c:pt idx="152">
                  <c:v>212.196576662502</c:v>
                </c:pt>
                <c:pt idx="153">
                  <c:v>212.273032199309</c:v>
                </c:pt>
                <c:pt idx="154">
                  <c:v>222.03727064201499</c:v>
                </c:pt>
                <c:pt idx="155">
                  <c:v>209.0815347544</c:v>
                </c:pt>
                <c:pt idx="156">
                  <c:v>209.234751542666</c:v>
                </c:pt>
                <c:pt idx="157">
                  <c:v>210.21412440142399</c:v>
                </c:pt>
                <c:pt idx="158">
                  <c:v>145.906834232661</c:v>
                </c:pt>
                <c:pt idx="159">
                  <c:v>217.505579719672</c:v>
                </c:pt>
                <c:pt idx="160">
                  <c:v>218.168941997264</c:v>
                </c:pt>
                <c:pt idx="161">
                  <c:v>217.14596947007999</c:v>
                </c:pt>
                <c:pt idx="162">
                  <c:v>169.32130961652899</c:v>
                </c:pt>
                <c:pt idx="163">
                  <c:v>222.215172406064</c:v>
                </c:pt>
                <c:pt idx="164">
                  <c:v>222.51542056066199</c:v>
                </c:pt>
                <c:pt idx="165">
                  <c:v>222.14397189777</c:v>
                </c:pt>
                <c:pt idx="166">
                  <c:v>245.45768145714899</c:v>
                </c:pt>
                <c:pt idx="167">
                  <c:v>243.89842637361599</c:v>
                </c:pt>
                <c:pt idx="168">
                  <c:v>244.268219357628</c:v>
                </c:pt>
                <c:pt idx="169">
                  <c:v>228.96658932518599</c:v>
                </c:pt>
                <c:pt idx="170">
                  <c:v>259.35724671484002</c:v>
                </c:pt>
                <c:pt idx="171">
                  <c:v>259.38965592683002</c:v>
                </c:pt>
                <c:pt idx="172">
                  <c:v>255.61380717520501</c:v>
                </c:pt>
                <c:pt idx="173">
                  <c:v>260.33273314252301</c:v>
                </c:pt>
                <c:pt idx="174">
                  <c:v>212.05058335649201</c:v>
                </c:pt>
                <c:pt idx="175">
                  <c:v>224.930126836429</c:v>
                </c:pt>
                <c:pt idx="176">
                  <c:v>259.57445778245</c:v>
                </c:pt>
                <c:pt idx="177">
                  <c:v>290.80852894200802</c:v>
                </c:pt>
                <c:pt idx="178">
                  <c:v>291.51076773270597</c:v>
                </c:pt>
                <c:pt idx="179">
                  <c:v>287.31264449909202</c:v>
                </c:pt>
                <c:pt idx="180">
                  <c:v>258.59672418378199</c:v>
                </c:pt>
                <c:pt idx="181">
                  <c:v>258.391627858118</c:v>
                </c:pt>
                <c:pt idx="182">
                  <c:v>258.62861474461903</c:v>
                </c:pt>
                <c:pt idx="183">
                  <c:v>257.49748398268099</c:v>
                </c:pt>
                <c:pt idx="184">
                  <c:v>278.74427819999198</c:v>
                </c:pt>
                <c:pt idx="185">
                  <c:v>279.39196552250002</c:v>
                </c:pt>
                <c:pt idx="186">
                  <c:v>279.04748166270798</c:v>
                </c:pt>
                <c:pt idx="187">
                  <c:v>230.06965480568499</c:v>
                </c:pt>
                <c:pt idx="188">
                  <c:v>232.862630570048</c:v>
                </c:pt>
                <c:pt idx="189">
                  <c:v>234.44089812381799</c:v>
                </c:pt>
                <c:pt idx="190">
                  <c:v>233.12397617202399</c:v>
                </c:pt>
                <c:pt idx="191">
                  <c:v>210.783803354486</c:v>
                </c:pt>
                <c:pt idx="192">
                  <c:v>230.44505168850901</c:v>
                </c:pt>
                <c:pt idx="193">
                  <c:v>230.13538466383699</c:v>
                </c:pt>
                <c:pt idx="194">
                  <c:v>230.359014456312</c:v>
                </c:pt>
                <c:pt idx="195">
                  <c:v>179.509364832145</c:v>
                </c:pt>
                <c:pt idx="196">
                  <c:v>209.85549966065699</c:v>
                </c:pt>
                <c:pt idx="197">
                  <c:v>210.16052564626401</c:v>
                </c:pt>
                <c:pt idx="198">
                  <c:v>210.533335020604</c:v>
                </c:pt>
                <c:pt idx="199">
                  <c:v>223.137227642829</c:v>
                </c:pt>
                <c:pt idx="200">
                  <c:v>222.04306060755201</c:v>
                </c:pt>
                <c:pt idx="201">
                  <c:v>221.59940301769601</c:v>
                </c:pt>
                <c:pt idx="202">
                  <c:v>223.207662596712</c:v>
                </c:pt>
                <c:pt idx="203">
                  <c:v>221.22535343023901</c:v>
                </c:pt>
                <c:pt idx="204">
                  <c:v>224.25182950351001</c:v>
                </c:pt>
                <c:pt idx="205">
                  <c:v>204.43828713397599</c:v>
                </c:pt>
                <c:pt idx="206">
                  <c:v>234.756211212674</c:v>
                </c:pt>
                <c:pt idx="207">
                  <c:v>235.25020253721701</c:v>
                </c:pt>
                <c:pt idx="208">
                  <c:v>235.301048638743</c:v>
                </c:pt>
                <c:pt idx="209">
                  <c:v>231.653789433355</c:v>
                </c:pt>
                <c:pt idx="210">
                  <c:v>241.46713819719699</c:v>
                </c:pt>
                <c:pt idx="211">
                  <c:v>244.10059114877299</c:v>
                </c:pt>
                <c:pt idx="212">
                  <c:v>242.439544381064</c:v>
                </c:pt>
                <c:pt idx="213">
                  <c:v>268.09583564056402</c:v>
                </c:pt>
                <c:pt idx="214">
                  <c:v>268.59496735061799</c:v>
                </c:pt>
                <c:pt idx="215">
                  <c:v>262.690430148144</c:v>
                </c:pt>
                <c:pt idx="216">
                  <c:v>278.49441720962398</c:v>
                </c:pt>
                <c:pt idx="217">
                  <c:v>278.52465485484902</c:v>
                </c:pt>
                <c:pt idx="218">
                  <c:v>278.52800554299603</c:v>
                </c:pt>
                <c:pt idx="219">
                  <c:v>274.52900056213002</c:v>
                </c:pt>
                <c:pt idx="220">
                  <c:v>276.86723858328099</c:v>
                </c:pt>
                <c:pt idx="221">
                  <c:v>276.04132703492201</c:v>
                </c:pt>
                <c:pt idx="222">
                  <c:v>277.089436066448</c:v>
                </c:pt>
                <c:pt idx="223">
                  <c:v>276.54698216527999</c:v>
                </c:pt>
                <c:pt idx="224">
                  <c:v>270.35213963385399</c:v>
                </c:pt>
                <c:pt idx="225">
                  <c:v>276.80535416540499</c:v>
                </c:pt>
                <c:pt idx="226">
                  <c:v>275.46264577131899</c:v>
                </c:pt>
                <c:pt idx="227">
                  <c:v>252.56802072120499</c:v>
                </c:pt>
                <c:pt idx="228">
                  <c:v>251.75341069105701</c:v>
                </c:pt>
                <c:pt idx="229">
                  <c:v>250.28311400595899</c:v>
                </c:pt>
                <c:pt idx="230">
                  <c:v>272.18890429389501</c:v>
                </c:pt>
                <c:pt idx="231">
                  <c:v>237.18498110531601</c:v>
                </c:pt>
                <c:pt idx="232">
                  <c:v>235.52153424407001</c:v>
                </c:pt>
                <c:pt idx="233">
                  <c:v>235.226363266514</c:v>
                </c:pt>
                <c:pt idx="234">
                  <c:v>226.44418241725799</c:v>
                </c:pt>
                <c:pt idx="235">
                  <c:v>225.30052925045601</c:v>
                </c:pt>
                <c:pt idx="236">
                  <c:v>233.16507173817399</c:v>
                </c:pt>
                <c:pt idx="237">
                  <c:v>210.65397498785501</c:v>
                </c:pt>
                <c:pt idx="238">
                  <c:v>211.36339396810999</c:v>
                </c:pt>
                <c:pt idx="239">
                  <c:v>210.66696724731901</c:v>
                </c:pt>
                <c:pt idx="240">
                  <c:v>206.01624355813999</c:v>
                </c:pt>
                <c:pt idx="241">
                  <c:v>211.740189303866</c:v>
                </c:pt>
                <c:pt idx="242">
                  <c:v>212.920475508854</c:v>
                </c:pt>
                <c:pt idx="243">
                  <c:v>211.37627143394499</c:v>
                </c:pt>
                <c:pt idx="244">
                  <c:v>209.281364062107</c:v>
                </c:pt>
                <c:pt idx="245">
                  <c:v>227.63291125016201</c:v>
                </c:pt>
                <c:pt idx="246">
                  <c:v>228.076034062697</c:v>
                </c:pt>
                <c:pt idx="247">
                  <c:v>228.208017014722</c:v>
                </c:pt>
                <c:pt idx="248">
                  <c:v>164.41019230862801</c:v>
                </c:pt>
                <c:pt idx="249">
                  <c:v>215.901140192518</c:v>
                </c:pt>
                <c:pt idx="250">
                  <c:v>198.266039542437</c:v>
                </c:pt>
                <c:pt idx="251">
                  <c:v>241.56767657875901</c:v>
                </c:pt>
                <c:pt idx="252">
                  <c:v>239.89744110478401</c:v>
                </c:pt>
              </c:numCache>
            </c:numRef>
          </c:xVal>
          <c:yVal>
            <c:numRef>
              <c:f>Results!$GS$2:$GS$254</c:f>
              <c:numCache>
                <c:formatCode>General</c:formatCode>
                <c:ptCount val="253"/>
                <c:pt idx="0">
                  <c:v>8.0931360830244099</c:v>
                </c:pt>
                <c:pt idx="1">
                  <c:v>8.0969645453875394</c:v>
                </c:pt>
                <c:pt idx="2">
                  <c:v>8.1101240424560199</c:v>
                </c:pt>
                <c:pt idx="3">
                  <c:v>8.1193281911300499</c:v>
                </c:pt>
                <c:pt idx="4">
                  <c:v>8.1148971251863902</c:v>
                </c:pt>
                <c:pt idx="5">
                  <c:v>8.1165515554927001</c:v>
                </c:pt>
                <c:pt idx="6">
                  <c:v>8.1031104512402905</c:v>
                </c:pt>
                <c:pt idx="7">
                  <c:v>8.1691190199958008</c:v>
                </c:pt>
                <c:pt idx="8">
                  <c:v>8.2367066503737494</c:v>
                </c:pt>
                <c:pt idx="9">
                  <c:v>8.2270892764650299</c:v>
                </c:pt>
                <c:pt idx="10">
                  <c:v>8.1855280336046707</c:v>
                </c:pt>
                <c:pt idx="11">
                  <c:v>8.1888430126456697</c:v>
                </c:pt>
                <c:pt idx="12">
                  <c:v>8.1928818892773307</c:v>
                </c:pt>
                <c:pt idx="13">
                  <c:v>8.1784335410320992</c:v>
                </c:pt>
                <c:pt idx="14">
                  <c:v>8.1729920125245403</c:v>
                </c:pt>
                <c:pt idx="15">
                  <c:v>8.1258052675335204</c:v>
                </c:pt>
                <c:pt idx="16">
                  <c:v>8.0888381637811602</c:v>
                </c:pt>
                <c:pt idx="17">
                  <c:v>8.1254392730009499</c:v>
                </c:pt>
                <c:pt idx="18">
                  <c:v>8.0895267605119603</c:v>
                </c:pt>
                <c:pt idx="19">
                  <c:v>8.1035674600839194</c:v>
                </c:pt>
                <c:pt idx="20">
                  <c:v>8.1324973314683202</c:v>
                </c:pt>
                <c:pt idx="21">
                  <c:v>8.0771345794789706</c:v>
                </c:pt>
                <c:pt idx="22">
                  <c:v>8.0736246941090606</c:v>
                </c:pt>
                <c:pt idx="23">
                  <c:v>8.0718854097630395</c:v>
                </c:pt>
                <c:pt idx="24">
                  <c:v>8.06452234495565</c:v>
                </c:pt>
                <c:pt idx="25">
                  <c:v>8.1022684883769394</c:v>
                </c:pt>
                <c:pt idx="26">
                  <c:v>8.09476342325571</c:v>
                </c:pt>
                <c:pt idx="27">
                  <c:v>8.1325724297983903</c:v>
                </c:pt>
                <c:pt idx="28">
                  <c:v>8.1353246879105097</c:v>
                </c:pt>
                <c:pt idx="29">
                  <c:v>8.19061912136765</c:v>
                </c:pt>
                <c:pt idx="30">
                  <c:v>8.1568248015136504</c:v>
                </c:pt>
                <c:pt idx="31">
                  <c:v>8.2069238708159702</c:v>
                </c:pt>
                <c:pt idx="32">
                  <c:v>8.2021818291935897</c:v>
                </c:pt>
                <c:pt idx="33">
                  <c:v>8.2396352884653492</c:v>
                </c:pt>
                <c:pt idx="34">
                  <c:v>8.2257654146998291</c:v>
                </c:pt>
                <c:pt idx="35">
                  <c:v>8.2094329870678209</c:v>
                </c:pt>
                <c:pt idx="36">
                  <c:v>8.2083403704557494</c:v>
                </c:pt>
                <c:pt idx="37">
                  <c:v>8.1572906986482892</c:v>
                </c:pt>
                <c:pt idx="38">
                  <c:v>8.1465266652294499</c:v>
                </c:pt>
                <c:pt idx="39">
                  <c:v>8.1331359554497507</c:v>
                </c:pt>
                <c:pt idx="40">
                  <c:v>8.0885863236543294</c:v>
                </c:pt>
                <c:pt idx="41">
                  <c:v>8.055872030483</c:v>
                </c:pt>
                <c:pt idx="42">
                  <c:v>8.0864878243450207</c:v>
                </c:pt>
                <c:pt idx="43">
                  <c:v>8.0856403049349606</c:v>
                </c:pt>
                <c:pt idx="44">
                  <c:v>8.02825252038207</c:v>
                </c:pt>
                <c:pt idx="45">
                  <c:v>8.0691413109832197</c:v>
                </c:pt>
                <c:pt idx="46">
                  <c:v>8.0202747248240502</c:v>
                </c:pt>
                <c:pt idx="47">
                  <c:v>8.0831650833269606</c:v>
                </c:pt>
                <c:pt idx="48">
                  <c:v>8.0618413689127095</c:v>
                </c:pt>
                <c:pt idx="49">
                  <c:v>8.1313009545801709</c:v>
                </c:pt>
                <c:pt idx="50">
                  <c:v>8.1298908928087705</c:v>
                </c:pt>
                <c:pt idx="51">
                  <c:v>8.16144973179407</c:v>
                </c:pt>
                <c:pt idx="52">
                  <c:v>8.1173394770071194</c:v>
                </c:pt>
                <c:pt idx="53">
                  <c:v>8.1739315174097005</c:v>
                </c:pt>
                <c:pt idx="54">
                  <c:v>8.1430924699144498</c:v>
                </c:pt>
                <c:pt idx="55">
                  <c:v>8.1616149685718398</c:v>
                </c:pt>
                <c:pt idx="56">
                  <c:v>8.1709278709701607</c:v>
                </c:pt>
                <c:pt idx="57">
                  <c:v>8.1927831811884992</c:v>
                </c:pt>
                <c:pt idx="58">
                  <c:v>8.2042553868378292</c:v>
                </c:pt>
                <c:pt idx="59">
                  <c:v>8.1878561955664999</c:v>
                </c:pt>
                <c:pt idx="60">
                  <c:v>8.2293268534051407</c:v>
                </c:pt>
                <c:pt idx="61">
                  <c:v>8.1379076960027206</c:v>
                </c:pt>
                <c:pt idx="62">
                  <c:v>8.1002185895474703</c:v>
                </c:pt>
                <c:pt idx="63">
                  <c:v>8.1552242229562903</c:v>
                </c:pt>
                <c:pt idx="64">
                  <c:v>8.1103966587150307</c:v>
                </c:pt>
                <c:pt idx="65">
                  <c:v>8.0603252408065398</c:v>
                </c:pt>
                <c:pt idx="66">
                  <c:v>8.0627917370648099</c:v>
                </c:pt>
                <c:pt idx="67">
                  <c:v>8.1585613365270202</c:v>
                </c:pt>
                <c:pt idx="68">
                  <c:v>8.0901133217877508</c:v>
                </c:pt>
                <c:pt idx="69">
                  <c:v>8.0727253281608995</c:v>
                </c:pt>
                <c:pt idx="70">
                  <c:v>8.0890799783758904</c:v>
                </c:pt>
                <c:pt idx="71">
                  <c:v>8.0888073165722805</c:v>
                </c:pt>
                <c:pt idx="72">
                  <c:v>8.0726389827368106</c:v>
                </c:pt>
                <c:pt idx="73">
                  <c:v>8.0887371999035693</c:v>
                </c:pt>
                <c:pt idx="74">
                  <c:v>8.1529639391467494</c:v>
                </c:pt>
                <c:pt idx="75">
                  <c:v>8.0646497025838109</c:v>
                </c:pt>
                <c:pt idx="76">
                  <c:v>8.15162929426047</c:v>
                </c:pt>
                <c:pt idx="77">
                  <c:v>8.1276756497424891</c:v>
                </c:pt>
                <c:pt idx="78">
                  <c:v>8.1285324425299201</c:v>
                </c:pt>
                <c:pt idx="79">
                  <c:v>8.1857304391134509</c:v>
                </c:pt>
                <c:pt idx="80">
                  <c:v>8.1860773234483997</c:v>
                </c:pt>
                <c:pt idx="81">
                  <c:v>8.1855101795385004</c:v>
                </c:pt>
                <c:pt idx="82">
                  <c:v>8.2104595888732206</c:v>
                </c:pt>
                <c:pt idx="83">
                  <c:v>8.1947506589797001</c:v>
                </c:pt>
                <c:pt idx="84">
                  <c:v>8.2028185102538007</c:v>
                </c:pt>
                <c:pt idx="85">
                  <c:v>8.1892644273590491</c:v>
                </c:pt>
                <c:pt idx="86">
                  <c:v>8.1883147697052401</c:v>
                </c:pt>
                <c:pt idx="87">
                  <c:v>8.1615446887950593</c:v>
                </c:pt>
                <c:pt idx="88">
                  <c:v>8.1554631494999601</c:v>
                </c:pt>
                <c:pt idx="89">
                  <c:v>8.1687787731785004</c:v>
                </c:pt>
                <c:pt idx="90">
                  <c:v>8.1015716198987295</c:v>
                </c:pt>
                <c:pt idx="91">
                  <c:v>8.1826520508514697</c:v>
                </c:pt>
                <c:pt idx="92">
                  <c:v>8.1834451283896996</c:v>
                </c:pt>
                <c:pt idx="93">
                  <c:v>8.1823854133087099</c:v>
                </c:pt>
                <c:pt idx="94">
                  <c:v>8.1595352754084907</c:v>
                </c:pt>
                <c:pt idx="95">
                  <c:v>8.0947231369085095</c:v>
                </c:pt>
                <c:pt idx="96">
                  <c:v>8.0953049086045006</c:v>
                </c:pt>
                <c:pt idx="97">
                  <c:v>8.0944290280110707</c:v>
                </c:pt>
                <c:pt idx="98">
                  <c:v>8.0766247453612099</c:v>
                </c:pt>
                <c:pt idx="99">
                  <c:v>8.0777605635901892</c:v>
                </c:pt>
                <c:pt idx="100">
                  <c:v>8.0773725576355293</c:v>
                </c:pt>
                <c:pt idx="101">
                  <c:v>8.0778678798012606</c:v>
                </c:pt>
                <c:pt idx="102">
                  <c:v>8.0950514196348706</c:v>
                </c:pt>
                <c:pt idx="103">
                  <c:v>8.0778662550574101</c:v>
                </c:pt>
                <c:pt idx="104">
                  <c:v>8.07695497572041</c:v>
                </c:pt>
                <c:pt idx="105">
                  <c:v>8.0772254145330091</c:v>
                </c:pt>
                <c:pt idx="106">
                  <c:v>8.0622439090089806</c:v>
                </c:pt>
                <c:pt idx="107">
                  <c:v>8.0943542185153206</c:v>
                </c:pt>
                <c:pt idx="108">
                  <c:v>8.1020005415948795</c:v>
                </c:pt>
                <c:pt idx="109">
                  <c:v>8.1022396873100302</c:v>
                </c:pt>
                <c:pt idx="110">
                  <c:v>8.0901175347242003</c:v>
                </c:pt>
                <c:pt idx="111">
                  <c:v>8.0692064821733496</c:v>
                </c:pt>
                <c:pt idx="112">
                  <c:v>8.0648567673091698</c:v>
                </c:pt>
                <c:pt idx="113">
                  <c:v>8.0893700571563993</c:v>
                </c:pt>
                <c:pt idx="114">
                  <c:v>8.0880067730762697</c:v>
                </c:pt>
                <c:pt idx="115">
                  <c:v>8.0879317739178997</c:v>
                </c:pt>
                <c:pt idx="116">
                  <c:v>8.0970242507490404</c:v>
                </c:pt>
                <c:pt idx="117">
                  <c:v>8.1108522962356595</c:v>
                </c:pt>
                <c:pt idx="118">
                  <c:v>8.0952800823520494</c:v>
                </c:pt>
                <c:pt idx="119">
                  <c:v>8.1733933853326892</c:v>
                </c:pt>
                <c:pt idx="120">
                  <c:v>8.1714488108572407</c:v>
                </c:pt>
                <c:pt idx="121">
                  <c:v>8.2007226884593294</c:v>
                </c:pt>
                <c:pt idx="122">
                  <c:v>8.2006585595721795</c:v>
                </c:pt>
                <c:pt idx="123">
                  <c:v>8.1922732167841197</c:v>
                </c:pt>
                <c:pt idx="124">
                  <c:v>8.1610741011355294</c:v>
                </c:pt>
                <c:pt idx="125">
                  <c:v>8.2001550012736892</c:v>
                </c:pt>
                <c:pt idx="126">
                  <c:v>8.1982007267910593</c:v>
                </c:pt>
                <c:pt idx="127">
                  <c:v>8.2006232158830503</c:v>
                </c:pt>
                <c:pt idx="128">
                  <c:v>8.1771956966831496</c:v>
                </c:pt>
                <c:pt idx="129">
                  <c:v>8.1801775262296097</c:v>
                </c:pt>
                <c:pt idx="130">
                  <c:v>8.1772268683634408</c:v>
                </c:pt>
                <c:pt idx="131">
                  <c:v>8.1775356830769095</c:v>
                </c:pt>
                <c:pt idx="132">
                  <c:v>8.1749308845650006</c:v>
                </c:pt>
                <c:pt idx="133">
                  <c:v>8.17420037137801</c:v>
                </c:pt>
                <c:pt idx="134">
                  <c:v>8.1750031211918799</c:v>
                </c:pt>
                <c:pt idx="135">
                  <c:v>8.1426012698043309</c:v>
                </c:pt>
                <c:pt idx="136">
                  <c:v>8.1445345857911402</c:v>
                </c:pt>
                <c:pt idx="137">
                  <c:v>8.1460044255125901</c:v>
                </c:pt>
                <c:pt idx="138">
                  <c:v>8.1329622782696998</c:v>
                </c:pt>
                <c:pt idx="139">
                  <c:v>8.1747456838573296</c:v>
                </c:pt>
                <c:pt idx="140">
                  <c:v>8.1720569900450197</c:v>
                </c:pt>
                <c:pt idx="141">
                  <c:v>8.1693516891170503</c:v>
                </c:pt>
                <c:pt idx="142">
                  <c:v>7.9975299888623503</c:v>
                </c:pt>
                <c:pt idx="143">
                  <c:v>8.0847991759272801</c:v>
                </c:pt>
                <c:pt idx="144">
                  <c:v>8.0872304297149995</c:v>
                </c:pt>
                <c:pt idx="145">
                  <c:v>8.0834903437151695</c:v>
                </c:pt>
                <c:pt idx="146">
                  <c:v>8.0841984206822008</c:v>
                </c:pt>
                <c:pt idx="147">
                  <c:v>8.0324307518428704</c:v>
                </c:pt>
                <c:pt idx="148">
                  <c:v>8.0947151098613297</c:v>
                </c:pt>
                <c:pt idx="149">
                  <c:v>8.0951650817225307</c:v>
                </c:pt>
                <c:pt idx="150">
                  <c:v>8.0954110739252805</c:v>
                </c:pt>
                <c:pt idx="151">
                  <c:v>8.0840636896418108</c:v>
                </c:pt>
                <c:pt idx="152">
                  <c:v>8.0820300810404309</c:v>
                </c:pt>
                <c:pt idx="153">
                  <c:v>8.0821689111467201</c:v>
                </c:pt>
                <c:pt idx="154">
                  <c:v>8.0998990889403704</c:v>
                </c:pt>
                <c:pt idx="155">
                  <c:v>8.0763737006489205</c:v>
                </c:pt>
                <c:pt idx="156">
                  <c:v>8.0766519159867407</c:v>
                </c:pt>
                <c:pt idx="157">
                  <c:v>8.0784302886692601</c:v>
                </c:pt>
                <c:pt idx="158">
                  <c:v>7.9616593090572598</c:v>
                </c:pt>
                <c:pt idx="159">
                  <c:v>8.0916703175691609</c:v>
                </c:pt>
                <c:pt idx="160">
                  <c:v>8.09287486938263</c:v>
                </c:pt>
                <c:pt idx="161">
                  <c:v>8.0910173272003707</c:v>
                </c:pt>
                <c:pt idx="162">
                  <c:v>8.0041759696178296</c:v>
                </c:pt>
                <c:pt idx="163">
                  <c:v>8.1002221279489799</c:v>
                </c:pt>
                <c:pt idx="164">
                  <c:v>8.1007673269621492</c:v>
                </c:pt>
                <c:pt idx="165">
                  <c:v>8.1000928400707295</c:v>
                </c:pt>
                <c:pt idx="166">
                  <c:v>8.1424265272233693</c:v>
                </c:pt>
                <c:pt idx="167">
                  <c:v>8.1395951881466999</c:v>
                </c:pt>
                <c:pt idx="168">
                  <c:v>8.1402666686100105</c:v>
                </c:pt>
                <c:pt idx="169">
                  <c:v>8.1124815399899202</c:v>
                </c:pt>
                <c:pt idx="170">
                  <c:v>8.1676657473345209</c:v>
                </c:pt>
                <c:pt idx="171">
                  <c:v>8.1677245968898795</c:v>
                </c:pt>
                <c:pt idx="172">
                  <c:v>8.1608683049137003</c:v>
                </c:pt>
                <c:pt idx="173">
                  <c:v>8.1694370629265798</c:v>
                </c:pt>
                <c:pt idx="174">
                  <c:v>8.0817649823041098</c:v>
                </c:pt>
                <c:pt idx="175">
                  <c:v>8.1051520182865104</c:v>
                </c:pt>
                <c:pt idx="176">
                  <c:v>8.1680601652781295</c:v>
                </c:pt>
                <c:pt idx="177">
                  <c:v>8.2247758669816395</c:v>
                </c:pt>
                <c:pt idx="178">
                  <c:v>8.22605101185707</c:v>
                </c:pt>
                <c:pt idx="179">
                  <c:v>8.2184279420428297</c:v>
                </c:pt>
                <c:pt idx="180">
                  <c:v>8.16628476921003</c:v>
                </c:pt>
                <c:pt idx="181">
                  <c:v>8.1659123495543504</c:v>
                </c:pt>
                <c:pt idx="182">
                  <c:v>8.1663426769840903</c:v>
                </c:pt>
                <c:pt idx="183">
                  <c:v>8.1642887380481692</c:v>
                </c:pt>
                <c:pt idx="184">
                  <c:v>8.2028692624002204</c:v>
                </c:pt>
                <c:pt idx="185">
                  <c:v>8.2040453511909792</c:v>
                </c:pt>
                <c:pt idx="186">
                  <c:v>8.2034198277446801</c:v>
                </c:pt>
                <c:pt idx="187">
                  <c:v>8.1144845172013103</c:v>
                </c:pt>
                <c:pt idx="188">
                  <c:v>8.1195560808635499</c:v>
                </c:pt>
                <c:pt idx="189">
                  <c:v>8.1224219433164695</c:v>
                </c:pt>
                <c:pt idx="190">
                  <c:v>8.1200306395314694</c:v>
                </c:pt>
                <c:pt idx="191">
                  <c:v>8.0794647276767009</c:v>
                </c:pt>
                <c:pt idx="192">
                  <c:v>8.1151661733811196</c:v>
                </c:pt>
                <c:pt idx="193">
                  <c:v>8.1146038713197299</c:v>
                </c:pt>
                <c:pt idx="194">
                  <c:v>8.1150099445638197</c:v>
                </c:pt>
                <c:pt idx="195">
                  <c:v>8.0226757257846106</c:v>
                </c:pt>
                <c:pt idx="196">
                  <c:v>8.07777908781501</c:v>
                </c:pt>
                <c:pt idx="197">
                  <c:v>8.0783329625476092</c:v>
                </c:pt>
                <c:pt idx="198">
                  <c:v>8.0790099202570005</c:v>
                </c:pt>
                <c:pt idx="199">
                  <c:v>8.1018964216872291</c:v>
                </c:pt>
                <c:pt idx="200">
                  <c:v>8.0999096025220503</c:v>
                </c:pt>
                <c:pt idx="201">
                  <c:v>8.0991039966374903</c:v>
                </c:pt>
                <c:pt idx="202">
                  <c:v>8.1020243194503401</c:v>
                </c:pt>
                <c:pt idx="203">
                  <c:v>8.0984247869143609</c:v>
                </c:pt>
                <c:pt idx="204">
                  <c:v>8.1039203469810506</c:v>
                </c:pt>
                <c:pt idx="205">
                  <c:v>8.0679423614991101</c:v>
                </c:pt>
                <c:pt idx="206">
                  <c:v>8.1229944976594304</c:v>
                </c:pt>
                <c:pt idx="207">
                  <c:v>8.1238915009499593</c:v>
                </c:pt>
                <c:pt idx="208">
                  <c:v>8.1239838287260095</c:v>
                </c:pt>
                <c:pt idx="209">
                  <c:v>8.1173610332514308</c:v>
                </c:pt>
                <c:pt idx="210">
                  <c:v>8.1351803869424497</c:v>
                </c:pt>
                <c:pt idx="211">
                  <c:v>8.1399622846108208</c:v>
                </c:pt>
                <c:pt idx="212">
                  <c:v>8.1369461093414603</c:v>
                </c:pt>
                <c:pt idx="213">
                  <c:v>8.1835335219928194</c:v>
                </c:pt>
                <c:pt idx="214">
                  <c:v>8.1844398593394097</c:v>
                </c:pt>
                <c:pt idx="215">
                  <c:v>8.1737182352206101</c:v>
                </c:pt>
                <c:pt idx="216">
                  <c:v>8.2024155578118894</c:v>
                </c:pt>
                <c:pt idx="217">
                  <c:v>8.2024704641754607</c:v>
                </c:pt>
                <c:pt idx="218">
                  <c:v>8.2024765484488995</c:v>
                </c:pt>
                <c:pt idx="219">
                  <c:v>8.1952150431380204</c:v>
                </c:pt>
                <c:pt idx="220">
                  <c:v>8.1994608812627305</c:v>
                </c:pt>
                <c:pt idx="221">
                  <c:v>8.1979611679281792</c:v>
                </c:pt>
                <c:pt idx="222">
                  <c:v>8.19986435367945</c:v>
                </c:pt>
                <c:pt idx="223">
                  <c:v>8.1988793506841802</c:v>
                </c:pt>
                <c:pt idx="224">
                  <c:v>8.1876305820136608</c:v>
                </c:pt>
                <c:pt idx="225">
                  <c:v>8.1993485098025296</c:v>
                </c:pt>
                <c:pt idx="226">
                  <c:v>8.1969103822729892</c:v>
                </c:pt>
                <c:pt idx="227">
                  <c:v>8.1553376805165403</c:v>
                </c:pt>
                <c:pt idx="228">
                  <c:v>8.1538584887954695</c:v>
                </c:pt>
                <c:pt idx="229">
                  <c:v>8.15118868287162</c:v>
                </c:pt>
                <c:pt idx="230">
                  <c:v>8.1909658307561699</c:v>
                </c:pt>
                <c:pt idx="231">
                  <c:v>8.1274047260934292</c:v>
                </c:pt>
                <c:pt idx="232">
                  <c:v>8.1243841926669695</c:v>
                </c:pt>
                <c:pt idx="233">
                  <c:v>8.1238482129341598</c:v>
                </c:pt>
                <c:pt idx="234">
                  <c:v>8.1079012828395101</c:v>
                </c:pt>
                <c:pt idx="235">
                  <c:v>8.1058246053699197</c:v>
                </c:pt>
                <c:pt idx="236">
                  <c:v>8.1201052620121299</c:v>
                </c:pt>
                <c:pt idx="237">
                  <c:v>8.07922898169031</c:v>
                </c:pt>
                <c:pt idx="238">
                  <c:v>8.0805171645551503</c:v>
                </c:pt>
                <c:pt idx="239">
                  <c:v>8.0792525733991294</c:v>
                </c:pt>
                <c:pt idx="240">
                  <c:v>8.0708076589941697</c:v>
                </c:pt>
                <c:pt idx="241">
                  <c:v>8.0812013600849895</c:v>
                </c:pt>
                <c:pt idx="242">
                  <c:v>8.0833445568519</c:v>
                </c:pt>
                <c:pt idx="243">
                  <c:v>8.0805405478184795</c:v>
                </c:pt>
                <c:pt idx="244">
                  <c:v>8.0767365563058</c:v>
                </c:pt>
                <c:pt idx="245">
                  <c:v>8.1100598099667902</c:v>
                </c:pt>
                <c:pt idx="246">
                  <c:v>8.1108644447876994</c:v>
                </c:pt>
                <c:pt idx="247">
                  <c:v>8.1111041031306303</c:v>
                </c:pt>
                <c:pt idx="248">
                  <c:v>7.9952582251828197</c:v>
                </c:pt>
                <c:pt idx="249">
                  <c:v>8.0887569313135401</c:v>
                </c:pt>
                <c:pt idx="250">
                  <c:v>8.0567346213536304</c:v>
                </c:pt>
                <c:pt idx="251">
                  <c:v>8.1353629473531406</c:v>
                </c:pt>
                <c:pt idx="252">
                  <c:v>8.1323300869734396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6F-41BA-9CE3-502AB6C87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05464"/>
        <c:axId val="1157976713"/>
      </c:scatterChart>
      <c:valAx>
        <c:axId val="119205464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t-IT" b="1" i="0">
                    <a:solidFill>
                      <a:srgbClr val="000000"/>
                    </a:solidFill>
                    <a:latin typeface="+mn-lt"/>
                  </a:rPr>
                  <a:t>DO (</a:t>
                </a:r>
                <a:r>
                  <a:rPr lang="el-GR" b="1" i="0">
                    <a:solidFill>
                      <a:srgbClr val="000000"/>
                    </a:solidFill>
                    <a:latin typeface="+mn-lt"/>
                  </a:rPr>
                  <a:t>μ</a:t>
                </a:r>
                <a:r>
                  <a:rPr lang="it-IT" b="1" i="0">
                    <a:solidFill>
                      <a:srgbClr val="000000"/>
                    </a:solidFill>
                    <a:latin typeface="+mn-lt"/>
                  </a:rPr>
                  <a:t>mol/kg)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157976713"/>
        <c:crosses val="autoZero"/>
        <c:crossBetween val="midCat"/>
      </c:valAx>
      <c:valAx>
        <c:axId val="1157976713"/>
        <c:scaling>
          <c:orientation val="minMax"/>
          <c:max val="8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t-IT" b="1" i="0">
                    <a:solidFill>
                      <a:srgbClr val="000000"/>
                    </a:solidFill>
                    <a:latin typeface="+mn-lt"/>
                  </a:rPr>
                  <a:t>pH out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1920546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757575"/>
                </a:solidFill>
                <a:latin typeface="+mn-lt"/>
              </a:defRPr>
            </a:pPr>
            <a:r>
              <a:rPr sz="1200" b="1" i="0">
                <a:solidFill>
                  <a:srgbClr val="757575"/>
                </a:solidFill>
                <a:latin typeface="+mn-lt"/>
              </a:rPr>
              <a:t>Histogram for "Residuals"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Residuals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Results!$HE$2:$HE$11</c:f>
              <c:strCache>
                <c:ptCount val="10"/>
                <c:pt idx="0">
                  <c:v>-0.2 To -0.15</c:v>
                </c:pt>
                <c:pt idx="1">
                  <c:v>-0.15 To -0.1</c:v>
                </c:pt>
                <c:pt idx="2">
                  <c:v>-0.1 To -0.05</c:v>
                </c:pt>
                <c:pt idx="3">
                  <c:v>-0.05 To 0</c:v>
                </c:pt>
                <c:pt idx="4">
                  <c:v>0 To 0.05</c:v>
                </c:pt>
                <c:pt idx="5">
                  <c:v>0.05 To 0.1</c:v>
                </c:pt>
                <c:pt idx="6">
                  <c:v>0.1 To 0.15</c:v>
                </c:pt>
                <c:pt idx="7">
                  <c:v>0.15 To 0.2</c:v>
                </c:pt>
                <c:pt idx="8">
                  <c:v>0.2 To 0.25</c:v>
                </c:pt>
                <c:pt idx="9">
                  <c:v>0.25 and over</c:v>
                </c:pt>
              </c:strCache>
            </c:strRef>
          </c:cat>
          <c:val>
            <c:numRef>
              <c:f>Results!$HF$2:$HF$11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21</c:v>
                </c:pt>
                <c:pt idx="3">
                  <c:v>105</c:v>
                </c:pt>
                <c:pt idx="4">
                  <c:v>109</c:v>
                </c:pt>
                <c:pt idx="5">
                  <c:v>15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627-4479-8CB9-13BCDC758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65509"/>
        <c:axId val="1279012227"/>
      </c:barChart>
      <c:catAx>
        <c:axId val="169565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279012227"/>
        <c:crosses val="autoZero"/>
        <c:auto val="1"/>
        <c:lblAlgn val="ctr"/>
        <c:lblOffset val="100"/>
        <c:noMultiLvlLbl val="1"/>
      </c:catAx>
      <c:valAx>
        <c:axId val="1279012227"/>
        <c:scaling>
          <c:orientation val="minMax"/>
          <c:max val="13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No. of obs.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69565509"/>
        <c:crosses val="autoZero"/>
        <c:crossBetween val="between"/>
      </c:valAx>
    </c:plotArea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757575"/>
                </a:solidFill>
                <a:latin typeface="+mn-lt"/>
              </a:defRPr>
            </a:pPr>
            <a:r>
              <a:rPr sz="1200" b="1" i="0">
                <a:solidFill>
                  <a:srgbClr val="757575"/>
                </a:solidFill>
                <a:latin typeface="+mn-lt"/>
              </a:rPr>
              <a:t>Normal Q-Q Plot -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Reference line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Results!$HK$2:$HK$3</c:f>
              <c:numCache>
                <c:formatCode>General</c:formatCode>
                <c:ptCount val="2"/>
                <c:pt idx="0">
                  <c:v>-9.5681532042262998E-2</c:v>
                </c:pt>
                <c:pt idx="1">
                  <c:v>9.5681532042262193E-2</c:v>
                </c:pt>
              </c:numCache>
            </c:numRef>
          </c:xVal>
          <c:yVal>
            <c:numRef>
              <c:f>Results!$HJ$2:$HJ$3</c:f>
              <c:numCache>
                <c:formatCode>General</c:formatCode>
                <c:ptCount val="2"/>
                <c:pt idx="0">
                  <c:v>-9.5681532042262998E-2</c:v>
                </c:pt>
                <c:pt idx="1">
                  <c:v>9.5681532042262193E-2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19-4756-A40A-7FAD3F1D2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059266"/>
        <c:axId val="161771872"/>
      </c:scatterChart>
      <c:valAx>
        <c:axId val="1209059266"/>
        <c:scaling>
          <c:orientation val="minMax"/>
          <c:max val="0.3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61771872"/>
        <c:crosses val="autoZero"/>
        <c:crossBetween val="midCat"/>
      </c:valAx>
      <c:valAx>
        <c:axId val="161771872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209059266"/>
        <c:crosses val="autoZero"/>
        <c:crossBetween val="midCat"/>
      </c:valAx>
    </c:plotArea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757575"/>
                </a:solidFill>
                <a:latin typeface="+mn-lt"/>
              </a:defRPr>
            </a:pPr>
            <a:r>
              <a:rPr sz="1200" b="1" i="0">
                <a:solidFill>
                  <a:srgbClr val="757575"/>
                </a:solidFill>
                <a:latin typeface="+mn-lt"/>
              </a:rPr>
              <a:t>Residuals vs Predicted 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572A8"/>
              </a:solidFill>
              <a:ln cmpd="sng">
                <a:solidFill>
                  <a:srgbClr val="4572A8"/>
                </a:solidFill>
              </a:ln>
            </c:spPr>
          </c:marker>
          <c:xVal>
            <c:numRef>
              <c:f>Results!$HO$2:$HO$254</c:f>
              <c:numCache>
                <c:formatCode>General</c:formatCode>
                <c:ptCount val="253"/>
                <c:pt idx="0">
                  <c:v>8.0931360830244099</c:v>
                </c:pt>
                <c:pt idx="1">
                  <c:v>8.0969645453875394</c:v>
                </c:pt>
                <c:pt idx="2">
                  <c:v>8.1101240424560199</c:v>
                </c:pt>
                <c:pt idx="3">
                  <c:v>8.1193281911300499</c:v>
                </c:pt>
                <c:pt idx="4">
                  <c:v>8.1148971251863902</c:v>
                </c:pt>
                <c:pt idx="5">
                  <c:v>8.1165515554927001</c:v>
                </c:pt>
                <c:pt idx="6">
                  <c:v>8.1031104512402905</c:v>
                </c:pt>
                <c:pt idx="7">
                  <c:v>8.1691190199958008</c:v>
                </c:pt>
                <c:pt idx="8">
                  <c:v>8.2367066503737494</c:v>
                </c:pt>
                <c:pt idx="9">
                  <c:v>8.2270892764650299</c:v>
                </c:pt>
                <c:pt idx="10">
                  <c:v>8.1855280336046707</c:v>
                </c:pt>
                <c:pt idx="11">
                  <c:v>8.1888430126456697</c:v>
                </c:pt>
                <c:pt idx="12">
                  <c:v>8.1928818892773307</c:v>
                </c:pt>
                <c:pt idx="13">
                  <c:v>8.1784335410320992</c:v>
                </c:pt>
                <c:pt idx="14">
                  <c:v>8.1729920125245403</c:v>
                </c:pt>
                <c:pt idx="15">
                  <c:v>8.1258052675335204</c:v>
                </c:pt>
                <c:pt idx="16">
                  <c:v>8.0888381637811602</c:v>
                </c:pt>
                <c:pt idx="17">
                  <c:v>8.1254392730009499</c:v>
                </c:pt>
                <c:pt idx="18">
                  <c:v>8.0895267605119603</c:v>
                </c:pt>
                <c:pt idx="19">
                  <c:v>8.1035674600839194</c:v>
                </c:pt>
                <c:pt idx="20">
                  <c:v>8.1324973314683202</c:v>
                </c:pt>
                <c:pt idx="21">
                  <c:v>8.0771345794789706</c:v>
                </c:pt>
                <c:pt idx="22">
                  <c:v>8.0736246941090606</c:v>
                </c:pt>
                <c:pt idx="23">
                  <c:v>8.0718854097630395</c:v>
                </c:pt>
                <c:pt idx="24">
                  <c:v>8.06452234495565</c:v>
                </c:pt>
                <c:pt idx="25">
                  <c:v>8.1022684883769394</c:v>
                </c:pt>
                <c:pt idx="26">
                  <c:v>8.09476342325571</c:v>
                </c:pt>
                <c:pt idx="27">
                  <c:v>8.1325724297983903</c:v>
                </c:pt>
                <c:pt idx="28">
                  <c:v>8.1353246879105097</c:v>
                </c:pt>
                <c:pt idx="29">
                  <c:v>8.19061912136765</c:v>
                </c:pt>
                <c:pt idx="30">
                  <c:v>8.1568248015136504</c:v>
                </c:pt>
                <c:pt idx="31">
                  <c:v>8.2069238708159702</c:v>
                </c:pt>
                <c:pt idx="32">
                  <c:v>8.2021818291935897</c:v>
                </c:pt>
                <c:pt idx="33">
                  <c:v>8.2396352884653492</c:v>
                </c:pt>
                <c:pt idx="34">
                  <c:v>8.2257654146998291</c:v>
                </c:pt>
                <c:pt idx="35">
                  <c:v>8.2094329870678209</c:v>
                </c:pt>
                <c:pt idx="36">
                  <c:v>8.2083403704557494</c:v>
                </c:pt>
                <c:pt idx="37">
                  <c:v>8.1572906986482892</c:v>
                </c:pt>
                <c:pt idx="38">
                  <c:v>8.1465266652294499</c:v>
                </c:pt>
                <c:pt idx="39">
                  <c:v>8.1331359554497507</c:v>
                </c:pt>
                <c:pt idx="40">
                  <c:v>8.0885863236543294</c:v>
                </c:pt>
                <c:pt idx="41">
                  <c:v>8.055872030483</c:v>
                </c:pt>
                <c:pt idx="42">
                  <c:v>8.0864878243450207</c:v>
                </c:pt>
                <c:pt idx="43">
                  <c:v>8.0856403049349606</c:v>
                </c:pt>
                <c:pt idx="44">
                  <c:v>8.02825252038207</c:v>
                </c:pt>
                <c:pt idx="45">
                  <c:v>8.0691413109832197</c:v>
                </c:pt>
                <c:pt idx="46">
                  <c:v>8.0202747248240502</c:v>
                </c:pt>
                <c:pt idx="47">
                  <c:v>8.0831650833269606</c:v>
                </c:pt>
                <c:pt idx="48">
                  <c:v>8.0618413689127095</c:v>
                </c:pt>
                <c:pt idx="49">
                  <c:v>8.1313009545801709</c:v>
                </c:pt>
                <c:pt idx="50">
                  <c:v>8.1298908928087705</c:v>
                </c:pt>
                <c:pt idx="51">
                  <c:v>8.16144973179407</c:v>
                </c:pt>
                <c:pt idx="52">
                  <c:v>8.1173394770071194</c:v>
                </c:pt>
                <c:pt idx="53">
                  <c:v>8.1739315174097005</c:v>
                </c:pt>
                <c:pt idx="54">
                  <c:v>8.1430924699144498</c:v>
                </c:pt>
                <c:pt idx="55">
                  <c:v>8.1616149685718398</c:v>
                </c:pt>
                <c:pt idx="56">
                  <c:v>8.1709278709701607</c:v>
                </c:pt>
                <c:pt idx="57">
                  <c:v>8.1927831811884992</c:v>
                </c:pt>
                <c:pt idx="58">
                  <c:v>8.2042553868378292</c:v>
                </c:pt>
                <c:pt idx="59">
                  <c:v>8.1878561955664999</c:v>
                </c:pt>
                <c:pt idx="60">
                  <c:v>8.2293268534051407</c:v>
                </c:pt>
                <c:pt idx="61">
                  <c:v>8.1379076960027206</c:v>
                </c:pt>
                <c:pt idx="62">
                  <c:v>8.1002185895474703</c:v>
                </c:pt>
                <c:pt idx="63">
                  <c:v>8.1552242229562903</c:v>
                </c:pt>
                <c:pt idx="64">
                  <c:v>8.1103966587150307</c:v>
                </c:pt>
                <c:pt idx="65">
                  <c:v>8.0603252408065398</c:v>
                </c:pt>
                <c:pt idx="66">
                  <c:v>8.0627917370648099</c:v>
                </c:pt>
                <c:pt idx="67">
                  <c:v>8.1585613365270202</c:v>
                </c:pt>
                <c:pt idx="68">
                  <c:v>8.0901133217877508</c:v>
                </c:pt>
                <c:pt idx="69">
                  <c:v>8.0727253281608995</c:v>
                </c:pt>
                <c:pt idx="70">
                  <c:v>8.0890799783758904</c:v>
                </c:pt>
                <c:pt idx="71">
                  <c:v>8.0888073165722805</c:v>
                </c:pt>
                <c:pt idx="72">
                  <c:v>8.0726389827368106</c:v>
                </c:pt>
                <c:pt idx="73">
                  <c:v>8.0887371999035693</c:v>
                </c:pt>
                <c:pt idx="74">
                  <c:v>8.1529639391467494</c:v>
                </c:pt>
                <c:pt idx="75">
                  <c:v>8.0646497025838109</c:v>
                </c:pt>
                <c:pt idx="76">
                  <c:v>8.15162929426047</c:v>
                </c:pt>
                <c:pt idx="77">
                  <c:v>8.1276756497424891</c:v>
                </c:pt>
                <c:pt idx="78">
                  <c:v>8.1285324425299201</c:v>
                </c:pt>
                <c:pt idx="79">
                  <c:v>8.1857304391134509</c:v>
                </c:pt>
                <c:pt idx="80">
                  <c:v>8.1860773234483997</c:v>
                </c:pt>
                <c:pt idx="81">
                  <c:v>8.1855101795385004</c:v>
                </c:pt>
                <c:pt idx="82">
                  <c:v>8.2104595888732206</c:v>
                </c:pt>
                <c:pt idx="83">
                  <c:v>8.1947506589797001</c:v>
                </c:pt>
                <c:pt idx="84">
                  <c:v>8.2028185102538007</c:v>
                </c:pt>
                <c:pt idx="85">
                  <c:v>8.1892644273590491</c:v>
                </c:pt>
                <c:pt idx="86">
                  <c:v>8.1883147697052401</c:v>
                </c:pt>
                <c:pt idx="87">
                  <c:v>8.1615446887950593</c:v>
                </c:pt>
                <c:pt idx="88">
                  <c:v>8.1554631494999601</c:v>
                </c:pt>
                <c:pt idx="89">
                  <c:v>8.1687787731785004</c:v>
                </c:pt>
                <c:pt idx="90">
                  <c:v>8.1015716198987295</c:v>
                </c:pt>
                <c:pt idx="91">
                  <c:v>8.1826520508514697</c:v>
                </c:pt>
                <c:pt idx="92">
                  <c:v>8.1834451283896996</c:v>
                </c:pt>
                <c:pt idx="93">
                  <c:v>8.1823854133087099</c:v>
                </c:pt>
                <c:pt idx="94">
                  <c:v>8.1595352754084907</c:v>
                </c:pt>
                <c:pt idx="95">
                  <c:v>8.0947231369085095</c:v>
                </c:pt>
                <c:pt idx="96">
                  <c:v>8.0953049086045006</c:v>
                </c:pt>
                <c:pt idx="97">
                  <c:v>8.0944290280110707</c:v>
                </c:pt>
                <c:pt idx="98">
                  <c:v>8.0766247453612099</c:v>
                </c:pt>
                <c:pt idx="99">
                  <c:v>8.0777605635901892</c:v>
                </c:pt>
                <c:pt idx="100">
                  <c:v>8.0773725576355293</c:v>
                </c:pt>
                <c:pt idx="101">
                  <c:v>8.0778678798012606</c:v>
                </c:pt>
                <c:pt idx="102">
                  <c:v>8.0950514196348706</c:v>
                </c:pt>
                <c:pt idx="103">
                  <c:v>8.0778662550574101</c:v>
                </c:pt>
                <c:pt idx="104">
                  <c:v>8.07695497572041</c:v>
                </c:pt>
                <c:pt idx="105">
                  <c:v>8.0772254145330091</c:v>
                </c:pt>
                <c:pt idx="106">
                  <c:v>8.0622439090089806</c:v>
                </c:pt>
                <c:pt idx="107">
                  <c:v>8.0943542185153206</c:v>
                </c:pt>
                <c:pt idx="108">
                  <c:v>8.1020005415948795</c:v>
                </c:pt>
                <c:pt idx="109">
                  <c:v>8.1022396873100302</c:v>
                </c:pt>
                <c:pt idx="110">
                  <c:v>8.0901175347242003</c:v>
                </c:pt>
                <c:pt idx="111">
                  <c:v>8.0692064821733496</c:v>
                </c:pt>
                <c:pt idx="112">
                  <c:v>8.0648567673091698</c:v>
                </c:pt>
                <c:pt idx="113">
                  <c:v>8.0893700571563993</c:v>
                </c:pt>
                <c:pt idx="114">
                  <c:v>8.0880067730762697</c:v>
                </c:pt>
                <c:pt idx="115">
                  <c:v>8.0879317739178997</c:v>
                </c:pt>
                <c:pt idx="116">
                  <c:v>8.0970242507490404</c:v>
                </c:pt>
                <c:pt idx="117">
                  <c:v>8.1108522962356595</c:v>
                </c:pt>
                <c:pt idx="118">
                  <c:v>8.0952800823520494</c:v>
                </c:pt>
                <c:pt idx="119">
                  <c:v>8.1733933853326892</c:v>
                </c:pt>
                <c:pt idx="120">
                  <c:v>8.1714488108572407</c:v>
                </c:pt>
                <c:pt idx="121">
                  <c:v>8.2007226884593294</c:v>
                </c:pt>
                <c:pt idx="122">
                  <c:v>8.2006585595721795</c:v>
                </c:pt>
                <c:pt idx="123">
                  <c:v>8.1922732167841197</c:v>
                </c:pt>
                <c:pt idx="124">
                  <c:v>8.1610741011355294</c:v>
                </c:pt>
                <c:pt idx="125">
                  <c:v>8.2001550012736892</c:v>
                </c:pt>
                <c:pt idx="126">
                  <c:v>8.1982007267910593</c:v>
                </c:pt>
                <c:pt idx="127">
                  <c:v>8.2006232158830503</c:v>
                </c:pt>
                <c:pt idx="128">
                  <c:v>8.1771956966831496</c:v>
                </c:pt>
                <c:pt idx="129">
                  <c:v>8.1801775262296097</c:v>
                </c:pt>
                <c:pt idx="130">
                  <c:v>8.1772268683634408</c:v>
                </c:pt>
                <c:pt idx="131">
                  <c:v>8.1775356830769095</c:v>
                </c:pt>
                <c:pt idx="132">
                  <c:v>8.1749308845650006</c:v>
                </c:pt>
                <c:pt idx="133">
                  <c:v>8.17420037137801</c:v>
                </c:pt>
                <c:pt idx="134">
                  <c:v>8.1750031211918799</c:v>
                </c:pt>
                <c:pt idx="135">
                  <c:v>8.1426012698043309</c:v>
                </c:pt>
                <c:pt idx="136">
                  <c:v>8.1445345857911402</c:v>
                </c:pt>
                <c:pt idx="137">
                  <c:v>8.1460044255125901</c:v>
                </c:pt>
                <c:pt idx="138">
                  <c:v>8.1329622782696998</c:v>
                </c:pt>
                <c:pt idx="139">
                  <c:v>8.1747456838573296</c:v>
                </c:pt>
                <c:pt idx="140">
                  <c:v>8.1720569900450197</c:v>
                </c:pt>
                <c:pt idx="141">
                  <c:v>8.1693516891170503</c:v>
                </c:pt>
                <c:pt idx="142">
                  <c:v>7.9975299888623503</c:v>
                </c:pt>
                <c:pt idx="143">
                  <c:v>8.0847991759272801</c:v>
                </c:pt>
                <c:pt idx="144">
                  <c:v>8.0872304297149995</c:v>
                </c:pt>
                <c:pt idx="145">
                  <c:v>8.0834903437151695</c:v>
                </c:pt>
                <c:pt idx="146">
                  <c:v>8.0841984206822008</c:v>
                </c:pt>
                <c:pt idx="147">
                  <c:v>8.0324307518428704</c:v>
                </c:pt>
                <c:pt idx="148">
                  <c:v>8.0947151098613297</c:v>
                </c:pt>
                <c:pt idx="149">
                  <c:v>8.0951650817225307</c:v>
                </c:pt>
                <c:pt idx="150">
                  <c:v>8.0954110739252805</c:v>
                </c:pt>
                <c:pt idx="151">
                  <c:v>8.0840636896418108</c:v>
                </c:pt>
                <c:pt idx="152">
                  <c:v>8.0820300810404309</c:v>
                </c:pt>
                <c:pt idx="153">
                  <c:v>8.0821689111467201</c:v>
                </c:pt>
                <c:pt idx="154">
                  <c:v>8.0998990889403704</c:v>
                </c:pt>
                <c:pt idx="155">
                  <c:v>8.0763737006489205</c:v>
                </c:pt>
                <c:pt idx="156">
                  <c:v>8.0766519159867407</c:v>
                </c:pt>
                <c:pt idx="157">
                  <c:v>8.0784302886692601</c:v>
                </c:pt>
                <c:pt idx="158">
                  <c:v>7.9616593090572598</c:v>
                </c:pt>
                <c:pt idx="159">
                  <c:v>8.0916703175691609</c:v>
                </c:pt>
                <c:pt idx="160">
                  <c:v>8.09287486938263</c:v>
                </c:pt>
                <c:pt idx="161">
                  <c:v>8.0910173272003707</c:v>
                </c:pt>
                <c:pt idx="162">
                  <c:v>8.0041759696178296</c:v>
                </c:pt>
                <c:pt idx="163">
                  <c:v>8.1002221279489799</c:v>
                </c:pt>
                <c:pt idx="164">
                  <c:v>8.1007673269621492</c:v>
                </c:pt>
                <c:pt idx="165">
                  <c:v>8.1000928400707295</c:v>
                </c:pt>
                <c:pt idx="166">
                  <c:v>8.1424265272233693</c:v>
                </c:pt>
                <c:pt idx="167">
                  <c:v>8.1395951881466999</c:v>
                </c:pt>
                <c:pt idx="168">
                  <c:v>8.1402666686100105</c:v>
                </c:pt>
                <c:pt idx="169">
                  <c:v>8.1124815399899202</c:v>
                </c:pt>
                <c:pt idx="170">
                  <c:v>8.1676657473345209</c:v>
                </c:pt>
                <c:pt idx="171">
                  <c:v>8.1677245968898795</c:v>
                </c:pt>
                <c:pt idx="172">
                  <c:v>8.1608683049137003</c:v>
                </c:pt>
                <c:pt idx="173">
                  <c:v>8.1694370629265798</c:v>
                </c:pt>
                <c:pt idx="174">
                  <c:v>8.0817649823041098</c:v>
                </c:pt>
                <c:pt idx="175">
                  <c:v>8.1051520182865104</c:v>
                </c:pt>
                <c:pt idx="176">
                  <c:v>8.1680601652781295</c:v>
                </c:pt>
                <c:pt idx="177">
                  <c:v>8.2247758669816395</c:v>
                </c:pt>
                <c:pt idx="178">
                  <c:v>8.22605101185707</c:v>
                </c:pt>
                <c:pt idx="179">
                  <c:v>8.2184279420428297</c:v>
                </c:pt>
                <c:pt idx="180">
                  <c:v>8.16628476921003</c:v>
                </c:pt>
                <c:pt idx="181">
                  <c:v>8.1659123495543504</c:v>
                </c:pt>
                <c:pt idx="182">
                  <c:v>8.1663426769840903</c:v>
                </c:pt>
                <c:pt idx="183">
                  <c:v>8.1642887380481692</c:v>
                </c:pt>
                <c:pt idx="184">
                  <c:v>8.2028692624002204</c:v>
                </c:pt>
                <c:pt idx="185">
                  <c:v>8.2040453511909792</c:v>
                </c:pt>
                <c:pt idx="186">
                  <c:v>8.2034198277446801</c:v>
                </c:pt>
                <c:pt idx="187">
                  <c:v>8.1144845172013103</c:v>
                </c:pt>
                <c:pt idx="188">
                  <c:v>8.1195560808635499</c:v>
                </c:pt>
                <c:pt idx="189">
                  <c:v>8.1224219433164695</c:v>
                </c:pt>
                <c:pt idx="190">
                  <c:v>8.1200306395314694</c:v>
                </c:pt>
                <c:pt idx="191">
                  <c:v>8.0794647276767009</c:v>
                </c:pt>
                <c:pt idx="192">
                  <c:v>8.1151661733811196</c:v>
                </c:pt>
                <c:pt idx="193">
                  <c:v>8.1146038713197299</c:v>
                </c:pt>
                <c:pt idx="194">
                  <c:v>8.1150099445638197</c:v>
                </c:pt>
                <c:pt idx="195">
                  <c:v>8.0226757257846106</c:v>
                </c:pt>
                <c:pt idx="196">
                  <c:v>8.07777908781501</c:v>
                </c:pt>
                <c:pt idx="197">
                  <c:v>8.0783329625476092</c:v>
                </c:pt>
                <c:pt idx="198">
                  <c:v>8.0790099202570005</c:v>
                </c:pt>
                <c:pt idx="199">
                  <c:v>8.1018964216872291</c:v>
                </c:pt>
                <c:pt idx="200">
                  <c:v>8.0999096025220503</c:v>
                </c:pt>
                <c:pt idx="201">
                  <c:v>8.0991039966374903</c:v>
                </c:pt>
                <c:pt idx="202">
                  <c:v>8.1020243194503401</c:v>
                </c:pt>
                <c:pt idx="203">
                  <c:v>8.0984247869143609</c:v>
                </c:pt>
                <c:pt idx="204">
                  <c:v>8.1039203469810506</c:v>
                </c:pt>
                <c:pt idx="205">
                  <c:v>8.0679423614991101</c:v>
                </c:pt>
                <c:pt idx="206">
                  <c:v>8.1229944976594304</c:v>
                </c:pt>
                <c:pt idx="207">
                  <c:v>8.1238915009499593</c:v>
                </c:pt>
                <c:pt idx="208">
                  <c:v>8.1239838287260095</c:v>
                </c:pt>
                <c:pt idx="209">
                  <c:v>8.1173610332514308</c:v>
                </c:pt>
                <c:pt idx="210">
                  <c:v>8.1351803869424497</c:v>
                </c:pt>
                <c:pt idx="211">
                  <c:v>8.1399622846108208</c:v>
                </c:pt>
                <c:pt idx="212">
                  <c:v>8.1369461093414603</c:v>
                </c:pt>
                <c:pt idx="213">
                  <c:v>8.1835335219928194</c:v>
                </c:pt>
                <c:pt idx="214">
                  <c:v>8.1844398593394097</c:v>
                </c:pt>
                <c:pt idx="215">
                  <c:v>8.1737182352206101</c:v>
                </c:pt>
                <c:pt idx="216">
                  <c:v>8.2024155578118894</c:v>
                </c:pt>
                <c:pt idx="217">
                  <c:v>8.2024704641754607</c:v>
                </c:pt>
                <c:pt idx="218">
                  <c:v>8.2024765484488995</c:v>
                </c:pt>
                <c:pt idx="219">
                  <c:v>8.1952150431380204</c:v>
                </c:pt>
                <c:pt idx="220">
                  <c:v>8.1994608812627305</c:v>
                </c:pt>
                <c:pt idx="221">
                  <c:v>8.1979611679281792</c:v>
                </c:pt>
                <c:pt idx="222">
                  <c:v>8.19986435367945</c:v>
                </c:pt>
                <c:pt idx="223">
                  <c:v>8.1988793506841802</c:v>
                </c:pt>
                <c:pt idx="224">
                  <c:v>8.1876305820136608</c:v>
                </c:pt>
                <c:pt idx="225">
                  <c:v>8.1993485098025296</c:v>
                </c:pt>
                <c:pt idx="226">
                  <c:v>8.1969103822729892</c:v>
                </c:pt>
                <c:pt idx="227">
                  <c:v>8.1553376805165403</c:v>
                </c:pt>
                <c:pt idx="228">
                  <c:v>8.1538584887954695</c:v>
                </c:pt>
                <c:pt idx="229">
                  <c:v>8.15118868287162</c:v>
                </c:pt>
                <c:pt idx="230">
                  <c:v>8.1909658307561699</c:v>
                </c:pt>
                <c:pt idx="231">
                  <c:v>8.1274047260934292</c:v>
                </c:pt>
                <c:pt idx="232">
                  <c:v>8.1243841926669695</c:v>
                </c:pt>
                <c:pt idx="233">
                  <c:v>8.1238482129341598</c:v>
                </c:pt>
                <c:pt idx="234">
                  <c:v>8.1079012828395101</c:v>
                </c:pt>
                <c:pt idx="235">
                  <c:v>8.1058246053699197</c:v>
                </c:pt>
                <c:pt idx="236">
                  <c:v>8.1201052620121299</c:v>
                </c:pt>
                <c:pt idx="237">
                  <c:v>8.07922898169031</c:v>
                </c:pt>
                <c:pt idx="238">
                  <c:v>8.0805171645551503</c:v>
                </c:pt>
                <c:pt idx="239">
                  <c:v>8.0792525733991294</c:v>
                </c:pt>
                <c:pt idx="240">
                  <c:v>8.0708076589941697</c:v>
                </c:pt>
                <c:pt idx="241">
                  <c:v>8.0812013600849895</c:v>
                </c:pt>
                <c:pt idx="242">
                  <c:v>8.0833445568519</c:v>
                </c:pt>
                <c:pt idx="243">
                  <c:v>8.0805405478184795</c:v>
                </c:pt>
                <c:pt idx="244">
                  <c:v>8.0767365563058</c:v>
                </c:pt>
                <c:pt idx="245">
                  <c:v>8.1100598099667902</c:v>
                </c:pt>
                <c:pt idx="246">
                  <c:v>8.1108644447876994</c:v>
                </c:pt>
                <c:pt idx="247">
                  <c:v>8.1111041031306303</c:v>
                </c:pt>
                <c:pt idx="248">
                  <c:v>7.9952582251828197</c:v>
                </c:pt>
                <c:pt idx="249">
                  <c:v>8.0887569313135401</c:v>
                </c:pt>
                <c:pt idx="250">
                  <c:v>8.0567346213536304</c:v>
                </c:pt>
                <c:pt idx="251">
                  <c:v>8.1353629473531406</c:v>
                </c:pt>
                <c:pt idx="252">
                  <c:v>8.1323300869734396</c:v>
                </c:pt>
              </c:numCache>
            </c:numRef>
          </c:xVal>
          <c:yVal>
            <c:numRef>
              <c:f>Results!$HN$2:$HN$254</c:f>
              <c:numCache>
                <c:formatCode>General</c:formatCode>
                <c:ptCount val="253"/>
                <c:pt idx="0">
                  <c:v>-2.4980184809557202E-2</c:v>
                </c:pt>
                <c:pt idx="1">
                  <c:v>-3.6634613298590003E-2</c:v>
                </c:pt>
                <c:pt idx="2">
                  <c:v>-2.0030737473780001E-2</c:v>
                </c:pt>
                <c:pt idx="3">
                  <c:v>9.6042606027424405E-4</c:v>
                </c:pt>
                <c:pt idx="4">
                  <c:v>-5.5247025309768105E-4</c:v>
                </c:pt>
                <c:pt idx="5">
                  <c:v>-1.75361290650571E-2</c:v>
                </c:pt>
                <c:pt idx="6">
                  <c:v>-6.91995981148352E-3</c:v>
                </c:pt>
                <c:pt idx="7">
                  <c:v>1.6670308094575099E-2</c:v>
                </c:pt>
                <c:pt idx="8">
                  <c:v>-4.9519015055336603E-2</c:v>
                </c:pt>
                <c:pt idx="9">
                  <c:v>-3.6924837059926198E-2</c:v>
                </c:pt>
                <c:pt idx="10">
                  <c:v>8.4777785987917298E-3</c:v>
                </c:pt>
                <c:pt idx="11">
                  <c:v>3.6037005041507099E-3</c:v>
                </c:pt>
                <c:pt idx="12">
                  <c:v>3.1409437464020602E-3</c:v>
                </c:pt>
                <c:pt idx="13">
                  <c:v>-2.28775393396266E-2</c:v>
                </c:pt>
                <c:pt idx="14">
                  <c:v>-1.8707734895759401E-2</c:v>
                </c:pt>
                <c:pt idx="15">
                  <c:v>-5.5740399064312402E-3</c:v>
                </c:pt>
                <c:pt idx="16">
                  <c:v>3.3403741507443699E-2</c:v>
                </c:pt>
                <c:pt idx="17">
                  <c:v>3.8851009325449902E-2</c:v>
                </c:pt>
                <c:pt idx="18">
                  <c:v>-6.48790996217308E-3</c:v>
                </c:pt>
                <c:pt idx="19">
                  <c:v>-1.2271165395874899E-2</c:v>
                </c:pt>
                <c:pt idx="20">
                  <c:v>-4.2207843895454303E-2</c:v>
                </c:pt>
                <c:pt idx="21">
                  <c:v>9.5113013841974202E-3</c:v>
                </c:pt>
                <c:pt idx="22">
                  <c:v>6.4013281437151903E-3</c:v>
                </c:pt>
                <c:pt idx="23">
                  <c:v>4.9620282408156399E-2</c:v>
                </c:pt>
                <c:pt idx="24">
                  <c:v>4.9531568925505802E-2</c:v>
                </c:pt>
                <c:pt idx="25">
                  <c:v>1.6003701294424699E-2</c:v>
                </c:pt>
                <c:pt idx="26">
                  <c:v>2.3916677900468E-2</c:v>
                </c:pt>
                <c:pt idx="27">
                  <c:v>3.0946904467388198E-2</c:v>
                </c:pt>
                <c:pt idx="28">
                  <c:v>2.92514384325386E-2</c:v>
                </c:pt>
                <c:pt idx="29">
                  <c:v>3.9001163453075798E-2</c:v>
                </c:pt>
                <c:pt idx="30">
                  <c:v>7.1444353435676802E-2</c:v>
                </c:pt>
                <c:pt idx="31">
                  <c:v>2.6048071766631199E-2</c:v>
                </c:pt>
                <c:pt idx="32">
                  <c:v>2.9261309065029599E-2</c:v>
                </c:pt>
                <c:pt idx="33">
                  <c:v>-1.29602332236693E-2</c:v>
                </c:pt>
                <c:pt idx="34">
                  <c:v>2.09120467379975E-2</c:v>
                </c:pt>
                <c:pt idx="35">
                  <c:v>1.97028227344642E-2</c:v>
                </c:pt>
                <c:pt idx="36">
                  <c:v>1.7022825577280201E-2</c:v>
                </c:pt>
                <c:pt idx="37">
                  <c:v>4.6002343944877601E-3</c:v>
                </c:pt>
                <c:pt idx="38">
                  <c:v>2.2700052148067602E-2</c:v>
                </c:pt>
                <c:pt idx="39">
                  <c:v>9.8003707828121706E-2</c:v>
                </c:pt>
                <c:pt idx="40">
                  <c:v>2.9356003147182001E-2</c:v>
                </c:pt>
                <c:pt idx="41">
                  <c:v>9.0428965799805597E-2</c:v>
                </c:pt>
                <c:pt idx="42">
                  <c:v>-4.7942049415560503E-2</c:v>
                </c:pt>
                <c:pt idx="43">
                  <c:v>-1.0043235906529401E-3</c:v>
                </c:pt>
                <c:pt idx="44">
                  <c:v>-8.3580542463633598E-2</c:v>
                </c:pt>
                <c:pt idx="45">
                  <c:v>3.8286479891134199E-2</c:v>
                </c:pt>
                <c:pt idx="46">
                  <c:v>2.0895769700619099E-2</c:v>
                </c:pt>
                <c:pt idx="47">
                  <c:v>2.03177434407351E-2</c:v>
                </c:pt>
                <c:pt idx="48">
                  <c:v>3.2799685864700799E-2</c:v>
                </c:pt>
                <c:pt idx="49">
                  <c:v>3.9914003741696298E-2</c:v>
                </c:pt>
                <c:pt idx="50">
                  <c:v>3.9051687372481297E-2</c:v>
                </c:pt>
                <c:pt idx="51">
                  <c:v>8.6533949183689209E-3</c:v>
                </c:pt>
                <c:pt idx="52">
                  <c:v>2.6609844733833699E-2</c:v>
                </c:pt>
                <c:pt idx="53">
                  <c:v>2.8537775464256399E-2</c:v>
                </c:pt>
                <c:pt idx="54">
                  <c:v>2.9979961706189301E-2</c:v>
                </c:pt>
                <c:pt idx="55">
                  <c:v>3.40434547385495E-2</c:v>
                </c:pt>
                <c:pt idx="56">
                  <c:v>2.85269260411294E-2</c:v>
                </c:pt>
                <c:pt idx="57">
                  <c:v>-1.4497053192604499E-2</c:v>
                </c:pt>
                <c:pt idx="58">
                  <c:v>1.65759576075892E-2</c:v>
                </c:pt>
                <c:pt idx="59">
                  <c:v>-2.4782980559248099E-2</c:v>
                </c:pt>
                <c:pt idx="60">
                  <c:v>-1.3690187233313699E-2</c:v>
                </c:pt>
                <c:pt idx="61">
                  <c:v>-2.7638521067814299E-3</c:v>
                </c:pt>
                <c:pt idx="62">
                  <c:v>3.3692657230624001E-3</c:v>
                </c:pt>
                <c:pt idx="63">
                  <c:v>-5.1279705959515802E-2</c:v>
                </c:pt>
                <c:pt idx="64">
                  <c:v>6.0327289401591599E-3</c:v>
                </c:pt>
                <c:pt idx="65">
                  <c:v>-6.0632509603363097E-2</c:v>
                </c:pt>
                <c:pt idx="66">
                  <c:v>2.8389089990209702E-2</c:v>
                </c:pt>
                <c:pt idx="67">
                  <c:v>-8.9076169705279498E-2</c:v>
                </c:pt>
                <c:pt idx="68">
                  <c:v>-9.2617768544052109E-3</c:v>
                </c:pt>
                <c:pt idx="69">
                  <c:v>-7.6407464236723399E-2</c:v>
                </c:pt>
                <c:pt idx="70">
                  <c:v>-9.3797012070258E-3</c:v>
                </c:pt>
                <c:pt idx="71">
                  <c:v>5.2543669280330697E-2</c:v>
                </c:pt>
                <c:pt idx="72">
                  <c:v>4.10682705929446E-2</c:v>
                </c:pt>
                <c:pt idx="73">
                  <c:v>5.2206210514716703E-2</c:v>
                </c:pt>
                <c:pt idx="74">
                  <c:v>-1.17426805710767E-2</c:v>
                </c:pt>
                <c:pt idx="75">
                  <c:v>3.14158202815484E-3</c:v>
                </c:pt>
                <c:pt idx="76">
                  <c:v>-7.8832153749033296E-3</c:v>
                </c:pt>
                <c:pt idx="77">
                  <c:v>2.5285318914583899E-2</c:v>
                </c:pt>
                <c:pt idx="78">
                  <c:v>2.3807384859029699E-2</c:v>
                </c:pt>
                <c:pt idx="79">
                  <c:v>3.7662294872463399E-2</c:v>
                </c:pt>
                <c:pt idx="80">
                  <c:v>3.7114466681783802E-2</c:v>
                </c:pt>
                <c:pt idx="81">
                  <c:v>2.8668791989055399E-2</c:v>
                </c:pt>
                <c:pt idx="82">
                  <c:v>8.8316979773619408E-3</c:v>
                </c:pt>
                <c:pt idx="83">
                  <c:v>2.5656619069442499E-2</c:v>
                </c:pt>
                <c:pt idx="84">
                  <c:v>2.7847140134575499E-2</c:v>
                </c:pt>
                <c:pt idx="85">
                  <c:v>-9.1705247086793003E-3</c:v>
                </c:pt>
                <c:pt idx="86">
                  <c:v>-2.24770505768745E-4</c:v>
                </c:pt>
                <c:pt idx="87">
                  <c:v>-6.5163369424432504E-3</c:v>
                </c:pt>
                <c:pt idx="88">
                  <c:v>-6.1273796507936903E-3</c:v>
                </c:pt>
                <c:pt idx="89">
                  <c:v>-2.4553170023134299E-2</c:v>
                </c:pt>
                <c:pt idx="90">
                  <c:v>-1.7546238771331001E-2</c:v>
                </c:pt>
                <c:pt idx="91">
                  <c:v>4.3376468361689298E-2</c:v>
                </c:pt>
                <c:pt idx="92">
                  <c:v>4.1546379306083701E-2</c:v>
                </c:pt>
                <c:pt idx="93">
                  <c:v>3.3054943580651801E-2</c:v>
                </c:pt>
                <c:pt idx="94">
                  <c:v>-3.5140569469644903E-2</c:v>
                </c:pt>
                <c:pt idx="95">
                  <c:v>3.9381532072582104E-3</c:v>
                </c:pt>
                <c:pt idx="96">
                  <c:v>4.0879378837992402E-3</c:v>
                </c:pt>
                <c:pt idx="97">
                  <c:v>4.4287781539118498E-3</c:v>
                </c:pt>
                <c:pt idx="98">
                  <c:v>-5.4534525257915703E-2</c:v>
                </c:pt>
                <c:pt idx="99">
                  <c:v>1.3933368868825E-2</c:v>
                </c:pt>
                <c:pt idx="100">
                  <c:v>1.47074451251346E-2</c:v>
                </c:pt>
                <c:pt idx="101">
                  <c:v>1.31441321469765E-2</c:v>
                </c:pt>
                <c:pt idx="102">
                  <c:v>-5.37286590340589E-2</c:v>
                </c:pt>
                <c:pt idx="103">
                  <c:v>5.3472841899342401E-3</c:v>
                </c:pt>
                <c:pt idx="104">
                  <c:v>7.0239754018643899E-3</c:v>
                </c:pt>
                <c:pt idx="105">
                  <c:v>6.3942356787052299E-3</c:v>
                </c:pt>
                <c:pt idx="106">
                  <c:v>-3.5491487657125703E-2</c:v>
                </c:pt>
                <c:pt idx="107">
                  <c:v>2.36050705708859E-2</c:v>
                </c:pt>
                <c:pt idx="108">
                  <c:v>1.7755383822894499E-2</c:v>
                </c:pt>
                <c:pt idx="109">
                  <c:v>1.49914590233315E-2</c:v>
                </c:pt>
                <c:pt idx="110">
                  <c:v>1.8717961341352E-2</c:v>
                </c:pt>
                <c:pt idx="111">
                  <c:v>5.3631330718504303E-2</c:v>
                </c:pt>
                <c:pt idx="112">
                  <c:v>5.8115429098132103E-2</c:v>
                </c:pt>
                <c:pt idx="113">
                  <c:v>3.3638812083955499E-2</c:v>
                </c:pt>
                <c:pt idx="114">
                  <c:v>3.32578824222374E-2</c:v>
                </c:pt>
                <c:pt idx="115">
                  <c:v>5.0558778215306098E-2</c:v>
                </c:pt>
                <c:pt idx="116">
                  <c:v>4.0841349522708001E-2</c:v>
                </c:pt>
                <c:pt idx="117">
                  <c:v>2.6464970800338598E-2</c:v>
                </c:pt>
                <c:pt idx="118">
                  <c:v>2.0694106579446401E-2</c:v>
                </c:pt>
                <c:pt idx="119">
                  <c:v>1.0541424632140899E-2</c:v>
                </c:pt>
                <c:pt idx="120">
                  <c:v>1.30263601499419E-2</c:v>
                </c:pt>
                <c:pt idx="121">
                  <c:v>-9.1546111924483108E-3</c:v>
                </c:pt>
                <c:pt idx="122">
                  <c:v>-8.5447223110115492E-3</c:v>
                </c:pt>
                <c:pt idx="123">
                  <c:v>-3.7031103976357099E-3</c:v>
                </c:pt>
                <c:pt idx="124">
                  <c:v>4.9498898376754098E-3</c:v>
                </c:pt>
                <c:pt idx="125">
                  <c:v>-2.2196298799443102E-2</c:v>
                </c:pt>
                <c:pt idx="126">
                  <c:v>-1.6694932080170598E-2</c:v>
                </c:pt>
                <c:pt idx="127">
                  <c:v>-1.8992477369417698E-2</c:v>
                </c:pt>
                <c:pt idx="128">
                  <c:v>-1.11652650145508E-2</c:v>
                </c:pt>
                <c:pt idx="129">
                  <c:v>-2.5614004895910401E-2</c:v>
                </c:pt>
                <c:pt idx="130">
                  <c:v>-2.4464794931464699E-2</c:v>
                </c:pt>
                <c:pt idx="131">
                  <c:v>-1.95129648046155E-2</c:v>
                </c:pt>
                <c:pt idx="132">
                  <c:v>-4.2001817550005399E-2</c:v>
                </c:pt>
                <c:pt idx="133">
                  <c:v>-4.4271502710353502E-2</c:v>
                </c:pt>
                <c:pt idx="134">
                  <c:v>-4.2556352794006699E-2</c:v>
                </c:pt>
                <c:pt idx="135">
                  <c:v>-1.4439189555055501E-3</c:v>
                </c:pt>
                <c:pt idx="136">
                  <c:v>-3.11058100851902E-3</c:v>
                </c:pt>
                <c:pt idx="137">
                  <c:v>-4.7858353312442096E-3</c:v>
                </c:pt>
                <c:pt idx="138">
                  <c:v>-1.5902563707333801E-2</c:v>
                </c:pt>
                <c:pt idx="139">
                  <c:v>5.5884980834001403E-2</c:v>
                </c:pt>
                <c:pt idx="140">
                  <c:v>5.6375995465881297E-2</c:v>
                </c:pt>
                <c:pt idx="141">
                  <c:v>6.0306535192941303E-2</c:v>
                </c:pt>
                <c:pt idx="142">
                  <c:v>-5.3430038797230798E-3</c:v>
                </c:pt>
                <c:pt idx="143">
                  <c:v>-2.8411707185593799E-2</c:v>
                </c:pt>
                <c:pt idx="144">
                  <c:v>-3.0553815683845201E-2</c:v>
                </c:pt>
                <c:pt idx="145">
                  <c:v>-2.68722479344508E-2</c:v>
                </c:pt>
                <c:pt idx="146">
                  <c:v>-2.8136158014031999E-2</c:v>
                </c:pt>
                <c:pt idx="147">
                  <c:v>-3.9260434634791799E-2</c:v>
                </c:pt>
                <c:pt idx="148">
                  <c:v>-3.4328607718993702E-2</c:v>
                </c:pt>
                <c:pt idx="149">
                  <c:v>-3.6632324465372797E-2</c:v>
                </c:pt>
                <c:pt idx="150">
                  <c:v>-3.1651102489231399E-2</c:v>
                </c:pt>
                <c:pt idx="151">
                  <c:v>-4.8011221607140398E-3</c:v>
                </c:pt>
                <c:pt idx="152">
                  <c:v>-3.3048252309466602E-3</c:v>
                </c:pt>
                <c:pt idx="153">
                  <c:v>-3.35127045440231E-3</c:v>
                </c:pt>
                <c:pt idx="154">
                  <c:v>-5.4627022714290902E-2</c:v>
                </c:pt>
                <c:pt idx="155">
                  <c:v>-3.16972753153308E-2</c:v>
                </c:pt>
                <c:pt idx="156">
                  <c:v>-3.1780397690873499E-2</c:v>
                </c:pt>
                <c:pt idx="157">
                  <c:v>-3.3905842394576197E-2</c:v>
                </c:pt>
                <c:pt idx="158">
                  <c:v>-1.23715660953954E-2</c:v>
                </c:pt>
                <c:pt idx="159">
                  <c:v>-4.9459290011121503E-2</c:v>
                </c:pt>
                <c:pt idx="160">
                  <c:v>-4.9871314984070401E-2</c:v>
                </c:pt>
                <c:pt idx="161">
                  <c:v>-4.7977291797128202E-2</c:v>
                </c:pt>
                <c:pt idx="162">
                  <c:v>-7.14572008615644E-3</c:v>
                </c:pt>
                <c:pt idx="163">
                  <c:v>2.2081194961495899E-2</c:v>
                </c:pt>
                <c:pt idx="164">
                  <c:v>1.9627153847094899E-2</c:v>
                </c:pt>
                <c:pt idx="165">
                  <c:v>1.38143171551022E-2</c:v>
                </c:pt>
                <c:pt idx="166">
                  <c:v>-3.7633448671995098E-2</c:v>
                </c:pt>
                <c:pt idx="167">
                  <c:v>-3.6290402115962898E-2</c:v>
                </c:pt>
                <c:pt idx="168">
                  <c:v>-3.7362761966882402E-2</c:v>
                </c:pt>
                <c:pt idx="169">
                  <c:v>-2.8231614966040701E-2</c:v>
                </c:pt>
                <c:pt idx="170">
                  <c:v>1.26697872584156E-2</c:v>
                </c:pt>
                <c:pt idx="171">
                  <c:v>1.25407618655213E-2</c:v>
                </c:pt>
                <c:pt idx="172">
                  <c:v>1.7873118718920701E-2</c:v>
                </c:pt>
                <c:pt idx="173">
                  <c:v>7.8577365308998299E-3</c:v>
                </c:pt>
                <c:pt idx="174">
                  <c:v>0.110564730724468</c:v>
                </c:pt>
                <c:pt idx="175">
                  <c:v>8.7782988996046599E-2</c:v>
                </c:pt>
                <c:pt idx="176">
                  <c:v>2.32802097147271E-2</c:v>
                </c:pt>
                <c:pt idx="177">
                  <c:v>-1.09049980186118E-2</c:v>
                </c:pt>
                <c:pt idx="178">
                  <c:v>-1.32566531988392E-2</c:v>
                </c:pt>
                <c:pt idx="179">
                  <c:v>-6.7527209822291203E-3</c:v>
                </c:pt>
                <c:pt idx="180">
                  <c:v>4.0271328768451298E-2</c:v>
                </c:pt>
                <c:pt idx="181">
                  <c:v>4.0843387762524899E-2</c:v>
                </c:pt>
                <c:pt idx="182">
                  <c:v>5.1137928380374099E-2</c:v>
                </c:pt>
                <c:pt idx="183">
                  <c:v>6.1279923966198503E-2</c:v>
                </c:pt>
                <c:pt idx="184">
                  <c:v>1.51726811536257E-3</c:v>
                </c:pt>
                <c:pt idx="185">
                  <c:v>6.98982458414932E-4</c:v>
                </c:pt>
                <c:pt idx="186">
                  <c:v>1.0900643382338901E-3</c:v>
                </c:pt>
                <c:pt idx="187">
                  <c:v>4.73603743508626E-2</c:v>
                </c:pt>
                <c:pt idx="188">
                  <c:v>1.8173652653910501E-2</c:v>
                </c:pt>
                <c:pt idx="189">
                  <c:v>1.50056984346829E-2</c:v>
                </c:pt>
                <c:pt idx="190">
                  <c:v>1.76368953767287E-2</c:v>
                </c:pt>
                <c:pt idx="191">
                  <c:v>-1.2607325018247901E-2</c:v>
                </c:pt>
                <c:pt idx="192">
                  <c:v>4.6416831289898E-2</c:v>
                </c:pt>
                <c:pt idx="193">
                  <c:v>4.7598891822112001E-2</c:v>
                </c:pt>
                <c:pt idx="194">
                  <c:v>4.8117074984006102E-2</c:v>
                </c:pt>
                <c:pt idx="195">
                  <c:v>-2.0895816852677399E-2</c:v>
                </c:pt>
                <c:pt idx="196">
                  <c:v>4.2706046751353803E-2</c:v>
                </c:pt>
                <c:pt idx="197">
                  <c:v>4.1198940394924201E-2</c:v>
                </c:pt>
                <c:pt idx="198">
                  <c:v>4.0459600762256201E-2</c:v>
                </c:pt>
                <c:pt idx="199">
                  <c:v>-2.9081788989744301E-2</c:v>
                </c:pt>
                <c:pt idx="200">
                  <c:v>6.5359922264107695E-4</c:v>
                </c:pt>
                <c:pt idx="201">
                  <c:v>1.35882662754661E-3</c:v>
                </c:pt>
                <c:pt idx="202">
                  <c:v>-2.1869081173875299E-4</c:v>
                </c:pt>
                <c:pt idx="203">
                  <c:v>-6.3981109506421802E-2</c:v>
                </c:pt>
                <c:pt idx="204">
                  <c:v>-7.5489351811075496E-3</c:v>
                </c:pt>
                <c:pt idx="205">
                  <c:v>1.4635320436028099E-2</c:v>
                </c:pt>
                <c:pt idx="206">
                  <c:v>-4.46237327906829E-5</c:v>
                </c:pt>
                <c:pt idx="207">
                  <c:v>-2.2324204632440101E-3</c:v>
                </c:pt>
                <c:pt idx="208">
                  <c:v>-1.0344005651870001E-3</c:v>
                </c:pt>
                <c:pt idx="209">
                  <c:v>-2.26205248379685E-4</c:v>
                </c:pt>
                <c:pt idx="210">
                  <c:v>1.4785805711154501E-2</c:v>
                </c:pt>
                <c:pt idx="211">
                  <c:v>1.01929526294278E-2</c:v>
                </c:pt>
                <c:pt idx="212">
                  <c:v>1.21787256296297E-2</c:v>
                </c:pt>
                <c:pt idx="213">
                  <c:v>-2.9297796007572399E-3</c:v>
                </c:pt>
                <c:pt idx="214">
                  <c:v>-6.5381870554244203E-3</c:v>
                </c:pt>
                <c:pt idx="215">
                  <c:v>1.7521882484992099E-3</c:v>
                </c:pt>
                <c:pt idx="216">
                  <c:v>-1.42402816677354E-2</c:v>
                </c:pt>
                <c:pt idx="217">
                  <c:v>-1.47458454308129E-2</c:v>
                </c:pt>
                <c:pt idx="218">
                  <c:v>-1.54011221212702E-2</c:v>
                </c:pt>
                <c:pt idx="219">
                  <c:v>-1.11705824797355E-2</c:v>
                </c:pt>
                <c:pt idx="220">
                  <c:v>-3.80841833391443E-3</c:v>
                </c:pt>
                <c:pt idx="221">
                  <c:v>-3.0694672341944301E-3</c:v>
                </c:pt>
                <c:pt idx="222">
                  <c:v>-3.7488093187576501E-3</c:v>
                </c:pt>
                <c:pt idx="223">
                  <c:v>3.0063550581900201E-3</c:v>
                </c:pt>
                <c:pt idx="224">
                  <c:v>-1.43561881016758E-2</c:v>
                </c:pt>
                <c:pt idx="225">
                  <c:v>-2.4509910879047001E-2</c:v>
                </c:pt>
                <c:pt idx="226">
                  <c:v>-2.4108773950176899E-2</c:v>
                </c:pt>
                <c:pt idx="227">
                  <c:v>-8.0836242856310705E-2</c:v>
                </c:pt>
                <c:pt idx="228">
                  <c:v>-8.0089172193598998E-2</c:v>
                </c:pt>
                <c:pt idx="229">
                  <c:v>-7.7748977611859602E-2</c:v>
                </c:pt>
                <c:pt idx="230">
                  <c:v>-6.8518746783208698E-2</c:v>
                </c:pt>
                <c:pt idx="231">
                  <c:v>-0.17408738031559201</c:v>
                </c:pt>
                <c:pt idx="232">
                  <c:v>-5.33456851141558E-2</c:v>
                </c:pt>
                <c:pt idx="233">
                  <c:v>8.8403126915061095E-2</c:v>
                </c:pt>
                <c:pt idx="234">
                  <c:v>-6.0048268400901599E-2</c:v>
                </c:pt>
                <c:pt idx="235">
                  <c:v>-5.8520959866513102E-2</c:v>
                </c:pt>
                <c:pt idx="236">
                  <c:v>-8.0272337759101503E-2</c:v>
                </c:pt>
                <c:pt idx="237">
                  <c:v>-9.1688047630288594E-2</c:v>
                </c:pt>
                <c:pt idx="238">
                  <c:v>-9.3193274589598502E-2</c:v>
                </c:pt>
                <c:pt idx="239">
                  <c:v>-9.1878844384453401E-2</c:v>
                </c:pt>
                <c:pt idx="240">
                  <c:v>-9.0312706567391196E-2</c:v>
                </c:pt>
                <c:pt idx="241">
                  <c:v>-3.9320075498556803E-2</c:v>
                </c:pt>
                <c:pt idx="242">
                  <c:v>-4.5015651098664101E-2</c:v>
                </c:pt>
                <c:pt idx="243">
                  <c:v>-3.8196756889034199E-2</c:v>
                </c:pt>
                <c:pt idx="244">
                  <c:v>0.266537835883074</c:v>
                </c:pt>
                <c:pt idx="245">
                  <c:v>-1.29322559762439E-2</c:v>
                </c:pt>
                <c:pt idx="246">
                  <c:v>-6.0587747688529703E-3</c:v>
                </c:pt>
                <c:pt idx="247">
                  <c:v>-1.6473037911952201E-2</c:v>
                </c:pt>
                <c:pt idx="248">
                  <c:v>1.6973468811745101E-3</c:v>
                </c:pt>
                <c:pt idx="249">
                  <c:v>-1.09763838286678E-2</c:v>
                </c:pt>
                <c:pt idx="250">
                  <c:v>2.3491531076754099E-2</c:v>
                </c:pt>
                <c:pt idx="251">
                  <c:v>7.7979304362223402E-3</c:v>
                </c:pt>
                <c:pt idx="252">
                  <c:v>8.1581038185731796E-3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F0-46E9-9210-5BCBF0CB8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87622"/>
        <c:axId val="2102177722"/>
      </c:scatterChart>
      <c:valAx>
        <c:axId val="1052887622"/>
        <c:scaling>
          <c:orientation val="minMax"/>
          <c:max val="8.25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Predicted 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2102177722"/>
        <c:crosses val="autoZero"/>
        <c:crossBetween val="midCat"/>
      </c:valAx>
      <c:valAx>
        <c:axId val="2102177722"/>
        <c:scaling>
          <c:orientation val="minMax"/>
          <c:max val="0.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052887622"/>
        <c:crosses val="autoZero"/>
        <c:crossBetween val="midCat"/>
      </c:valAx>
    </c:plotArea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23</xdr:row>
      <xdr:rowOff>19050</xdr:rowOff>
    </xdr:from>
    <xdr:ext cx="0" cy="3943350"/>
    <xdr:graphicFrame macro="">
      <xdr:nvGraphicFramePr>
        <xdr:cNvPr id="1567289017" name="Chart 1">
          <a:extLst>
            <a:ext uri="{FF2B5EF4-FFF2-40B4-BE49-F238E27FC236}">
              <a16:creationId xmlns:a16="http://schemas.microsoft.com/office/drawing/2014/main" id="{00000000-0008-0000-0000-0000B9EE6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2</xdr:row>
      <xdr:rowOff>0</xdr:rowOff>
    </xdr:from>
    <xdr:ext cx="0" cy="371475"/>
    <xdr:graphicFrame macro="">
      <xdr:nvGraphicFramePr>
        <xdr:cNvPr id="1112895374" name="Chart 2">
          <a:extLst>
            <a:ext uri="{FF2B5EF4-FFF2-40B4-BE49-F238E27FC236}">
              <a16:creationId xmlns:a16="http://schemas.microsoft.com/office/drawing/2014/main" id="{00000000-0008-0000-0100-00008E6F5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30</xdr:row>
      <xdr:rowOff>0</xdr:rowOff>
    </xdr:from>
    <xdr:ext cx="4838700" cy="3810000"/>
    <xdr:graphicFrame macro="">
      <xdr:nvGraphicFramePr>
        <xdr:cNvPr id="1561274799" name="Chart 3">
          <a:extLst>
            <a:ext uri="{FF2B5EF4-FFF2-40B4-BE49-F238E27FC236}">
              <a16:creationId xmlns:a16="http://schemas.microsoft.com/office/drawing/2014/main" id="{00000000-0008-0000-0200-0000AF290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340</xdr:row>
      <xdr:rowOff>0</xdr:rowOff>
    </xdr:from>
    <xdr:ext cx="4038600" cy="3048000"/>
    <xdr:graphicFrame macro="">
      <xdr:nvGraphicFramePr>
        <xdr:cNvPr id="972375027" name="Chart 4">
          <a:extLst>
            <a:ext uri="{FF2B5EF4-FFF2-40B4-BE49-F238E27FC236}">
              <a16:creationId xmlns:a16="http://schemas.microsoft.com/office/drawing/2014/main" id="{00000000-0008-0000-0200-0000F343F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360</xdr:row>
      <xdr:rowOff>0</xdr:rowOff>
    </xdr:from>
    <xdr:ext cx="4038600" cy="3048000"/>
    <xdr:graphicFrame macro="">
      <xdr:nvGraphicFramePr>
        <xdr:cNvPr id="1291533230" name="Chart 5">
          <a:extLst>
            <a:ext uri="{FF2B5EF4-FFF2-40B4-BE49-F238E27FC236}">
              <a16:creationId xmlns:a16="http://schemas.microsoft.com/office/drawing/2014/main" id="{00000000-0008-0000-0200-0000AE3BF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380</xdr:row>
      <xdr:rowOff>0</xdr:rowOff>
    </xdr:from>
    <xdr:ext cx="4038600" cy="3048000"/>
    <xdr:graphicFrame macro="">
      <xdr:nvGraphicFramePr>
        <xdr:cNvPr id="1013417819" name="Chart 6">
          <a:extLst>
            <a:ext uri="{FF2B5EF4-FFF2-40B4-BE49-F238E27FC236}">
              <a16:creationId xmlns:a16="http://schemas.microsoft.com/office/drawing/2014/main" id="{00000000-0008-0000-0200-00005B876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ssandro Laudicella" id="{5E1733DF-4343-464D-B634-323B437AEE1D}" userId="2be58e7eb32d6675" providerId="Windows Live"/>
  <person displayName="Martina Kralj" id="{532CCB28-6B16-4BCE-9E28-12366194C851}" userId="S::mkralj@ogs.it::fc04887d-f9c6-44cf-b535-15744a2b6fb9" providerId="AD"/>
  <person displayName="Simona Retelletti Brogi" id="{A495581F-AF48-4EE0-917B-7061556EBF39}" userId="S::sretellettibrogi@ogs.it::ae64cad2-07aa-4847-a046-1d7ed6692974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279" dT="2024-08-02T09:34:49.47" personId="{532CCB28-6B16-4BCE-9E28-12366194C851}" id="{9D42DF18-9D34-479D-A480-E335CB561952}">
    <text>possibile così alto? check con salinità</text>
  </threadedComment>
  <threadedComment ref="Q283" dT="2025-04-16T09:14:54.61" personId="{532CCB28-6B16-4BCE-9E28-12366194C851}" id="{27770EB3-7E50-4722-B907-12DDEBC51D86}">
    <text>Dato preso da downcast</text>
  </threadedComment>
  <threadedComment ref="R283" dT="2025-04-16T09:15:09.70" personId="{532CCB28-6B16-4BCE-9E28-12366194C851}" id="{F4BAD964-94B0-4E01-8D90-260E00A05579}">
    <text>Dato preso da downcast</text>
  </threadedComment>
  <threadedComment ref="Q284" dT="2025-04-16T09:14:54.61" personId="{532CCB28-6B16-4BCE-9E28-12366194C851}" id="{00467022-7967-478B-82B8-09AE757B0D40}">
    <text>Dato preso da downcast</text>
  </threadedComment>
  <threadedComment ref="R284" dT="2025-04-16T09:15:09.70" personId="{532CCB28-6B16-4BCE-9E28-12366194C851}" id="{988E7226-6E80-46C5-AA83-27F1945B1183}">
    <text>Dato preso da downcast</text>
  </threadedComment>
  <threadedComment ref="Q285" dT="2025-04-16T09:14:54.61" personId="{532CCB28-6B16-4BCE-9E28-12366194C851}" id="{C6BFB0A5-FCC8-43BC-B278-45B485F85858}">
    <text>Dato preso da downcast</text>
  </threadedComment>
  <threadedComment ref="R285" dT="2025-04-16T09:15:09.70" personId="{532CCB28-6B16-4BCE-9E28-12366194C851}" id="{167AC5A6-6F9C-4A9F-B6E1-9C9951DBFCC5}">
    <text>Dato preso da downcast</text>
  </threadedComment>
  <threadedComment ref="Y285" dT="2024-08-02T09:39:13.47" personId="{532CCB28-6B16-4BCE-9E28-12366194C851}" id="{3CE265DA-90FA-4E9B-98C5-4400558DB96D}">
    <text>possibile così basso? Salinità?</text>
  </threadedComment>
  <threadedComment ref="Q286" dT="2025-04-16T09:14:54.61" personId="{532CCB28-6B16-4BCE-9E28-12366194C851}" id="{CF42B0EB-1980-408E-8806-6CC50E4D2967}">
    <text>Dato preso da downcast</text>
  </threadedComment>
  <threadedComment ref="R286" dT="2025-04-16T09:15:09.70" personId="{532CCB28-6B16-4BCE-9E28-12366194C851}" id="{12D5D559-BEF0-4472-86DB-4A3E9A7A3EF4}">
    <text>Dato preso da downcast</text>
  </threadedComment>
  <threadedComment ref="F303" dT="2025-04-22T11:06:47.18" personId="{532CCB28-6B16-4BCE-9E28-12366194C851}" id="{F28BDBD2-70C2-4274-B635-FD5DBB43C906}">
    <text>No file BTL, dati presi da downcast</text>
  </threadedComment>
  <threadedComment ref="F318" dT="2025-04-22T11:44:54.45" personId="{532CCB28-6B16-4BCE-9E28-12366194C851}" id="{9A2A0897-E4C7-4CB4-B382-E09B201146D1}">
    <text>No file BTL, dati presi da downcast</text>
  </threadedComment>
  <threadedComment ref="Q333" dT="2025-04-22T12:05:07.89" personId="{532CCB28-6B16-4BCE-9E28-12366194C851}" id="{B359F8B7-9564-433F-8C1C-B73CD0A2FBD2}">
    <text xml:space="preserve">Dati presi da upcast, in downcast mi dava 3.62
</text>
  </threadedComment>
  <threadedComment ref="S333" dT="2025-04-22T12:03:28.20" personId="{532CCB28-6B16-4BCE-9E28-12366194C851}" id="{99161CEF-18B1-44B6-A98A-0518B929DB88}">
    <text xml:space="preserve">@Ale Dati presi da downcast? Perché non da file BTL?
</text>
  </threadedComment>
  <threadedComment ref="S341" dT="2025-01-27T11:38:13.25" personId="{5E1733DF-4343-464D-B634-323B437AEE1D}" id="{F674819E-3491-4459-B6FB-714307F4A6D8}">
    <text>Dati presi da sonde sul sito monitoraggio dati tempo reale osservatorio LTER miramare registrati il 14/10 h12:00</text>
  </threadedComment>
  <threadedComment ref="S342" dT="2025-01-27T11:38:35.03" personId="{5E1733DF-4343-464D-B634-323B437AEE1D}" id="{AB923E2D-9B68-49C1-9576-7CF1A5C0932D}">
    <text>Dati presi da sonde sul sito monitoraggio dati tempo reale osservatorio LTER miramare registrati il 14/10 h12:00</text>
  </threadedComment>
  <threadedComment ref="S343" dT="2025-01-27T11:38:39.39" personId="{5E1733DF-4343-464D-B634-323B437AEE1D}" id="{1ABF0AC0-B1A2-4425-98F9-39131870FA4C}">
    <text>Dati presi da sonde sul sito monitoraggio dati tempo reale osservatorio LTER miramare registrati il 14/10 h12:00</text>
  </threadedComment>
  <threadedComment ref="S344" dT="2025-01-27T11:38:30.82" personId="{5E1733DF-4343-464D-B634-323B437AEE1D}" id="{BC360F6B-E027-4609-9ABF-CEDB707F6FA2}">
    <text>Dati presi da sonde sul sito monitoraggio dati tempo reale osservatorio LTER miramare registrati il 14/10 h12:00</text>
  </threadedComment>
  <threadedComment ref="V351" dT="2025-04-22T13:58:05.28" personId="{532CCB28-6B16-4BCE-9E28-12366194C851}" id="{37DF052F-2DA9-4441-9F0E-46CD1B7D047B}">
    <text>Bad value, bolle nel dispenser</text>
  </threadedComment>
  <threadedComment ref="V352" dT="2025-04-22T13:58:14.96" personId="{532CCB28-6B16-4BCE-9E28-12366194C851}" id="{3246BC2E-0073-434E-9F87-004D92C2CFD3}">
    <text>Bad value,  bolle nel dispenser</text>
  </threadedComment>
  <threadedComment ref="L361" dT="2025-03-19T16:59:02.85" personId="{A495581F-AF48-4EE0-917B-7061556EBF39}" id="{61A3695D-A4C5-464D-9BC1-A50E48FD01D4}">
    <text>Temperature misurate con termometro perché non funziona la sonda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279"/>
  <sheetViews>
    <sheetView tabSelected="1" workbookViewId="0">
      <pane xSplit="4" ySplit="1" topLeftCell="AW339" activePane="bottomRight" state="frozen"/>
      <selection pane="topRight" activeCell="E1" sqref="E1"/>
      <selection pane="bottomLeft" activeCell="A2" sqref="A2"/>
      <selection pane="bottomRight" activeCell="AZ1" sqref="AZ1"/>
    </sheetView>
  </sheetViews>
  <sheetFormatPr defaultColWidth="14.453125" defaultRowHeight="15" customHeight="1" x14ac:dyDescent="0.35"/>
  <cols>
    <col min="1" max="1" width="12.1796875" customWidth="1"/>
    <col min="2" max="2" width="13.54296875" customWidth="1"/>
    <col min="3" max="3" width="9.1796875" customWidth="1"/>
    <col min="4" max="4" width="11.453125" customWidth="1"/>
    <col min="5" max="5" width="10.453125" customWidth="1"/>
    <col min="6" max="6" width="22.54296875" customWidth="1"/>
    <col min="7" max="7" width="12.453125" customWidth="1"/>
    <col min="8" max="8" width="10.1796875" customWidth="1"/>
    <col min="9" max="9" width="7.453125" customWidth="1"/>
    <col min="10" max="10" width="15.54296875" style="194" customWidth="1"/>
    <col min="11" max="11" width="7.453125" customWidth="1"/>
    <col min="12" max="12" width="8.453125" customWidth="1"/>
    <col min="13" max="18" width="9.1796875" customWidth="1"/>
    <col min="19" max="19" width="7.453125" customWidth="1"/>
    <col min="20" max="20" width="8.453125" customWidth="1"/>
    <col min="21" max="27" width="9.1796875" customWidth="1"/>
    <col min="28" max="28" width="8.54296875" customWidth="1"/>
    <col min="29" max="33" width="9.1796875" customWidth="1"/>
    <col min="34" max="34" width="12.54296875" customWidth="1"/>
    <col min="35" max="37" width="9.1796875" customWidth="1"/>
    <col min="38" max="38" width="10.1796875" customWidth="1"/>
    <col min="39" max="39" width="9.1796875" customWidth="1"/>
    <col min="40" max="40" width="14.1796875" customWidth="1"/>
    <col min="41" max="41" width="14.1796875" bestFit="1" customWidth="1"/>
    <col min="42" max="42" width="11.54296875" customWidth="1"/>
    <col min="43" max="46" width="10.54296875" customWidth="1"/>
    <col min="47" max="47" width="19.54296875" customWidth="1"/>
    <col min="48" max="48" width="9.1796875" customWidth="1"/>
    <col min="49" max="49" width="43.453125" customWidth="1"/>
    <col min="50" max="50" width="10.54296875" customWidth="1"/>
    <col min="51" max="53" width="9.1796875" customWidth="1"/>
    <col min="54" max="55" width="9.1796875" style="285" customWidth="1"/>
    <col min="56" max="67" width="9.1796875" customWidth="1"/>
    <col min="68" max="68" width="51.1796875" customWidth="1"/>
    <col min="69" max="72" width="9.1796875" customWidth="1"/>
    <col min="73" max="74" width="9.1796875" style="277" customWidth="1"/>
    <col min="75" max="89" width="9.1796875" customWidth="1"/>
    <col min="90" max="90" width="9.54296875" customWidth="1"/>
    <col min="91" max="92" width="9.1796875" customWidth="1"/>
    <col min="93" max="93" width="9.453125" customWidth="1"/>
    <col min="94" max="94" width="9.54296875" customWidth="1"/>
    <col min="95" max="97" width="9.1796875" customWidth="1"/>
  </cols>
  <sheetData>
    <row r="1" spans="1:97" ht="60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5" t="s">
        <v>8</v>
      </c>
      <c r="J1" s="109" t="s">
        <v>9</v>
      </c>
      <c r="K1" s="5" t="s">
        <v>10</v>
      </c>
      <c r="L1" s="7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7" t="s">
        <v>18</v>
      </c>
      <c r="T1" s="7" t="s">
        <v>19</v>
      </c>
      <c r="U1" s="5" t="s">
        <v>20</v>
      </c>
      <c r="V1" s="9" t="s">
        <v>21</v>
      </c>
      <c r="W1" s="10" t="s">
        <v>22</v>
      </c>
      <c r="X1" s="10" t="s">
        <v>23</v>
      </c>
      <c r="Y1" s="11" t="s">
        <v>24</v>
      </c>
      <c r="Z1" s="10" t="s">
        <v>25</v>
      </c>
      <c r="AA1" s="10" t="s">
        <v>26</v>
      </c>
      <c r="AB1" s="12" t="s">
        <v>27</v>
      </c>
      <c r="AC1" s="5" t="s">
        <v>28</v>
      </c>
      <c r="AD1" s="5" t="s">
        <v>29</v>
      </c>
      <c r="AE1" s="13" t="s">
        <v>30</v>
      </c>
      <c r="AF1" s="13" t="s">
        <v>31</v>
      </c>
      <c r="AG1" s="5" t="s">
        <v>32</v>
      </c>
      <c r="AH1" s="5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5" t="s">
        <v>39</v>
      </c>
      <c r="AO1" s="13" t="s">
        <v>40</v>
      </c>
      <c r="AP1" s="14" t="s">
        <v>41</v>
      </c>
      <c r="AQ1" s="14" t="s">
        <v>42</v>
      </c>
      <c r="AR1" s="15" t="s">
        <v>43</v>
      </c>
      <c r="AS1" s="15" t="s">
        <v>44</v>
      </c>
      <c r="AT1" s="14" t="s">
        <v>45</v>
      </c>
      <c r="AU1" s="16" t="s">
        <v>46</v>
      </c>
      <c r="AV1" s="16"/>
      <c r="AW1" s="110" t="s">
        <v>47</v>
      </c>
      <c r="AX1" s="111" t="s">
        <v>48</v>
      </c>
      <c r="AY1" s="111" t="s">
        <v>49</v>
      </c>
      <c r="AZ1" s="111" t="s">
        <v>50</v>
      </c>
      <c r="BA1" s="111" t="s">
        <v>51</v>
      </c>
      <c r="BB1" s="278" t="s">
        <v>52</v>
      </c>
      <c r="BC1" s="278" t="s">
        <v>53</v>
      </c>
      <c r="BD1" s="111" t="s">
        <v>54</v>
      </c>
      <c r="BE1" s="111" t="s">
        <v>55</v>
      </c>
      <c r="BF1" s="111" t="s">
        <v>56</v>
      </c>
      <c r="BG1" s="111" t="s">
        <v>57</v>
      </c>
      <c r="BH1" s="111" t="s">
        <v>58</v>
      </c>
      <c r="BI1" s="111" t="s">
        <v>59</v>
      </c>
      <c r="BJ1" s="111" t="s">
        <v>60</v>
      </c>
      <c r="BK1" s="111" t="s">
        <v>61</v>
      </c>
      <c r="BL1" s="111" t="s">
        <v>62</v>
      </c>
      <c r="BM1" s="111" t="s">
        <v>63</v>
      </c>
      <c r="BN1" s="112" t="s">
        <v>64</v>
      </c>
      <c r="BO1" s="16"/>
      <c r="BP1" s="110" t="s">
        <v>47</v>
      </c>
      <c r="BQ1" s="111" t="s">
        <v>65</v>
      </c>
      <c r="BR1" s="111" t="s">
        <v>49</v>
      </c>
      <c r="BS1" s="111" t="s">
        <v>50</v>
      </c>
      <c r="BT1" s="111" t="s">
        <v>51</v>
      </c>
      <c r="BU1" s="267" t="s">
        <v>66</v>
      </c>
      <c r="BV1" s="267" t="s">
        <v>67</v>
      </c>
      <c r="BW1" s="111" t="s">
        <v>68</v>
      </c>
      <c r="BX1" s="111" t="s">
        <v>69</v>
      </c>
      <c r="BY1" s="111" t="s">
        <v>70</v>
      </c>
      <c r="BZ1" s="111" t="s">
        <v>71</v>
      </c>
      <c r="CA1" s="111" t="s">
        <v>72</v>
      </c>
      <c r="CB1" s="111" t="s">
        <v>73</v>
      </c>
      <c r="CC1" s="111" t="s">
        <v>74</v>
      </c>
      <c r="CD1" s="111" t="s">
        <v>75</v>
      </c>
      <c r="CE1" s="111" t="s">
        <v>76</v>
      </c>
      <c r="CF1" s="111" t="s">
        <v>61</v>
      </c>
      <c r="CG1" s="111" t="s">
        <v>62</v>
      </c>
      <c r="CH1" s="111" t="s">
        <v>63</v>
      </c>
      <c r="CI1" s="112" t="s">
        <v>64</v>
      </c>
      <c r="CJ1" s="113"/>
      <c r="CK1" s="113"/>
      <c r="CL1" s="16" t="s">
        <v>77</v>
      </c>
      <c r="CM1" s="16" t="s">
        <v>78</v>
      </c>
      <c r="CN1" s="16" t="s">
        <v>79</v>
      </c>
      <c r="CO1" s="16" t="s">
        <v>80</v>
      </c>
      <c r="CP1" s="16" t="s">
        <v>81</v>
      </c>
      <c r="CQ1" s="16" t="s">
        <v>82</v>
      </c>
      <c r="CR1" s="16" t="s">
        <v>83</v>
      </c>
      <c r="CS1" s="16"/>
    </row>
    <row r="2" spans="1:97" ht="13.5" customHeight="1" x14ac:dyDescent="0.35">
      <c r="A2" s="25" t="s">
        <v>84</v>
      </c>
      <c r="B2" s="26" t="s">
        <v>85</v>
      </c>
      <c r="C2" s="27" t="s">
        <v>86</v>
      </c>
      <c r="D2" s="114">
        <v>42243</v>
      </c>
      <c r="E2" s="28">
        <v>0.41666666666666669</v>
      </c>
      <c r="F2" s="29">
        <f t="shared" ref="F2:F46" si="0">D2+E2</f>
        <v>42243.416666666664</v>
      </c>
      <c r="G2" s="30">
        <f t="shared" ref="G2:G184" si="1">13+42.5/60</f>
        <v>13.708333333333334</v>
      </c>
      <c r="H2" s="30">
        <f t="shared" ref="H2:H184" si="2">45+41.86/60</f>
        <v>45.697666666666663</v>
      </c>
      <c r="I2" s="31">
        <v>19</v>
      </c>
      <c r="J2" s="62">
        <v>1</v>
      </c>
      <c r="K2" s="31"/>
      <c r="L2" s="33">
        <v>24.356000000000002</v>
      </c>
      <c r="M2" s="33">
        <v>55.15</v>
      </c>
      <c r="N2" s="33"/>
      <c r="O2" s="33"/>
      <c r="P2" s="33"/>
      <c r="Q2" s="33"/>
      <c r="R2" s="33"/>
      <c r="S2" s="33">
        <v>37.076999999999998</v>
      </c>
      <c r="T2" s="33"/>
      <c r="U2" s="33"/>
      <c r="V2" s="33">
        <v>218.31279573141637</v>
      </c>
      <c r="W2" s="33"/>
      <c r="X2" s="34"/>
      <c r="Y2" s="33"/>
      <c r="Z2" s="34"/>
      <c r="AA2" s="33"/>
      <c r="AB2" s="33">
        <f t="shared" ref="AB2:AB4" si="3">V2*1000/(1000+T2)</f>
        <v>218.31279573141637</v>
      </c>
      <c r="AC2" s="33">
        <f t="shared" ref="AC2:AC4" si="4">EXP(1)^(-135.29996+(1.572288*(10^5)/(L2+273.15))-((6.637149*10^7)/(L2+273.15)^2)+(1.243678*10^10)/(L2+273.15)^3-((8.621061*10^11)/(L2+273.15)^4)-(S2*(0.020573-12.142/(L2+273.15)+2363.1/(L2+273.15)^2)))</f>
        <v>206.25273639311078</v>
      </c>
      <c r="AD2" s="33">
        <f t="shared" ref="AD2:AD4" si="5">EXP(1)^(-135.90205+(1.575701*10^5/(L2+273.15)+(-6.642308*10^7/(L2+273.15)^2)+(1.2438*10^10/(L2+273.15)^3)+(-8.621949*10^11/(L2+273.15)^4)-(S2*(0.017674-10.754/(L2+273.15)+2140.7/(L2+273.15)^2))))</f>
        <v>211.45410109715689</v>
      </c>
      <c r="AE2" s="33">
        <f t="shared" ref="AE2:AE4" si="6">AC2-AB2</f>
        <v>-12.060059338305592</v>
      </c>
      <c r="AF2" s="33">
        <f t="shared" ref="AF2:AF4" si="7">AD2-V2</f>
        <v>-6.8586946342594786</v>
      </c>
      <c r="AG2" s="33">
        <f t="shared" ref="AG2:AG4" si="8">V2/AD2*100</f>
        <v>103.24358553401058</v>
      </c>
      <c r="AH2" s="31"/>
      <c r="AI2" s="33"/>
      <c r="AJ2" s="33"/>
      <c r="AK2" s="33"/>
      <c r="AL2" s="34"/>
      <c r="AM2" s="33"/>
      <c r="AN2" s="35">
        <v>2676.81</v>
      </c>
      <c r="AO2" s="36">
        <v>8.0465838470078541</v>
      </c>
      <c r="AP2" s="31">
        <v>25</v>
      </c>
      <c r="AQ2" s="34">
        <v>8.0584384137421647</v>
      </c>
      <c r="AR2" s="34"/>
      <c r="AS2" s="34"/>
      <c r="AT2" s="34"/>
      <c r="AU2" s="37">
        <f t="shared" ref="AU2:AU256" si="9">YEAR(D2)+(D2-DATE(YEAR(D2),1,0))/((DATE(YEAR(D2)+1,1,0)-DATE(YEAR(D2),1,0))+0.25)</f>
        <v>2015.6543463381245</v>
      </c>
      <c r="AV2" s="38"/>
      <c r="AW2" s="115" t="s">
        <v>87</v>
      </c>
      <c r="AX2" s="116">
        <v>2325.0149999999999</v>
      </c>
      <c r="AY2" s="116">
        <v>24.356000900268555</v>
      </c>
      <c r="AZ2" s="117">
        <v>1</v>
      </c>
      <c r="BA2" s="118">
        <v>8.0562885366935948</v>
      </c>
      <c r="BB2" s="279">
        <v>443.07266644064663</v>
      </c>
      <c r="BC2" s="279">
        <v>444.50159252190042</v>
      </c>
      <c r="BD2" s="116">
        <v>2053.6584661137599</v>
      </c>
      <c r="BE2" s="116">
        <v>258.7079214863146</v>
      </c>
      <c r="BF2" s="116">
        <v>12.64898779057425</v>
      </c>
      <c r="BG2" s="116">
        <v>99.043386491274816</v>
      </c>
      <c r="BH2" s="116">
        <v>6.7014267916203529</v>
      </c>
      <c r="BI2" s="116">
        <v>0</v>
      </c>
      <c r="BJ2" s="116">
        <v>0</v>
      </c>
      <c r="BK2" s="116">
        <v>9.6430806836881455</v>
      </c>
      <c r="BL2" s="116">
        <v>6.1136871215621165</v>
      </c>
      <c r="BM2" s="116">
        <v>4.0328969109291366</v>
      </c>
      <c r="BN2" s="116">
        <v>457.99626403186119</v>
      </c>
      <c r="BO2" s="38"/>
      <c r="BP2" s="115" t="s">
        <v>88</v>
      </c>
      <c r="BQ2" s="117">
        <v>2316.84</v>
      </c>
      <c r="BR2" s="117">
        <v>24.356000900268555</v>
      </c>
      <c r="BS2" s="117">
        <v>1</v>
      </c>
      <c r="BT2" s="118">
        <v>8.0681558982148456</v>
      </c>
      <c r="BU2" s="268">
        <v>428.35572222727029</v>
      </c>
      <c r="BV2" s="268">
        <v>429.7371856076723</v>
      </c>
      <c r="BW2" s="116">
        <v>2040.4464212400094</v>
      </c>
      <c r="BX2" s="116">
        <v>264.16426259095846</v>
      </c>
      <c r="BY2" s="116">
        <v>12.228843507775325</v>
      </c>
      <c r="BZ2" s="116">
        <v>101.15686155708804</v>
      </c>
      <c r="CA2" s="116">
        <v>6.8870722509873898</v>
      </c>
      <c r="CB2" s="116">
        <v>0</v>
      </c>
      <c r="CC2" s="116">
        <v>0</v>
      </c>
      <c r="CD2" s="116"/>
      <c r="CE2" s="116"/>
      <c r="CF2" s="116">
        <v>9.5278715135671543</v>
      </c>
      <c r="CG2" s="116">
        <v>6.2426292975521775</v>
      </c>
      <c r="CH2" s="116">
        <v>4.117953684836456</v>
      </c>
      <c r="CI2" s="116">
        <v>442.78362290498046</v>
      </c>
      <c r="CJ2" s="116"/>
      <c r="CK2" s="116"/>
      <c r="CL2" s="38"/>
      <c r="CM2" s="38"/>
      <c r="CN2" s="38"/>
      <c r="CO2" s="38"/>
      <c r="CP2" s="38"/>
      <c r="CQ2" s="38"/>
      <c r="CR2" s="38"/>
      <c r="CS2" s="38"/>
    </row>
    <row r="3" spans="1:97" ht="13.5" customHeight="1" x14ac:dyDescent="0.35">
      <c r="A3" s="25" t="s">
        <v>84</v>
      </c>
      <c r="B3" s="26" t="s">
        <v>85</v>
      </c>
      <c r="C3" s="27" t="s">
        <v>86</v>
      </c>
      <c r="D3" s="27">
        <v>42248</v>
      </c>
      <c r="E3" s="28">
        <v>0.45833333333333331</v>
      </c>
      <c r="F3" s="29">
        <f t="shared" si="0"/>
        <v>42248.458333333336</v>
      </c>
      <c r="G3" s="30">
        <f t="shared" si="1"/>
        <v>13.708333333333334</v>
      </c>
      <c r="H3" s="30">
        <f t="shared" si="2"/>
        <v>45.697666666666663</v>
      </c>
      <c r="I3" s="31">
        <v>19</v>
      </c>
      <c r="J3" s="62">
        <v>1</v>
      </c>
      <c r="K3" s="31"/>
      <c r="L3" s="33">
        <v>25.667999999999999</v>
      </c>
      <c r="M3" s="33">
        <v>56.522719000000002</v>
      </c>
      <c r="N3" s="33">
        <v>7.9279999999999999</v>
      </c>
      <c r="O3" s="33">
        <v>4.1999999999999997E-3</v>
      </c>
      <c r="P3" s="33">
        <v>0.28439999999999999</v>
      </c>
      <c r="Q3" s="33">
        <v>4.4132999999999996</v>
      </c>
      <c r="R3" s="33">
        <v>95.234999999999999</v>
      </c>
      <c r="S3" s="33">
        <v>37.025799999999997</v>
      </c>
      <c r="T3" s="33">
        <v>24.666599999999999</v>
      </c>
      <c r="U3" s="33">
        <f t="shared" ref="U3:U4" si="10">Q3*44.661</f>
        <v>197.10239129999999</v>
      </c>
      <c r="V3" s="33">
        <v>225.85822058407294</v>
      </c>
      <c r="W3" s="33">
        <v>0.153</v>
      </c>
      <c r="X3" s="34">
        <v>2.5999999999999999E-2</v>
      </c>
      <c r="Y3" s="33">
        <v>0.32613951219512194</v>
      </c>
      <c r="Z3" s="34">
        <v>2.1000000000000001E-2</v>
      </c>
      <c r="AA3" s="33">
        <v>1.637</v>
      </c>
      <c r="AB3" s="33">
        <f t="shared" si="3"/>
        <v>220.42117951738931</v>
      </c>
      <c r="AC3" s="33">
        <f t="shared" si="4"/>
        <v>201.87085233166661</v>
      </c>
      <c r="AD3" s="33">
        <f t="shared" si="5"/>
        <v>206.87179030547128</v>
      </c>
      <c r="AE3" s="33">
        <f t="shared" si="6"/>
        <v>-18.550327185722693</v>
      </c>
      <c r="AF3" s="33">
        <f t="shared" si="7"/>
        <v>-18.986430278601659</v>
      </c>
      <c r="AG3" s="33">
        <f t="shared" si="8"/>
        <v>109.17787304424924</v>
      </c>
      <c r="AH3" s="33">
        <f>((999.842594+0.06793952*22-0.00909529*22^2+0.0001001685*22^3-0.000001120083*22^4+0.000000006536332*22^5)+(0.824493-0.0040899*22+0.000076438*22^2-0.00000082467*22^3+0.0000000053875*22^4)*S3+(-0.00572466+0.00010227*22-0.0000016546*22^2)*S3^1.5+0.00048314*S3^2)-1000</f>
        <v>25.759528677483786</v>
      </c>
      <c r="AI3" s="33">
        <f>W3*1000/(AH3+1000)</f>
        <v>0.14915776624299418</v>
      </c>
      <c r="AJ3" s="33">
        <f>X3*1000/(AH3+1000)</f>
        <v>2.5347071387698355E-2</v>
      </c>
      <c r="AK3" s="33">
        <f>Y3*1000/(AH3+1000)</f>
        <v>0.3179492883830336</v>
      </c>
      <c r="AL3" s="34">
        <f>Z3*1000/(AH3+1000)</f>
        <v>2.0472634582371748E-2</v>
      </c>
      <c r="AM3" s="33">
        <f>AA3*1000/(AH3+1000)</f>
        <v>1.5958906100639312</v>
      </c>
      <c r="AN3" s="48">
        <v>2688.23</v>
      </c>
      <c r="AO3" s="36">
        <v>8.0584594608474553</v>
      </c>
      <c r="AP3" s="31">
        <v>25</v>
      </c>
      <c r="AQ3" s="34">
        <v>8.0704730310146271</v>
      </c>
      <c r="AR3" s="34"/>
      <c r="AS3" s="34"/>
      <c r="AT3" s="34"/>
      <c r="AU3" s="37">
        <f t="shared" si="9"/>
        <v>2015.6680355920603</v>
      </c>
      <c r="AV3" s="38"/>
      <c r="AW3" s="115" t="s">
        <v>87</v>
      </c>
      <c r="AX3" s="116">
        <v>2327.4560000000001</v>
      </c>
      <c r="AY3" s="116">
        <v>25.667999267578125</v>
      </c>
      <c r="AZ3" s="117">
        <v>1</v>
      </c>
      <c r="BA3" s="118">
        <v>8.0483303976206209</v>
      </c>
      <c r="BB3" s="279">
        <v>453.75917116933624</v>
      </c>
      <c r="BC3" s="279">
        <v>455.19932469040276</v>
      </c>
      <c r="BD3" s="116">
        <v>2049.2491045119591</v>
      </c>
      <c r="BE3" s="116">
        <v>265.6696370090915</v>
      </c>
      <c r="BF3" s="116">
        <v>12.536931845734747</v>
      </c>
      <c r="BG3" s="116">
        <v>100.16154681907203</v>
      </c>
      <c r="BH3" s="116">
        <v>7.3934177560866967</v>
      </c>
      <c r="BI3" s="116">
        <v>2.3469305873768446E-2</v>
      </c>
      <c r="BJ3" s="116">
        <v>7.2355733592082361E-2</v>
      </c>
      <c r="BK3" s="116">
        <v>9.5242110761314365</v>
      </c>
      <c r="BL3" s="116">
        <v>6.2915576137502258</v>
      </c>
      <c r="BM3" s="116">
        <v>4.1667318170909864</v>
      </c>
      <c r="BN3" s="116">
        <v>470.18037884607702</v>
      </c>
      <c r="BO3" s="38"/>
      <c r="BP3" s="115" t="s">
        <v>88</v>
      </c>
      <c r="BQ3" s="117">
        <v>2319.0430000000001</v>
      </c>
      <c r="BR3" s="117">
        <v>25.667999267578125</v>
      </c>
      <c r="BS3" s="117">
        <v>1</v>
      </c>
      <c r="BT3" s="118">
        <v>8.0603299320889494</v>
      </c>
      <c r="BU3" s="268">
        <v>438.46017852305022</v>
      </c>
      <c r="BV3" s="268">
        <v>439.85177567428838</v>
      </c>
      <c r="BW3" s="116">
        <v>2035.6308730570051</v>
      </c>
      <c r="BX3" s="116">
        <v>271.29746251847297</v>
      </c>
      <c r="BY3" s="116">
        <v>12.114235313517938</v>
      </c>
      <c r="BZ3" s="116">
        <v>102.31473760179109</v>
      </c>
      <c r="CA3" s="116">
        <v>7.6005458048855745</v>
      </c>
      <c r="CB3" s="116">
        <v>2.3548213234319878E-2</v>
      </c>
      <c r="CC3" s="116">
        <v>7.4288434368767517E-2</v>
      </c>
      <c r="CD3" s="116"/>
      <c r="CE3" s="116"/>
      <c r="CF3" s="116">
        <v>9.4106257502157842</v>
      </c>
      <c r="CG3" s="116">
        <v>6.4248351264951049</v>
      </c>
      <c r="CH3" s="116">
        <v>4.2549979805674454</v>
      </c>
      <c r="CI3" s="116">
        <v>454.32772700907498</v>
      </c>
      <c r="CJ3" s="116"/>
      <c r="CK3" s="116"/>
      <c r="CL3" s="38"/>
      <c r="CM3" s="38"/>
      <c r="CN3" s="38"/>
      <c r="CO3" s="38"/>
      <c r="CP3" s="38"/>
      <c r="CQ3" s="38"/>
      <c r="CR3" s="38"/>
      <c r="CS3" s="38"/>
    </row>
    <row r="4" spans="1:97" ht="13.5" customHeight="1" x14ac:dyDescent="0.35">
      <c r="A4" s="25" t="s">
        <v>89</v>
      </c>
      <c r="B4" s="26" t="s">
        <v>85</v>
      </c>
      <c r="C4" s="27" t="s">
        <v>86</v>
      </c>
      <c r="D4" s="27">
        <v>42248</v>
      </c>
      <c r="E4" s="28">
        <v>0.45833333333333331</v>
      </c>
      <c r="F4" s="29">
        <f t="shared" si="0"/>
        <v>42248.458333333336</v>
      </c>
      <c r="G4" s="30">
        <f t="shared" si="1"/>
        <v>13.708333333333334</v>
      </c>
      <c r="H4" s="30">
        <f t="shared" si="2"/>
        <v>45.697666666666663</v>
      </c>
      <c r="I4" s="31">
        <v>19</v>
      </c>
      <c r="J4" s="62">
        <v>15</v>
      </c>
      <c r="K4" s="31"/>
      <c r="L4" s="33">
        <v>23.1511</v>
      </c>
      <c r="M4" s="33">
        <v>54.191575999999998</v>
      </c>
      <c r="N4" s="33">
        <v>7.9260000000000002</v>
      </c>
      <c r="O4" s="33">
        <v>0.4738</v>
      </c>
      <c r="P4" s="33">
        <v>0.28670000000000001</v>
      </c>
      <c r="Q4" s="33">
        <v>4.7752999999999997</v>
      </c>
      <c r="R4" s="33">
        <v>98.730999999999995</v>
      </c>
      <c r="S4" s="33">
        <v>37.3476</v>
      </c>
      <c r="T4" s="33">
        <v>25.672000000000001</v>
      </c>
      <c r="U4" s="33">
        <f t="shared" si="10"/>
        <v>213.26967329999999</v>
      </c>
      <c r="V4" s="33">
        <v>233.51298512382101</v>
      </c>
      <c r="W4" s="33"/>
      <c r="X4" s="34"/>
      <c r="Y4" s="33"/>
      <c r="Z4" s="34"/>
      <c r="AA4" s="33"/>
      <c r="AB4" s="33">
        <f t="shared" si="3"/>
        <v>227.66828491352109</v>
      </c>
      <c r="AC4" s="33">
        <f t="shared" si="4"/>
        <v>210.13088124892155</v>
      </c>
      <c r="AD4" s="33">
        <f t="shared" si="5"/>
        <v>215.54967125140408</v>
      </c>
      <c r="AE4" s="33">
        <f t="shared" si="6"/>
        <v>-17.537403664599537</v>
      </c>
      <c r="AF4" s="33">
        <f t="shared" si="7"/>
        <v>-17.963313872416933</v>
      </c>
      <c r="AG4" s="33">
        <f t="shared" si="8"/>
        <v>108.33372362301847</v>
      </c>
      <c r="AH4" s="33"/>
      <c r="AI4" s="33"/>
      <c r="AJ4" s="33"/>
      <c r="AK4" s="33"/>
      <c r="AL4" s="34"/>
      <c r="AM4" s="33"/>
      <c r="AN4" s="48">
        <v>2698.28</v>
      </c>
      <c r="AO4" s="36">
        <v>8.0509965652356339</v>
      </c>
      <c r="AP4" s="31">
        <v>25</v>
      </c>
      <c r="AQ4" s="34">
        <v>8.0625353679872571</v>
      </c>
      <c r="AR4" s="34"/>
      <c r="AS4" s="34"/>
      <c r="AT4" s="34"/>
      <c r="AU4" s="37">
        <f t="shared" si="9"/>
        <v>2015.6680355920603</v>
      </c>
      <c r="AV4" s="38"/>
      <c r="AW4" s="115" t="s">
        <v>87</v>
      </c>
      <c r="AX4" s="116">
        <v>2339.19</v>
      </c>
      <c r="AY4" s="116">
        <v>23.151100158691406</v>
      </c>
      <c r="AZ4" s="117">
        <v>15</v>
      </c>
      <c r="BA4" s="118">
        <v>8.0785185157561283</v>
      </c>
      <c r="BB4" s="279">
        <v>419.24512662178148</v>
      </c>
      <c r="BC4" s="279">
        <v>420.6173316568732</v>
      </c>
      <c r="BD4" s="116">
        <v>2063.3823480982765</v>
      </c>
      <c r="BE4" s="116">
        <v>263.47894262431095</v>
      </c>
      <c r="BF4" s="116">
        <v>12.328348592421674</v>
      </c>
      <c r="BG4" s="116">
        <v>101.58932279945904</v>
      </c>
      <c r="BH4" s="116">
        <v>6.3588954145686953</v>
      </c>
      <c r="BI4" s="116">
        <v>0</v>
      </c>
      <c r="BJ4" s="116">
        <v>0</v>
      </c>
      <c r="BK4" s="116">
        <v>9.5960702732300245</v>
      </c>
      <c r="BL4" s="116">
        <v>6.1910837430131647</v>
      </c>
      <c r="BM4" s="116">
        <v>4.071062824766857</v>
      </c>
      <c r="BN4" s="116">
        <v>432.46669778318591</v>
      </c>
      <c r="BO4" s="38"/>
      <c r="BP4" s="115" t="s">
        <v>88</v>
      </c>
      <c r="BQ4" s="117">
        <v>2331.1129999999998</v>
      </c>
      <c r="BR4" s="117">
        <v>23.151100158691406</v>
      </c>
      <c r="BS4" s="117">
        <v>15</v>
      </c>
      <c r="BT4" s="118">
        <v>8.0900933049822417</v>
      </c>
      <c r="BU4" s="268">
        <v>405.6317260100372</v>
      </c>
      <c r="BV4" s="268">
        <v>406.95937387397066</v>
      </c>
      <c r="BW4" s="116">
        <v>2050.3046309546739</v>
      </c>
      <c r="BX4" s="116">
        <v>268.8805469164439</v>
      </c>
      <c r="BY4" s="116">
        <v>11.928032076825597</v>
      </c>
      <c r="BZ4" s="116">
        <v>103.69185175428917</v>
      </c>
      <c r="CA4" s="116">
        <v>6.5306509373050572</v>
      </c>
      <c r="CB4" s="116">
        <v>0</v>
      </c>
      <c r="CC4" s="116">
        <v>0</v>
      </c>
      <c r="CD4" s="116"/>
      <c r="CE4" s="116"/>
      <c r="CF4" s="116">
        <v>9.4849114748280936</v>
      </c>
      <c r="CG4" s="116">
        <v>6.318007679272081</v>
      </c>
      <c r="CH4" s="116">
        <v>4.1545240312252387</v>
      </c>
      <c r="CI4" s="116">
        <v>418.42397662957336</v>
      </c>
      <c r="CJ4" s="116"/>
      <c r="CK4" s="116"/>
      <c r="CL4" s="38"/>
      <c r="CM4" s="38"/>
      <c r="CN4" s="38"/>
      <c r="CO4" s="38"/>
      <c r="CP4" s="38"/>
      <c r="CQ4" s="38"/>
      <c r="CR4" s="38"/>
      <c r="CS4" s="38"/>
    </row>
    <row r="5" spans="1:97" ht="13.5" customHeight="1" x14ac:dyDescent="0.35">
      <c r="A5" s="25" t="s">
        <v>84</v>
      </c>
      <c r="B5" s="26" t="s">
        <v>85</v>
      </c>
      <c r="C5" s="27" t="s">
        <v>86</v>
      </c>
      <c r="D5" s="27">
        <v>42256</v>
      </c>
      <c r="E5" s="49">
        <v>0.54166666666666663</v>
      </c>
      <c r="F5" s="29">
        <f t="shared" si="0"/>
        <v>42256.541666666664</v>
      </c>
      <c r="G5" s="30">
        <f t="shared" si="1"/>
        <v>13.708333333333334</v>
      </c>
      <c r="H5" s="30">
        <f t="shared" si="2"/>
        <v>45.697666666666663</v>
      </c>
      <c r="I5" s="31">
        <v>19</v>
      </c>
      <c r="J5" s="62">
        <v>1</v>
      </c>
      <c r="K5" s="31"/>
      <c r="L5" s="33">
        <v>21.864999999999998</v>
      </c>
      <c r="M5" s="33">
        <v>52.800000000000004</v>
      </c>
      <c r="N5" s="33"/>
      <c r="O5" s="33"/>
      <c r="P5" s="33"/>
      <c r="Q5" s="33"/>
      <c r="R5" s="33"/>
      <c r="S5" s="33">
        <v>37.369</v>
      </c>
      <c r="T5" s="33"/>
      <c r="U5" s="33"/>
      <c r="V5" s="33"/>
      <c r="W5" s="33"/>
      <c r="X5" s="34"/>
      <c r="Y5" s="33"/>
      <c r="Z5" s="34"/>
      <c r="AA5" s="33"/>
      <c r="AB5" s="33"/>
      <c r="AC5" s="33"/>
      <c r="AD5" s="33"/>
      <c r="AE5" s="33"/>
      <c r="AF5" s="33"/>
      <c r="AG5" s="33"/>
      <c r="AH5" s="31"/>
      <c r="AI5" s="33"/>
      <c r="AJ5" s="33"/>
      <c r="AK5" s="33"/>
      <c r="AL5" s="34"/>
      <c r="AM5" s="33"/>
      <c r="AN5" s="48">
        <v>2668.7799999999997</v>
      </c>
      <c r="AO5" s="36">
        <v>8.0009208388997681</v>
      </c>
      <c r="AP5" s="31">
        <v>25</v>
      </c>
      <c r="AQ5" s="34">
        <v>8.0119928086146217</v>
      </c>
      <c r="AR5" s="34"/>
      <c r="AS5" s="34"/>
      <c r="AT5" s="34"/>
      <c r="AU5" s="37">
        <f t="shared" si="9"/>
        <v>2015.6899383983573</v>
      </c>
      <c r="AV5" s="38"/>
      <c r="AW5" s="115" t="s">
        <v>87</v>
      </c>
      <c r="AX5" s="116">
        <v>2346.0279999999998</v>
      </c>
      <c r="AY5" s="116">
        <v>21.864999771118164</v>
      </c>
      <c r="AZ5" s="117">
        <v>1</v>
      </c>
      <c r="BA5" s="118">
        <v>8.0482320135101855</v>
      </c>
      <c r="BB5" s="279">
        <v>453.37570356911516</v>
      </c>
      <c r="BC5" s="279">
        <v>454.8833256968702</v>
      </c>
      <c r="BD5" s="116">
        <v>2094.5358180225121</v>
      </c>
      <c r="BE5" s="116">
        <v>237.70232139853471</v>
      </c>
      <c r="BF5" s="116">
        <v>13.789968728720233</v>
      </c>
      <c r="BG5" s="116">
        <v>93.580822302869635</v>
      </c>
      <c r="BH5" s="116">
        <v>5.267906704443166</v>
      </c>
      <c r="BI5" s="116">
        <v>0</v>
      </c>
      <c r="BJ5" s="116">
        <v>0</v>
      </c>
      <c r="BK5" s="116">
        <v>10.099085476890217</v>
      </c>
      <c r="BL5" s="116">
        <v>5.5892926269973264</v>
      </c>
      <c r="BM5" s="116">
        <v>3.6613605678765841</v>
      </c>
      <c r="BN5" s="116">
        <v>466.70952515229567</v>
      </c>
      <c r="BO5" s="38"/>
      <c r="BP5" s="115" t="s">
        <v>88</v>
      </c>
      <c r="BQ5" s="117">
        <v>2338.7460000000001</v>
      </c>
      <c r="BR5" s="117">
        <v>21.864999771118164</v>
      </c>
      <c r="BS5" s="117">
        <v>1</v>
      </c>
      <c r="BT5" s="118">
        <v>8.0593663129770512</v>
      </c>
      <c r="BU5" s="268">
        <v>439.43737313796555</v>
      </c>
      <c r="BV5" s="268">
        <v>440.89864576967005</v>
      </c>
      <c r="BW5" s="116">
        <v>2082.8636382862528</v>
      </c>
      <c r="BX5" s="116">
        <v>242.51620822087989</v>
      </c>
      <c r="BY5" s="116">
        <v>13.366017601072407</v>
      </c>
      <c r="BZ5" s="116">
        <v>95.488193829917876</v>
      </c>
      <c r="CA5" s="116">
        <v>5.4047097308840044</v>
      </c>
      <c r="CB5" s="116">
        <v>0</v>
      </c>
      <c r="CC5" s="116">
        <v>0</v>
      </c>
      <c r="CD5" s="116"/>
      <c r="CE5" s="116"/>
      <c r="CF5" s="116">
        <v>9.981030794044349</v>
      </c>
      <c r="CG5" s="116">
        <v>5.7024855565616202</v>
      </c>
      <c r="CH5" s="116">
        <v>3.7355095088118491</v>
      </c>
      <c r="CI5" s="116">
        <v>452.36126712759989</v>
      </c>
      <c r="CJ5" s="116"/>
      <c r="CK5" s="116"/>
      <c r="CL5" s="38"/>
      <c r="CM5" s="38"/>
      <c r="CN5" s="38"/>
      <c r="CO5" s="38"/>
      <c r="CP5" s="38"/>
      <c r="CQ5" s="38"/>
      <c r="CR5" s="38"/>
      <c r="CS5" s="38"/>
    </row>
    <row r="6" spans="1:97" ht="13.5" customHeight="1" x14ac:dyDescent="0.35">
      <c r="A6" s="25" t="s">
        <v>89</v>
      </c>
      <c r="B6" s="26" t="s">
        <v>85</v>
      </c>
      <c r="C6" s="27" t="s">
        <v>86</v>
      </c>
      <c r="D6" s="27">
        <v>42256</v>
      </c>
      <c r="E6" s="49">
        <v>0.54166666666666663</v>
      </c>
      <c r="F6" s="29">
        <f t="shared" si="0"/>
        <v>42256.541666666664</v>
      </c>
      <c r="G6" s="30">
        <f t="shared" si="1"/>
        <v>13.708333333333334</v>
      </c>
      <c r="H6" s="30">
        <f t="shared" si="2"/>
        <v>45.697666666666663</v>
      </c>
      <c r="I6" s="31">
        <v>19</v>
      </c>
      <c r="J6" s="62">
        <v>15</v>
      </c>
      <c r="K6" s="31"/>
      <c r="L6" s="33"/>
      <c r="M6" s="33" t="s">
        <v>90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4"/>
      <c r="Y6" s="33"/>
      <c r="Z6" s="34"/>
      <c r="AA6" s="33"/>
      <c r="AB6" s="33"/>
      <c r="AC6" s="33"/>
      <c r="AD6" s="33"/>
      <c r="AE6" s="33"/>
      <c r="AF6" s="33"/>
      <c r="AG6" s="33"/>
      <c r="AH6" s="31"/>
      <c r="AI6" s="33"/>
      <c r="AJ6" s="33"/>
      <c r="AK6" s="33"/>
      <c r="AL6" s="34"/>
      <c r="AM6" s="33"/>
      <c r="AN6" s="48"/>
      <c r="AO6" s="36"/>
      <c r="AP6" s="31"/>
      <c r="AQ6" s="31"/>
      <c r="AR6" s="31"/>
      <c r="AS6" s="31"/>
      <c r="AT6" s="31"/>
      <c r="AU6" s="37">
        <f t="shared" si="9"/>
        <v>2015.6899383983573</v>
      </c>
      <c r="AV6" s="38"/>
      <c r="AW6" s="115" t="s">
        <v>87</v>
      </c>
      <c r="AX6" s="116"/>
      <c r="AY6" s="116"/>
      <c r="AZ6" s="117"/>
      <c r="BA6" s="118"/>
      <c r="BB6" s="279"/>
      <c r="BC6" s="279"/>
      <c r="BD6" s="116"/>
      <c r="BE6" s="116"/>
      <c r="BF6" s="116"/>
      <c r="BG6" s="116"/>
      <c r="BH6" s="116"/>
      <c r="BI6" s="116"/>
      <c r="BJ6" s="116"/>
      <c r="BK6" s="116"/>
      <c r="BL6" s="116"/>
      <c r="BM6" s="116"/>
      <c r="BN6" s="116"/>
      <c r="BO6" s="38"/>
      <c r="BP6" s="115" t="s">
        <v>88</v>
      </c>
      <c r="BQ6" s="117"/>
      <c r="BR6" s="117"/>
      <c r="BS6" s="117"/>
      <c r="BT6" s="118"/>
      <c r="BU6" s="268"/>
      <c r="BV6" s="268"/>
      <c r="BW6" s="116"/>
      <c r="BX6" s="116"/>
      <c r="BY6" s="116"/>
      <c r="BZ6" s="116"/>
      <c r="CA6" s="116"/>
      <c r="CB6" s="116"/>
      <c r="CC6" s="116"/>
      <c r="CD6" s="116"/>
      <c r="CE6" s="116"/>
      <c r="CF6" s="116"/>
      <c r="CG6" s="116"/>
      <c r="CH6" s="116"/>
      <c r="CI6" s="116"/>
      <c r="CJ6" s="116"/>
      <c r="CK6" s="116"/>
      <c r="CL6" s="38"/>
      <c r="CM6" s="38"/>
      <c r="CN6" s="38"/>
      <c r="CO6" s="38"/>
      <c r="CP6" s="38"/>
      <c r="CQ6" s="38"/>
      <c r="CR6" s="38"/>
      <c r="CS6" s="38"/>
    </row>
    <row r="7" spans="1:97" ht="13.5" customHeight="1" x14ac:dyDescent="0.35">
      <c r="A7" s="25" t="s">
        <v>84</v>
      </c>
      <c r="B7" s="26" t="s">
        <v>85</v>
      </c>
      <c r="C7" s="27" t="s">
        <v>86</v>
      </c>
      <c r="D7" s="27">
        <v>42297</v>
      </c>
      <c r="E7" s="49"/>
      <c r="F7" s="29">
        <f t="shared" si="0"/>
        <v>42297</v>
      </c>
      <c r="G7" s="30">
        <f t="shared" si="1"/>
        <v>13.708333333333334</v>
      </c>
      <c r="H7" s="30">
        <f t="shared" si="2"/>
        <v>45.697666666666663</v>
      </c>
      <c r="I7" s="31">
        <v>19</v>
      </c>
      <c r="J7" s="62">
        <v>1</v>
      </c>
      <c r="K7" s="31"/>
      <c r="L7" s="33">
        <v>17.566300000000002</v>
      </c>
      <c r="M7" s="33">
        <v>47.403054545454552</v>
      </c>
      <c r="N7" s="33"/>
      <c r="O7" s="33"/>
      <c r="P7" s="33"/>
      <c r="Q7" s="33"/>
      <c r="R7" s="33">
        <v>84.909090909090892</v>
      </c>
      <c r="S7" s="33">
        <v>36.682654545454547</v>
      </c>
      <c r="T7" s="33"/>
      <c r="U7" s="33"/>
      <c r="V7" s="33">
        <v>232.73712874358671</v>
      </c>
      <c r="W7" s="33">
        <v>0.56999999999999995</v>
      </c>
      <c r="X7" s="34">
        <v>4.8000000000000001E-2</v>
      </c>
      <c r="Y7" s="33">
        <v>1.194</v>
      </c>
      <c r="Z7" s="34">
        <v>2.6000000000000002E-2</v>
      </c>
      <c r="AA7" s="33">
        <v>1.326785635015759</v>
      </c>
      <c r="AB7" s="33">
        <f t="shared" ref="AB7:AB10" si="11">V7*1000/(1000+T7)</f>
        <v>232.73712874358671</v>
      </c>
      <c r="AC7" s="33">
        <f t="shared" ref="AC7:AC10" si="12">EXP(1)^(-135.29996+(1.572288*(10^5)/(L7+273.15))-((6.637149*10^7)/(L7+273.15)^2)+(1.243678*10^10)/(L7+273.15)^3-((8.621061*10^11)/(L7+273.15)^4)-(S7*(0.020573-12.142/(L7+273.15)+2363.1/(L7+273.15)^2)))</f>
        <v>233.18620724178331</v>
      </c>
      <c r="AD7" s="33">
        <f t="shared" ref="AD7:AD10" si="13">EXP(1)^(-135.90205+(1.575701*10^5/(L7+273.15)+(-6.642308*10^7/(L7+273.15)^2)+(1.2438*10^10/(L7+273.15)^3)+(-8.621949*10^11/(L7+273.15)^4)-(S7*(0.017674-10.754/(L7+273.15)+2140.7/(L7+273.15)^2))))</f>
        <v>239.43508984442533</v>
      </c>
      <c r="AE7" s="33">
        <f t="shared" ref="AE7:AE10" si="14">AC7-AB7</f>
        <v>0.44907849819659873</v>
      </c>
      <c r="AF7" s="33">
        <f t="shared" ref="AF7:AF10" si="15">AD7-V7</f>
        <v>6.6979611008386257</v>
      </c>
      <c r="AG7" s="33">
        <f t="shared" ref="AG7:AG10" si="16">V7/AD7*100</f>
        <v>97.202598372197386</v>
      </c>
      <c r="AH7" s="33">
        <f t="shared" ref="AH7:AH261" si="17">((999.842594+0.06793952*22-0.00909529*22^2+0.0001001685*22^3-0.000001120083*22^4+0.000000006536332*22^5)+(0.824493-0.0040899*22+0.000076438*22^2-0.00000082467*22^3+0.0000000053875*22^4)*S7+(-0.00572466+0.00010227*22-0.0000016546*22^2)*S7^1.5+0.00048314*S7^2)-1000</f>
        <v>25.498508251732574</v>
      </c>
      <c r="AI7" s="33">
        <f t="shared" ref="AI7:AI122" si="18">W7*1000/(AH7+1000)</f>
        <v>0.55582723467022366</v>
      </c>
      <c r="AJ7" s="33">
        <f t="shared" ref="AJ7:AJ122" si="19">X7*1000/(AH7+1000)</f>
        <v>4.6806503972229359E-2</v>
      </c>
      <c r="AK7" s="33">
        <f t="shared" ref="AK7:AK122" si="20">Y7*1000/(AH7+1000)</f>
        <v>1.1643117863092052</v>
      </c>
      <c r="AL7" s="34">
        <f t="shared" ref="AL7:AL122" si="21">Z7*1000/(AH7+1000)</f>
        <v>2.535352298495757E-2</v>
      </c>
      <c r="AM7" s="33">
        <f t="shared" ref="AM7:AM122" si="22">AA7*1000/(AH7+1000)</f>
        <v>1.293795772826291</v>
      </c>
      <c r="AN7" s="48">
        <v>2691.32</v>
      </c>
      <c r="AO7" s="36">
        <v>7.9928934014221849</v>
      </c>
      <c r="AP7" s="31">
        <v>25</v>
      </c>
      <c r="AQ7" s="34">
        <v>8.0070716274463276</v>
      </c>
      <c r="AR7" s="34"/>
      <c r="AS7" s="34"/>
      <c r="AT7" s="50"/>
      <c r="AU7" s="37">
        <f t="shared" si="9"/>
        <v>2015.8021902806297</v>
      </c>
      <c r="AV7" s="38"/>
      <c r="AW7" s="115" t="s">
        <v>87</v>
      </c>
      <c r="AX7" s="116">
        <v>2376.922</v>
      </c>
      <c r="AY7" s="116">
        <v>17.566299438476563</v>
      </c>
      <c r="AZ7" s="117">
        <v>1</v>
      </c>
      <c r="BA7" s="118">
        <v>8.1059229181095755</v>
      </c>
      <c r="BB7" s="279">
        <v>393.67970725476289</v>
      </c>
      <c r="BC7" s="279">
        <v>395.06089341231234</v>
      </c>
      <c r="BD7" s="116">
        <v>2131.8047765989804</v>
      </c>
      <c r="BE7" s="116">
        <v>231.57476803445039</v>
      </c>
      <c r="BF7" s="116">
        <v>13.542163130837032</v>
      </c>
      <c r="BG7" s="116">
        <v>92.320522036197346</v>
      </c>
      <c r="BH7" s="116">
        <v>3.9762499366874562</v>
      </c>
      <c r="BI7" s="116">
        <v>2.8191479665797246E-2</v>
      </c>
      <c r="BJ7" s="116">
        <v>4.8863348733861063E-2</v>
      </c>
      <c r="BK7" s="116">
        <v>10.379147187001916</v>
      </c>
      <c r="BL7" s="116">
        <v>5.459156365890018</v>
      </c>
      <c r="BM7" s="116">
        <v>3.5341017377377493</v>
      </c>
      <c r="BN7" s="116">
        <v>402.88121304636451</v>
      </c>
      <c r="BO7" s="38"/>
      <c r="BP7" s="115" t="s">
        <v>88</v>
      </c>
      <c r="BQ7" s="117">
        <v>2367.6999999999998</v>
      </c>
      <c r="BR7" s="117">
        <v>17.566299438476563</v>
      </c>
      <c r="BS7" s="117">
        <v>1</v>
      </c>
      <c r="BT7" s="118">
        <v>8.1202886171903188</v>
      </c>
      <c r="BU7" s="268">
        <v>378.22366598832218</v>
      </c>
      <c r="BV7" s="268">
        <v>379.55062615998935</v>
      </c>
      <c r="BW7" s="116">
        <v>2116.9899717101789</v>
      </c>
      <c r="BX7" s="116">
        <v>237.69952099739334</v>
      </c>
      <c r="BY7" s="116">
        <v>13.010491753496796</v>
      </c>
      <c r="BZ7" s="116">
        <v>94.750163351558498</v>
      </c>
      <c r="CA7" s="116">
        <v>4.1099768369443455</v>
      </c>
      <c r="CB7" s="116">
        <v>2.8287702399711605E-2</v>
      </c>
      <c r="CC7" s="116">
        <v>5.0442621337053233E-2</v>
      </c>
      <c r="CD7" s="116"/>
      <c r="CE7" s="116"/>
      <c r="CF7" s="116">
        <v>10.220192418155573</v>
      </c>
      <c r="CG7" s="116">
        <v>5.6035416303596763</v>
      </c>
      <c r="CH7" s="116">
        <v>3.6275726295506736</v>
      </c>
      <c r="CI7" s="116">
        <v>387.06391654982792</v>
      </c>
      <c r="CJ7" s="116"/>
      <c r="CK7" s="116"/>
      <c r="CL7" s="38"/>
      <c r="CM7" s="38"/>
      <c r="CN7" s="38"/>
      <c r="CO7" s="38"/>
      <c r="CP7" s="26">
        <v>356.24</v>
      </c>
      <c r="CQ7" s="51">
        <f>CP7-BC7</f>
        <v>-38.82089341231233</v>
      </c>
      <c r="CR7" s="51">
        <f>CP7-BV7</f>
        <v>-23.31062615998934</v>
      </c>
      <c r="CS7" s="38"/>
    </row>
    <row r="8" spans="1:97" ht="13.5" customHeight="1" x14ac:dyDescent="0.35">
      <c r="A8" s="25" t="s">
        <v>89</v>
      </c>
      <c r="B8" s="26" t="s">
        <v>85</v>
      </c>
      <c r="C8" s="27" t="s">
        <v>86</v>
      </c>
      <c r="D8" s="27">
        <v>42297</v>
      </c>
      <c r="E8" s="49"/>
      <c r="F8" s="29">
        <f t="shared" si="0"/>
        <v>42297</v>
      </c>
      <c r="G8" s="30">
        <f t="shared" si="1"/>
        <v>13.708333333333334</v>
      </c>
      <c r="H8" s="30">
        <f t="shared" si="2"/>
        <v>45.697666666666663</v>
      </c>
      <c r="I8" s="31">
        <v>19</v>
      </c>
      <c r="J8" s="62">
        <v>15</v>
      </c>
      <c r="K8" s="31"/>
      <c r="L8" s="33">
        <v>17.503027272727273</v>
      </c>
      <c r="M8" s="33">
        <v>47.666945454545449</v>
      </c>
      <c r="N8" s="33"/>
      <c r="O8" s="33"/>
      <c r="P8" s="33"/>
      <c r="Q8" s="33"/>
      <c r="R8" s="33">
        <v>88.34545454545453</v>
      </c>
      <c r="S8" s="33">
        <v>36.964290909090913</v>
      </c>
      <c r="T8" s="33"/>
      <c r="U8" s="33"/>
      <c r="V8" s="33">
        <v>230.29688336461851</v>
      </c>
      <c r="W8" s="33">
        <v>0.72199999999999998</v>
      </c>
      <c r="X8" s="34">
        <v>6.5000000000000002E-2</v>
      </c>
      <c r="Y8" s="33">
        <v>1.0170000000000001</v>
      </c>
      <c r="Z8" s="34">
        <v>3.6999999999999998E-2</v>
      </c>
      <c r="AA8" s="33">
        <v>1.4595152483686245</v>
      </c>
      <c r="AB8" s="33">
        <f t="shared" si="11"/>
        <v>230.29688336461851</v>
      </c>
      <c r="AC8" s="33">
        <f t="shared" si="12"/>
        <v>233.01763677108633</v>
      </c>
      <c r="AD8" s="33">
        <f t="shared" si="13"/>
        <v>239.31661863613328</v>
      </c>
      <c r="AE8" s="33">
        <f t="shared" si="14"/>
        <v>2.7207534064678214</v>
      </c>
      <c r="AF8" s="33">
        <f t="shared" si="15"/>
        <v>9.0197352715147758</v>
      </c>
      <c r="AG8" s="33">
        <f t="shared" si="16"/>
        <v>96.231045163968005</v>
      </c>
      <c r="AH8" s="33">
        <f t="shared" si="17"/>
        <v>25.712736765542559</v>
      </c>
      <c r="AI8" s="33">
        <f t="shared" si="18"/>
        <v>0.70390078442112081</v>
      </c>
      <c r="AJ8" s="33">
        <f t="shared" si="19"/>
        <v>6.3370569234588434E-2</v>
      </c>
      <c r="AK8" s="33">
        <f t="shared" si="20"/>
        <v>0.99150567556271463</v>
      </c>
      <c r="AL8" s="34">
        <f t="shared" si="21"/>
        <v>3.6072477871996494E-2</v>
      </c>
      <c r="AM8" s="33">
        <f t="shared" si="22"/>
        <v>1.4229278783950994</v>
      </c>
      <c r="AN8" s="48">
        <v>2668.49</v>
      </c>
      <c r="AO8" s="36">
        <v>7.9869803992502835</v>
      </c>
      <c r="AP8" s="31">
        <v>25</v>
      </c>
      <c r="AQ8" s="34">
        <v>8.0007471388174469</v>
      </c>
      <c r="AR8" s="34"/>
      <c r="AS8" s="34"/>
      <c r="AT8" s="50"/>
      <c r="AU8" s="37">
        <f t="shared" si="9"/>
        <v>2015.8021902806297</v>
      </c>
      <c r="AV8" s="38"/>
      <c r="AW8" s="115" t="s">
        <v>87</v>
      </c>
      <c r="AX8" s="116">
        <v>2357.7060000000001</v>
      </c>
      <c r="AY8" s="116">
        <v>17.503026962280273</v>
      </c>
      <c r="AZ8" s="117">
        <v>15</v>
      </c>
      <c r="BA8" s="118">
        <v>8.10039359899862</v>
      </c>
      <c r="BB8" s="279">
        <v>394.90905298603269</v>
      </c>
      <c r="BC8" s="279">
        <v>396.29565551859002</v>
      </c>
      <c r="BD8" s="116">
        <v>2116.0813050615743</v>
      </c>
      <c r="BE8" s="116">
        <v>228.03620339634978</v>
      </c>
      <c r="BF8" s="116">
        <v>13.588220624302823</v>
      </c>
      <c r="BG8" s="116">
        <v>92.327813157310402</v>
      </c>
      <c r="BH8" s="116">
        <v>3.9233814563577751</v>
      </c>
      <c r="BI8" s="116">
        <v>4.0032084057366982E-2</v>
      </c>
      <c r="BJ8" s="116">
        <v>5.3094979013491646E-2</v>
      </c>
      <c r="BK8" s="116">
        <v>10.379977666823956</v>
      </c>
      <c r="BL8" s="116">
        <v>5.3520335299578008</v>
      </c>
      <c r="BM8" s="116">
        <v>3.4657162495444984</v>
      </c>
      <c r="BN8" s="116">
        <v>404.10730237608101</v>
      </c>
      <c r="BO8" s="38"/>
      <c r="BP8" s="115" t="s">
        <v>88</v>
      </c>
      <c r="BQ8" s="117">
        <v>2348.8319999999999</v>
      </c>
      <c r="BR8" s="117">
        <v>17.503026962280273</v>
      </c>
      <c r="BS8" s="117">
        <v>15</v>
      </c>
      <c r="BT8" s="118">
        <v>8.1143446549332907</v>
      </c>
      <c r="BU8" s="268">
        <v>379.85523744361467</v>
      </c>
      <c r="BV8" s="268">
        <v>381.18898310039788</v>
      </c>
      <c r="BW8" s="116">
        <v>2101.8631462403214</v>
      </c>
      <c r="BX8" s="116">
        <v>233.89823399060566</v>
      </c>
      <c r="BY8" s="116">
        <v>13.070241699076126</v>
      </c>
      <c r="BZ8" s="116">
        <v>94.69177575122545</v>
      </c>
      <c r="CA8" s="116">
        <v>4.0514603315059823</v>
      </c>
      <c r="CB8" s="116">
        <v>4.01632278130864E-2</v>
      </c>
      <c r="CC8" s="116">
        <v>5.4761560026164793E-2</v>
      </c>
      <c r="CD8" s="116"/>
      <c r="CE8" s="116"/>
      <c r="CF8" s="116">
        <v>10.225162575688952</v>
      </c>
      <c r="CG8" s="116">
        <v>5.4896160007533048</v>
      </c>
      <c r="CH8" s="116">
        <v>3.5548079568403264</v>
      </c>
      <c r="CI8" s="116">
        <v>388.70285230506977</v>
      </c>
      <c r="CJ8" s="116"/>
      <c r="CK8" s="116"/>
      <c r="CL8" s="38"/>
      <c r="CM8" s="38"/>
      <c r="CN8" s="38"/>
      <c r="CO8" s="38"/>
      <c r="CP8" s="38"/>
      <c r="CQ8" s="38"/>
      <c r="CR8" s="38"/>
      <c r="CS8" s="38"/>
    </row>
    <row r="9" spans="1:97" ht="13.5" customHeight="1" x14ac:dyDescent="0.35">
      <c r="A9" s="25" t="s">
        <v>84</v>
      </c>
      <c r="B9" s="26" t="s">
        <v>85</v>
      </c>
      <c r="C9" s="27" t="s">
        <v>86</v>
      </c>
      <c r="D9" s="27">
        <v>42325</v>
      </c>
      <c r="E9" s="49">
        <v>0.43541666666666662</v>
      </c>
      <c r="F9" s="29">
        <f t="shared" si="0"/>
        <v>42325.435416666667</v>
      </c>
      <c r="G9" s="30">
        <f t="shared" si="1"/>
        <v>13.708333333333334</v>
      </c>
      <c r="H9" s="30">
        <f t="shared" si="2"/>
        <v>45.697666666666663</v>
      </c>
      <c r="I9" s="31">
        <v>19</v>
      </c>
      <c r="J9" s="62">
        <v>0.5</v>
      </c>
      <c r="K9" s="31"/>
      <c r="L9" s="33">
        <v>15.8363</v>
      </c>
      <c r="M9" s="33">
        <v>46.300637999999999</v>
      </c>
      <c r="N9" s="33">
        <v>7.9749999999999996</v>
      </c>
      <c r="O9" s="33">
        <v>0.3266</v>
      </c>
      <c r="P9" s="33">
        <v>0.31130000000000002</v>
      </c>
      <c r="Q9" s="33">
        <v>4.5284000000000004</v>
      </c>
      <c r="R9" s="33">
        <v>82.022999999999996</v>
      </c>
      <c r="S9" s="33">
        <v>37.302799999999998</v>
      </c>
      <c r="T9" s="33">
        <v>27.558399999999999</v>
      </c>
      <c r="U9" s="33">
        <f t="shared" ref="U9:U14" si="23">Q9*44.661</f>
        <v>202.24287240000004</v>
      </c>
      <c r="V9" s="33">
        <v>237.57972208712604</v>
      </c>
      <c r="W9" s="33">
        <v>0.17099999999999999</v>
      </c>
      <c r="X9" s="34">
        <v>0.71799999999999997</v>
      </c>
      <c r="Y9" s="33">
        <v>1.1539999999999999</v>
      </c>
      <c r="Z9" s="34">
        <v>1.9000000000000003E-2</v>
      </c>
      <c r="AA9" s="33">
        <v>3.4782039330581087</v>
      </c>
      <c r="AB9" s="33">
        <f t="shared" si="11"/>
        <v>231.20799955226494</v>
      </c>
      <c r="AC9" s="33">
        <f t="shared" si="12"/>
        <v>239.94763072871154</v>
      </c>
      <c r="AD9" s="33">
        <f t="shared" si="13"/>
        <v>246.5936054849987</v>
      </c>
      <c r="AE9" s="33">
        <f t="shared" si="14"/>
        <v>8.7396311764466077</v>
      </c>
      <c r="AF9" s="33">
        <f t="shared" si="15"/>
        <v>9.0138833978726609</v>
      </c>
      <c r="AG9" s="33">
        <f t="shared" si="16"/>
        <v>96.344640251257047</v>
      </c>
      <c r="AH9" s="33">
        <f t="shared" si="17"/>
        <v>25.970271962738934</v>
      </c>
      <c r="AI9" s="33">
        <f t="shared" si="18"/>
        <v>0.16667149592245722</v>
      </c>
      <c r="AJ9" s="33">
        <f t="shared" si="19"/>
        <v>0.69982534545218888</v>
      </c>
      <c r="AK9" s="33">
        <f t="shared" si="20"/>
        <v>1.1247889256989221</v>
      </c>
      <c r="AL9" s="34">
        <f t="shared" si="21"/>
        <v>1.8519055102495255E-2</v>
      </c>
      <c r="AM9" s="33">
        <f t="shared" si="22"/>
        <v>3.3901605417904639</v>
      </c>
      <c r="AN9" s="48">
        <v>2675.49</v>
      </c>
      <c r="AO9" s="36">
        <v>7.9478822557599882</v>
      </c>
      <c r="AP9" s="31">
        <v>25</v>
      </c>
      <c r="AQ9" s="34">
        <v>7.9597474794934202</v>
      </c>
      <c r="AR9" s="34"/>
      <c r="AS9" s="34"/>
      <c r="AT9" s="34"/>
      <c r="AU9" s="37">
        <f t="shared" si="9"/>
        <v>2015.8788501026695</v>
      </c>
      <c r="AV9" s="38"/>
      <c r="AW9" s="115" t="s">
        <v>87</v>
      </c>
      <c r="AX9" s="116">
        <v>2386.221</v>
      </c>
      <c r="AY9" s="116">
        <v>15.836299896240234</v>
      </c>
      <c r="AZ9" s="117">
        <v>0.5</v>
      </c>
      <c r="BA9" s="118">
        <v>8.0869436664793604</v>
      </c>
      <c r="BB9" s="279">
        <v>411.32247053901955</v>
      </c>
      <c r="BC9" s="279">
        <v>412.79742357373078</v>
      </c>
      <c r="BD9" s="116">
        <v>2158.4036212877395</v>
      </c>
      <c r="BE9" s="116">
        <v>212.98353808772089</v>
      </c>
      <c r="BF9" s="116">
        <v>14.834037126986843</v>
      </c>
      <c r="BG9" s="116">
        <v>87.740913678479657</v>
      </c>
      <c r="BH9" s="116">
        <v>3.2517232446369873</v>
      </c>
      <c r="BI9" s="116">
        <v>2.0302898989780962E-2</v>
      </c>
      <c r="BJ9" s="116">
        <v>0.11470018703172533</v>
      </c>
      <c r="BK9" s="116">
        <v>10.812881178582575</v>
      </c>
      <c r="BL9" s="116">
        <v>4.9955702396709976</v>
      </c>
      <c r="BM9" s="116">
        <v>3.2227288562595229</v>
      </c>
      <c r="BN9" s="116">
        <v>420.10042974021201</v>
      </c>
      <c r="BO9" s="38"/>
      <c r="BP9" s="115" t="s">
        <v>88</v>
      </c>
      <c r="BQ9" s="117">
        <v>2378.8530000000001</v>
      </c>
      <c r="BR9" s="117">
        <v>15.836299896240234</v>
      </c>
      <c r="BS9" s="117">
        <v>0.5</v>
      </c>
      <c r="BT9" s="118">
        <v>8.0990154264276448</v>
      </c>
      <c r="BU9" s="268">
        <v>397.87821802756417</v>
      </c>
      <c r="BV9" s="268">
        <v>399.30496158562016</v>
      </c>
      <c r="BW9" s="116">
        <v>2146.7039206417976</v>
      </c>
      <c r="BX9" s="116">
        <v>217.79970426108122</v>
      </c>
      <c r="BY9" s="116">
        <v>14.349180219854537</v>
      </c>
      <c r="BZ9" s="116">
        <v>89.713220905768992</v>
      </c>
      <c r="CA9" s="116">
        <v>3.3433768843327401</v>
      </c>
      <c r="CB9" s="116">
        <v>2.0356122984565475E-2</v>
      </c>
      <c r="CC9" s="116">
        <v>0.11782078908799556</v>
      </c>
      <c r="CD9" s="116"/>
      <c r="CE9" s="116"/>
      <c r="CF9" s="116">
        <v>10.669393949269736</v>
      </c>
      <c r="CG9" s="116">
        <v>5.1085343523952398</v>
      </c>
      <c r="CH9" s="116">
        <v>3.2956039612689847</v>
      </c>
      <c r="CI9" s="116">
        <v>406.36926584294912</v>
      </c>
      <c r="CJ9" s="116"/>
      <c r="CK9" s="116"/>
      <c r="CL9" s="38"/>
      <c r="CM9" s="38"/>
      <c r="CN9" s="38"/>
      <c r="CO9" s="38"/>
      <c r="CP9" s="38"/>
      <c r="CQ9" s="38"/>
      <c r="CR9" s="38"/>
      <c r="CS9" s="38"/>
    </row>
    <row r="10" spans="1:97" ht="13.5" customHeight="1" x14ac:dyDescent="0.35">
      <c r="A10" s="25" t="s">
        <v>89</v>
      </c>
      <c r="B10" s="26" t="s">
        <v>85</v>
      </c>
      <c r="C10" s="27" t="s">
        <v>86</v>
      </c>
      <c r="D10" s="27">
        <v>42325</v>
      </c>
      <c r="E10" s="49">
        <v>0.44791666666666669</v>
      </c>
      <c r="F10" s="29">
        <f t="shared" si="0"/>
        <v>42325.447916666664</v>
      </c>
      <c r="G10" s="30">
        <f t="shared" si="1"/>
        <v>13.708333333333334</v>
      </c>
      <c r="H10" s="30">
        <f t="shared" si="2"/>
        <v>45.697666666666663</v>
      </c>
      <c r="I10" s="31">
        <v>19</v>
      </c>
      <c r="J10" s="62">
        <v>15</v>
      </c>
      <c r="K10" s="31"/>
      <c r="L10" s="33">
        <v>15.6663</v>
      </c>
      <c r="M10" s="33">
        <v>46.157380000000003</v>
      </c>
      <c r="N10" s="33">
        <v>7.9589999999999996</v>
      </c>
      <c r="O10" s="33">
        <v>0.30320000000000003</v>
      </c>
      <c r="P10" s="33">
        <v>0.31019999999999998</v>
      </c>
      <c r="Q10" s="33">
        <v>4.4025999999999996</v>
      </c>
      <c r="R10" s="33">
        <v>79.492000000000004</v>
      </c>
      <c r="S10" s="33">
        <v>37.327800000000003</v>
      </c>
      <c r="T10" s="33">
        <v>27.6174</v>
      </c>
      <c r="U10" s="33">
        <f t="shared" si="23"/>
        <v>196.62451859999999</v>
      </c>
      <c r="V10" s="33">
        <v>229.9867439957809</v>
      </c>
      <c r="W10" s="33">
        <v>0.502</v>
      </c>
      <c r="X10" s="34">
        <v>0.73199999999999998</v>
      </c>
      <c r="Y10" s="33">
        <v>1.361</v>
      </c>
      <c r="Z10" s="34">
        <v>2.0999999999999998E-2</v>
      </c>
      <c r="AA10" s="33">
        <v>3.8886003462511658</v>
      </c>
      <c r="AB10" s="33">
        <f t="shared" si="11"/>
        <v>223.80580943430979</v>
      </c>
      <c r="AC10" s="33">
        <f t="shared" si="12"/>
        <v>240.69336927581892</v>
      </c>
      <c r="AD10" s="33">
        <f t="shared" si="13"/>
        <v>247.3742331471266</v>
      </c>
      <c r="AE10" s="33">
        <f t="shared" si="14"/>
        <v>16.88755984150913</v>
      </c>
      <c r="AF10" s="33">
        <f t="shared" si="15"/>
        <v>17.387489151345704</v>
      </c>
      <c r="AG10" s="33">
        <f t="shared" si="16"/>
        <v>92.971180170974222</v>
      </c>
      <c r="AH10" s="33">
        <f t="shared" si="17"/>
        <v>25.989293778327465</v>
      </c>
      <c r="AI10" s="33">
        <f t="shared" si="18"/>
        <v>0.48928385807158414</v>
      </c>
      <c r="AJ10" s="33">
        <f t="shared" si="19"/>
        <v>0.71345773726772821</v>
      </c>
      <c r="AK10" s="33">
        <f t="shared" si="20"/>
        <v>1.3265245634171832</v>
      </c>
      <c r="AL10" s="34">
        <f t="shared" si="21"/>
        <v>2.0468049839647937E-2</v>
      </c>
      <c r="AM10" s="33">
        <f t="shared" si="22"/>
        <v>3.7900983663590999</v>
      </c>
      <c r="AN10" s="48">
        <v>2679.14</v>
      </c>
      <c r="AO10" s="36">
        <v>7.9430925706257396</v>
      </c>
      <c r="AP10" s="31">
        <v>25</v>
      </c>
      <c r="AQ10" s="34">
        <v>7.95488125130138</v>
      </c>
      <c r="AR10" s="34"/>
      <c r="AS10" s="34"/>
      <c r="AT10" s="34"/>
      <c r="AU10" s="37">
        <f t="shared" si="9"/>
        <v>2015.8788501026695</v>
      </c>
      <c r="AV10" s="38"/>
      <c r="AW10" s="115" t="s">
        <v>87</v>
      </c>
      <c r="AX10" s="116">
        <v>2392.3490000000002</v>
      </c>
      <c r="AY10" s="116">
        <v>15.666299819946289</v>
      </c>
      <c r="AZ10" s="117">
        <v>15</v>
      </c>
      <c r="BA10" s="118">
        <v>8.084190069383153</v>
      </c>
      <c r="BB10" s="279">
        <v>414.31978420656458</v>
      </c>
      <c r="BC10" s="279">
        <v>415.8086906545276</v>
      </c>
      <c r="BD10" s="116">
        <v>2166.0052308953827</v>
      </c>
      <c r="BE10" s="116">
        <v>211.32790465891955</v>
      </c>
      <c r="BF10" s="116">
        <v>15.015930658471028</v>
      </c>
      <c r="BG10" s="116">
        <v>87.155072433803355</v>
      </c>
      <c r="BH10" s="116">
        <v>3.1829459519692094</v>
      </c>
      <c r="BI10" s="116">
        <v>2.2409861535891758E-2</v>
      </c>
      <c r="BJ10" s="116">
        <v>0.12677515789712965</v>
      </c>
      <c r="BK10" s="116">
        <v>10.873218439333815</v>
      </c>
      <c r="BL10" s="116">
        <v>4.9435962051897295</v>
      </c>
      <c r="BM10" s="116">
        <v>3.1885828152109132</v>
      </c>
      <c r="BN10" s="116">
        <v>423.08383630465363</v>
      </c>
      <c r="BO10" s="38"/>
      <c r="BP10" s="115" t="s">
        <v>88</v>
      </c>
      <c r="BQ10" s="117">
        <v>2385.0569999999998</v>
      </c>
      <c r="BR10" s="117">
        <v>15.666299819946289</v>
      </c>
      <c r="BS10" s="117">
        <v>15</v>
      </c>
      <c r="BT10" s="118">
        <v>8.096190491428807</v>
      </c>
      <c r="BU10" s="268">
        <v>400.87601924481567</v>
      </c>
      <c r="BV10" s="268">
        <v>402.31661395604914</v>
      </c>
      <c r="BW10" s="116">
        <v>2154.4396267983366</v>
      </c>
      <c r="BX10" s="116">
        <v>216.08871972290129</v>
      </c>
      <c r="BY10" s="116">
        <v>14.528696762940076</v>
      </c>
      <c r="BZ10" s="116">
        <v>89.106147272516012</v>
      </c>
      <c r="CA10" s="116">
        <v>3.2721234945151125</v>
      </c>
      <c r="CB10" s="116">
        <v>2.2467751150630669E-2</v>
      </c>
      <c r="CC10" s="116">
        <v>0.13020503329461058</v>
      </c>
      <c r="CD10" s="116"/>
      <c r="CE10" s="116"/>
      <c r="CF10" s="116">
        <v>10.729361056811404</v>
      </c>
      <c r="CG10" s="116">
        <v>5.0549660090114088</v>
      </c>
      <c r="CH10" s="116">
        <v>3.2604155110582043</v>
      </c>
      <c r="CI10" s="116">
        <v>409.35569714449457</v>
      </c>
      <c r="CJ10" s="116"/>
      <c r="CK10" s="116"/>
      <c r="CL10" s="38"/>
      <c r="CM10" s="38"/>
      <c r="CN10" s="38"/>
      <c r="CO10" s="38"/>
      <c r="CP10" s="38"/>
      <c r="CQ10" s="38"/>
      <c r="CR10" s="38"/>
      <c r="CS10" s="38"/>
    </row>
    <row r="11" spans="1:97" ht="13.5" customHeight="1" x14ac:dyDescent="0.35">
      <c r="A11" s="25" t="s">
        <v>84</v>
      </c>
      <c r="B11" s="26" t="s">
        <v>85</v>
      </c>
      <c r="C11" s="27" t="s">
        <v>86</v>
      </c>
      <c r="D11" s="27">
        <v>42355</v>
      </c>
      <c r="E11" s="28">
        <v>0.4375</v>
      </c>
      <c r="F11" s="29">
        <f t="shared" si="0"/>
        <v>42355.4375</v>
      </c>
      <c r="G11" s="30">
        <f t="shared" si="1"/>
        <v>13.708333333333334</v>
      </c>
      <c r="H11" s="30">
        <f t="shared" si="2"/>
        <v>45.697666666666663</v>
      </c>
      <c r="I11" s="31">
        <v>19</v>
      </c>
      <c r="J11" s="62">
        <v>0.5</v>
      </c>
      <c r="K11" s="31"/>
      <c r="L11" s="33">
        <v>12.218</v>
      </c>
      <c r="M11" s="33">
        <v>42.784762000000001</v>
      </c>
      <c r="N11" s="33">
        <v>7.9850000000000003</v>
      </c>
      <c r="O11" s="33">
        <v>0.19800000000000001</v>
      </c>
      <c r="P11" s="33">
        <v>0.3085</v>
      </c>
      <c r="Q11" s="33">
        <v>5.3128000000000002</v>
      </c>
      <c r="R11" s="33">
        <v>89.608000000000004</v>
      </c>
      <c r="S11" s="33">
        <v>37.517299999999999</v>
      </c>
      <c r="T11" s="33">
        <v>28.503</v>
      </c>
      <c r="U11" s="33">
        <f t="shared" si="23"/>
        <v>237.2749608</v>
      </c>
      <c r="V11" s="33"/>
      <c r="W11" s="33">
        <v>0.32600000000000001</v>
      </c>
      <c r="X11" s="34">
        <v>1.8399999999999999</v>
      </c>
      <c r="Y11" s="33">
        <v>2.2150507317073176</v>
      </c>
      <c r="Z11" s="34">
        <v>6.5000000000000002E-2</v>
      </c>
      <c r="AA11" s="33">
        <v>4.5789999999999997</v>
      </c>
      <c r="AB11" s="33"/>
      <c r="AC11" s="33"/>
      <c r="AD11" s="33"/>
      <c r="AE11" s="33"/>
      <c r="AF11" s="33"/>
      <c r="AG11" s="33"/>
      <c r="AH11" s="33">
        <f t="shared" si="17"/>
        <v>26.133488119840649</v>
      </c>
      <c r="AI11" s="33">
        <f t="shared" si="18"/>
        <v>0.31769745727461041</v>
      </c>
      <c r="AJ11" s="33">
        <f t="shared" si="19"/>
        <v>1.7931390226542425</v>
      </c>
      <c r="AK11" s="33">
        <f t="shared" si="20"/>
        <v>2.1586379914039262</v>
      </c>
      <c r="AL11" s="34">
        <f t="shared" si="21"/>
        <v>6.3344585039416187E-2</v>
      </c>
      <c r="AM11" s="33">
        <f t="shared" si="22"/>
        <v>4.4623823830074878</v>
      </c>
      <c r="AN11" s="48">
        <v>2677.26</v>
      </c>
      <c r="AO11" s="119">
        <v>8.0756063681477865</v>
      </c>
      <c r="AP11" s="120">
        <v>15</v>
      </c>
      <c r="AQ11" s="52">
        <v>8.1022936545853863</v>
      </c>
      <c r="AR11" s="52"/>
      <c r="AS11" s="52"/>
      <c r="AT11" s="52"/>
      <c r="AU11" s="37">
        <f t="shared" si="9"/>
        <v>2015.9609856262834</v>
      </c>
      <c r="AV11" s="38"/>
      <c r="AW11" s="115" t="s">
        <v>87</v>
      </c>
      <c r="AX11" s="116">
        <v>2400.8490000000002</v>
      </c>
      <c r="AY11" s="116">
        <v>12.218000411987305</v>
      </c>
      <c r="AZ11" s="117">
        <v>0.5</v>
      </c>
      <c r="BA11" s="118">
        <v>8.1189283213316106</v>
      </c>
      <c r="BB11" s="279">
        <v>376.91964777784045</v>
      </c>
      <c r="BC11" s="279">
        <v>378.33516053215044</v>
      </c>
      <c r="BD11" s="116">
        <v>2183.0707532232805</v>
      </c>
      <c r="BE11" s="116">
        <v>202.60447347445174</v>
      </c>
      <c r="BF11" s="116">
        <v>15.173322161625771</v>
      </c>
      <c r="BG11" s="116">
        <v>86.324671865364081</v>
      </c>
      <c r="BH11" s="116">
        <v>2.4553430721340326</v>
      </c>
      <c r="BI11" s="116">
        <v>6.8688533694588869E-2</v>
      </c>
      <c r="BJ11" s="116">
        <v>0.13929230377158103</v>
      </c>
      <c r="BK11" s="116">
        <v>11.129204569436013</v>
      </c>
      <c r="BL11" s="116">
        <v>4.7452520628759256</v>
      </c>
      <c r="BM11" s="116">
        <v>3.0387251644679298</v>
      </c>
      <c r="BN11" s="116">
        <v>383.60734959166501</v>
      </c>
      <c r="BO11" s="38"/>
      <c r="BP11" s="115" t="s">
        <v>88</v>
      </c>
      <c r="BQ11" s="117">
        <v>2384.8319999999999</v>
      </c>
      <c r="BR11" s="117">
        <v>12.218000411987305</v>
      </c>
      <c r="BS11" s="117">
        <v>0.5</v>
      </c>
      <c r="BT11" s="118">
        <v>8.1457364776617176</v>
      </c>
      <c r="BU11" s="268">
        <v>350.24329287491787</v>
      </c>
      <c r="BV11" s="268">
        <v>351.55862321415287</v>
      </c>
      <c r="BW11" s="116">
        <v>2157.7295957650726</v>
      </c>
      <c r="BX11" s="116">
        <v>213.00333030149292</v>
      </c>
      <c r="BY11" s="116">
        <v>14.099435646485956</v>
      </c>
      <c r="BZ11" s="116">
        <v>90.702392781566417</v>
      </c>
      <c r="CA11" s="116">
        <v>2.6116822576574399</v>
      </c>
      <c r="CB11" s="116">
        <v>6.9059149559837107E-2</v>
      </c>
      <c r="CC11" s="116">
        <v>0.147867576956071</v>
      </c>
      <c r="CD11" s="116"/>
      <c r="CE11" s="116"/>
      <c r="CF11" s="116">
        <v>10.799336091943195</v>
      </c>
      <c r="CG11" s="116">
        <v>4.9888063929647473</v>
      </c>
      <c r="CH11" s="116">
        <v>3.194690466616176</v>
      </c>
      <c r="CI11" s="116">
        <v>356.45767495568452</v>
      </c>
      <c r="CJ11" s="116"/>
      <c r="CK11" s="116"/>
      <c r="CL11" s="38"/>
      <c r="CM11" s="38"/>
      <c r="CN11" s="38"/>
      <c r="CO11" s="38"/>
      <c r="CP11" s="38"/>
      <c r="CQ11" s="38"/>
      <c r="CR11" s="38"/>
      <c r="CS11" s="38"/>
    </row>
    <row r="12" spans="1:97" ht="13.5" customHeight="1" x14ac:dyDescent="0.35">
      <c r="A12" s="25" t="s">
        <v>89</v>
      </c>
      <c r="B12" s="26" t="s">
        <v>85</v>
      </c>
      <c r="C12" s="27" t="s">
        <v>86</v>
      </c>
      <c r="D12" s="27">
        <v>42355</v>
      </c>
      <c r="E12" s="28">
        <v>0.44791666666666669</v>
      </c>
      <c r="F12" s="29">
        <f t="shared" si="0"/>
        <v>42355.447916666664</v>
      </c>
      <c r="G12" s="30">
        <f t="shared" si="1"/>
        <v>13.708333333333334</v>
      </c>
      <c r="H12" s="30">
        <f t="shared" si="2"/>
        <v>45.697666666666663</v>
      </c>
      <c r="I12" s="31">
        <v>19</v>
      </c>
      <c r="J12" s="62">
        <v>14.5</v>
      </c>
      <c r="K12" s="31"/>
      <c r="L12" s="33">
        <v>12.144399999999999</v>
      </c>
      <c r="M12" s="33">
        <v>42.740572</v>
      </c>
      <c r="N12" s="33">
        <v>7.9850000000000003</v>
      </c>
      <c r="O12" s="33">
        <v>0.31459999999999999</v>
      </c>
      <c r="P12" s="33">
        <v>0.31169999999999998</v>
      </c>
      <c r="Q12" s="33">
        <v>5.3124000000000002</v>
      </c>
      <c r="R12" s="33">
        <v>89.465999999999994</v>
      </c>
      <c r="S12" s="33">
        <v>37.541400000000003</v>
      </c>
      <c r="T12" s="33">
        <v>28.5367</v>
      </c>
      <c r="U12" s="33">
        <f t="shared" si="23"/>
        <v>237.25709640000002</v>
      </c>
      <c r="V12" s="33"/>
      <c r="W12" s="121">
        <v>1.4999999999999999E-2</v>
      </c>
      <c r="X12" s="34">
        <v>1.9100000000000001</v>
      </c>
      <c r="Y12" s="33">
        <v>2.2835378048780486</v>
      </c>
      <c r="Z12" s="34">
        <v>5.1000000000000004E-2</v>
      </c>
      <c r="AA12" s="33">
        <v>4.6390000000000002</v>
      </c>
      <c r="AB12" s="33"/>
      <c r="AC12" s="33"/>
      <c r="AD12" s="33"/>
      <c r="AE12" s="33"/>
      <c r="AF12" s="33"/>
      <c r="AG12" s="33"/>
      <c r="AH12" s="33">
        <f t="shared" si="17"/>
        <v>26.151827430640424</v>
      </c>
      <c r="AI12" s="33">
        <f t="shared" si="18"/>
        <v>1.4617719911446416E-2</v>
      </c>
      <c r="AJ12" s="33">
        <f t="shared" si="19"/>
        <v>1.8613230020575107</v>
      </c>
      <c r="AK12" s="33">
        <f t="shared" si="20"/>
        <v>2.2253410692604327</v>
      </c>
      <c r="AL12" s="34">
        <f t="shared" si="21"/>
        <v>4.9700247698917822E-2</v>
      </c>
      <c r="AM12" s="33">
        <f t="shared" si="22"/>
        <v>4.5207735112799954</v>
      </c>
      <c r="AN12" s="48">
        <v>2676.87</v>
      </c>
      <c r="AO12" s="119">
        <v>8.0779237897029343</v>
      </c>
      <c r="AP12" s="120">
        <v>15</v>
      </c>
      <c r="AQ12" s="52">
        <v>8.1046016050575727</v>
      </c>
      <c r="AR12" s="52"/>
      <c r="AS12" s="52"/>
      <c r="AT12" s="52"/>
      <c r="AU12" s="37">
        <f t="shared" si="9"/>
        <v>2015.9609856262834</v>
      </c>
      <c r="AV12" s="38"/>
      <c r="AW12" s="115" t="s">
        <v>87</v>
      </c>
      <c r="AX12" s="116">
        <v>2398.9650000000001</v>
      </c>
      <c r="AY12" s="116">
        <v>12.144399642944336</v>
      </c>
      <c r="AZ12" s="117">
        <v>14.5</v>
      </c>
      <c r="BA12" s="118">
        <v>8.1219055162836806</v>
      </c>
      <c r="BB12" s="279">
        <v>373.15933772230926</v>
      </c>
      <c r="BC12" s="279">
        <v>374.56205710070498</v>
      </c>
      <c r="BD12" s="116">
        <v>2180.4402247630528</v>
      </c>
      <c r="BE12" s="116">
        <v>203.47018890804688</v>
      </c>
      <c r="BF12" s="116">
        <v>15.055000942385423</v>
      </c>
      <c r="BG12" s="116">
        <v>86.843957649025924</v>
      </c>
      <c r="BH12" s="116">
        <v>2.4575950402819111</v>
      </c>
      <c r="BI12" s="116">
        <v>5.3910908570622355E-2</v>
      </c>
      <c r="BJ12" s="116">
        <v>0.14184454718731324</v>
      </c>
      <c r="BK12" s="116">
        <v>11.096626522594107</v>
      </c>
      <c r="BL12" s="116">
        <v>4.7529280857879961</v>
      </c>
      <c r="BM12" s="116">
        <v>3.0437670339538805</v>
      </c>
      <c r="BN12" s="116">
        <v>379.75600976794595</v>
      </c>
      <c r="BO12" s="38"/>
      <c r="BP12" s="115" t="s">
        <v>88</v>
      </c>
      <c r="BQ12" s="117">
        <v>2382.9070000000002</v>
      </c>
      <c r="BR12" s="117">
        <v>12.144399642944336</v>
      </c>
      <c r="BS12" s="117">
        <v>14.5</v>
      </c>
      <c r="BT12" s="118">
        <v>8.1487076130659002</v>
      </c>
      <c r="BU12" s="268">
        <v>346.73610208052889</v>
      </c>
      <c r="BV12" s="268">
        <v>348.03949556532405</v>
      </c>
      <c r="BW12" s="116">
        <v>2155.0186406151656</v>
      </c>
      <c r="BX12" s="116">
        <v>213.89948103633006</v>
      </c>
      <c r="BY12" s="116">
        <v>13.988963469181975</v>
      </c>
      <c r="BZ12" s="116">
        <v>91.24103033257613</v>
      </c>
      <c r="CA12" s="116">
        <v>2.6140411424995547</v>
      </c>
      <c r="CB12" s="116">
        <v>5.4202224951611304E-2</v>
      </c>
      <c r="CC12" s="116">
        <v>0.15057336939619501</v>
      </c>
      <c r="CD12" s="116"/>
      <c r="CE12" s="116"/>
      <c r="CF12" s="116">
        <v>10.768182255428815</v>
      </c>
      <c r="CG12" s="116">
        <v>4.9965494031781645</v>
      </c>
      <c r="CH12" s="116">
        <v>3.1997817098034673</v>
      </c>
      <c r="CI12" s="116">
        <v>352.86566690870359</v>
      </c>
      <c r="CJ12" s="116"/>
      <c r="CK12" s="116"/>
      <c r="CL12" s="38"/>
      <c r="CM12" s="38"/>
      <c r="CN12" s="38"/>
      <c r="CO12" s="38"/>
      <c r="CP12" s="38"/>
      <c r="CQ12" s="38"/>
      <c r="CR12" s="38"/>
      <c r="CS12" s="38"/>
    </row>
    <row r="13" spans="1:97" ht="13.5" customHeight="1" x14ac:dyDescent="0.35">
      <c r="A13" s="25" t="s">
        <v>84</v>
      </c>
      <c r="B13" s="26" t="s">
        <v>85</v>
      </c>
      <c r="C13" s="27" t="s">
        <v>86</v>
      </c>
      <c r="D13" s="122">
        <v>42388</v>
      </c>
      <c r="E13" s="28">
        <v>0.47177083333333331</v>
      </c>
      <c r="F13" s="29">
        <f t="shared" si="0"/>
        <v>42388.471770833334</v>
      </c>
      <c r="G13" s="30">
        <f t="shared" si="1"/>
        <v>13.708333333333334</v>
      </c>
      <c r="H13" s="30">
        <f t="shared" si="2"/>
        <v>45.697666666666663</v>
      </c>
      <c r="I13" s="31">
        <v>19</v>
      </c>
      <c r="J13" s="62">
        <v>1</v>
      </c>
      <c r="K13" s="31"/>
      <c r="L13" s="33">
        <v>9.8602000000000007</v>
      </c>
      <c r="M13" s="33">
        <v>40.598562000000001</v>
      </c>
      <c r="N13" s="33">
        <v>7.98</v>
      </c>
      <c r="O13" s="33">
        <v>0.2747</v>
      </c>
      <c r="P13" s="33">
        <v>0.3115</v>
      </c>
      <c r="Q13" s="33">
        <v>5.4558</v>
      </c>
      <c r="R13" s="33">
        <v>87.659000000000006</v>
      </c>
      <c r="S13" s="33">
        <v>37.729999999999997</v>
      </c>
      <c r="T13" s="33">
        <v>29.110399999999998</v>
      </c>
      <c r="U13" s="33">
        <f t="shared" si="23"/>
        <v>243.66148380000001</v>
      </c>
      <c r="V13" s="33">
        <v>267.73087408106545</v>
      </c>
      <c r="W13" s="33">
        <v>0.23099999999999998</v>
      </c>
      <c r="X13" s="34">
        <v>1.7999999999999998</v>
      </c>
      <c r="Y13" s="33">
        <v>2.8426939024390245</v>
      </c>
      <c r="Z13" s="34">
        <v>9.7000000000000003E-2</v>
      </c>
      <c r="AA13" s="33">
        <v>4.218</v>
      </c>
      <c r="AB13" s="33">
        <f t="shared" ref="AB13:AB68" si="24">V13*1000/(1000+T13)</f>
        <v>260.157582783213</v>
      </c>
      <c r="AC13" s="33">
        <f t="shared" ref="AC13:AC68" si="25">EXP(1)^(-135.29996+(1.572288*(10^5)/(L13+273.15))-((6.637149*10^7)/(L13+273.15)^2)+(1.243678*10^10)/(L13+273.15)^3-((8.621061*10^11)/(L13+273.15)^4)-(S13*(0.020573-12.142/(L13+273.15)+2363.1/(L13+273.15)^2)))</f>
        <v>270.07240871568769</v>
      </c>
      <c r="AD13" s="33">
        <f t="shared" ref="AD13:AD68" si="26">EXP(1)^(-135.90205+(1.575701*10^5/(L13+273.15)+(-6.642308*10^7/(L13+273.15)^2)+(1.2438*10^10/(L13+273.15)^3)+(-8.621949*10^11/(L13+273.15)^4)-(S13*(0.017674-10.754/(L13+273.15)+2140.7/(L13+273.15)^2))))</f>
        <v>277.97514733310163</v>
      </c>
      <c r="AE13" s="33">
        <f t="shared" ref="AE13:AE68" si="27">AC13-AB13</f>
        <v>9.9148259324746846</v>
      </c>
      <c r="AF13" s="33">
        <f t="shared" ref="AF13:AF68" si="28">AD13-V13</f>
        <v>10.24427325203618</v>
      </c>
      <c r="AG13" s="33">
        <f t="shared" ref="AG13:AG68" si="29">V13/AD13*100</f>
        <v>96.314680161043199</v>
      </c>
      <c r="AH13" s="33">
        <f t="shared" si="17"/>
        <v>26.295354746212297</v>
      </c>
      <c r="AI13" s="33">
        <f t="shared" si="18"/>
        <v>0.22508140461877357</v>
      </c>
      <c r="AJ13" s="33">
        <f t="shared" si="19"/>
        <v>1.7538810749514824</v>
      </c>
      <c r="AK13" s="33">
        <f t="shared" si="20"/>
        <v>2.7698594652043229</v>
      </c>
      <c r="AL13" s="34">
        <f t="shared" si="21"/>
        <v>9.4514702372385448E-2</v>
      </c>
      <c r="AM13" s="33">
        <f t="shared" si="22"/>
        <v>4.1099279856363076</v>
      </c>
      <c r="AN13" s="48">
        <v>2660.24</v>
      </c>
      <c r="AO13" s="36">
        <v>8.1480941727718275</v>
      </c>
      <c r="AP13" s="120">
        <v>10</v>
      </c>
      <c r="AQ13" s="34">
        <v>8.1836033600871172</v>
      </c>
      <c r="AR13" s="34"/>
      <c r="AS13" s="34"/>
      <c r="AT13" s="52"/>
      <c r="AU13" s="37">
        <f t="shared" si="9"/>
        <v>2016.0518771331058</v>
      </c>
      <c r="AV13" s="38"/>
      <c r="AW13" s="115" t="s">
        <v>87</v>
      </c>
      <c r="AX13" s="116">
        <v>2387.0039999999999</v>
      </c>
      <c r="AY13" s="116">
        <v>9.8601999282836914</v>
      </c>
      <c r="AZ13" s="117">
        <v>1</v>
      </c>
      <c r="BA13" s="118">
        <v>8.1502728861527576</v>
      </c>
      <c r="BB13" s="279">
        <v>343.19897609007427</v>
      </c>
      <c r="BC13" s="279">
        <v>344.5277691010661</v>
      </c>
      <c r="BD13" s="116">
        <v>2173.4924994751409</v>
      </c>
      <c r="BE13" s="116">
        <v>198.61882419043468</v>
      </c>
      <c r="BF13" s="116">
        <v>14.893115122122969</v>
      </c>
      <c r="BG13" s="116">
        <v>87.207881778071254</v>
      </c>
      <c r="BH13" s="116">
        <v>2.0830746734348486</v>
      </c>
      <c r="BI13" s="116">
        <v>0.10197482777574228</v>
      </c>
      <c r="BJ13" s="116">
        <v>0.12417903489418024</v>
      </c>
      <c r="BK13" s="116">
        <v>11.180411782906093</v>
      </c>
      <c r="BL13" s="116">
        <v>4.648580294408351</v>
      </c>
      <c r="BM13" s="116">
        <v>2.9646708172548171</v>
      </c>
      <c r="BN13" s="116">
        <v>348.62378370102681</v>
      </c>
      <c r="BO13" s="38"/>
      <c r="BP13" s="115" t="s">
        <v>88</v>
      </c>
      <c r="BQ13" s="117">
        <v>2365.9270000000001</v>
      </c>
      <c r="BR13" s="117">
        <v>9.8601999282836914</v>
      </c>
      <c r="BS13" s="117">
        <v>1</v>
      </c>
      <c r="BT13" s="118">
        <v>8.1857893280903689</v>
      </c>
      <c r="BU13" s="268">
        <v>311.40120847737597</v>
      </c>
      <c r="BV13" s="268">
        <v>312.60688733502656</v>
      </c>
      <c r="BW13" s="116">
        <v>2140.1730843423175</v>
      </c>
      <c r="BX13" s="116">
        <v>212.24017769760792</v>
      </c>
      <c r="BY13" s="116">
        <v>13.513251408432421</v>
      </c>
      <c r="BZ13" s="116">
        <v>93.095575185470125</v>
      </c>
      <c r="CA13" s="116">
        <v>2.2605872855353786</v>
      </c>
      <c r="CB13" s="116">
        <v>0.1026745970444341</v>
      </c>
      <c r="CC13" s="116">
        <v>0.13441506641117748</v>
      </c>
      <c r="CD13" s="116"/>
      <c r="CE13" s="116"/>
      <c r="CF13" s="116">
        <v>10.742418852829152</v>
      </c>
      <c r="CG13" s="116">
        <v>4.9673816756707057</v>
      </c>
      <c r="CH13" s="116">
        <v>3.1679890545811498</v>
      </c>
      <c r="CI13" s="116">
        <v>316.3234016174992</v>
      </c>
      <c r="CJ13" s="116"/>
      <c r="CK13" s="116"/>
      <c r="CL13" s="38"/>
      <c r="CM13" s="38"/>
      <c r="CN13" s="38"/>
      <c r="CO13" s="38"/>
      <c r="CP13" s="38"/>
      <c r="CQ13" s="38"/>
      <c r="CR13" s="38"/>
      <c r="CS13" s="38"/>
    </row>
    <row r="14" spans="1:97" ht="13.5" customHeight="1" x14ac:dyDescent="0.35">
      <c r="A14" s="25" t="s">
        <v>89</v>
      </c>
      <c r="B14" s="26" t="s">
        <v>85</v>
      </c>
      <c r="C14" s="27" t="s">
        <v>86</v>
      </c>
      <c r="D14" s="122">
        <v>42388</v>
      </c>
      <c r="E14" s="28">
        <v>0.47177083333333331</v>
      </c>
      <c r="F14" s="29">
        <f t="shared" si="0"/>
        <v>42388.471770833334</v>
      </c>
      <c r="G14" s="30">
        <f t="shared" si="1"/>
        <v>13.708333333333334</v>
      </c>
      <c r="H14" s="30">
        <f t="shared" si="2"/>
        <v>45.697666666666663</v>
      </c>
      <c r="I14" s="31">
        <v>19</v>
      </c>
      <c r="J14" s="62">
        <v>15</v>
      </c>
      <c r="K14" s="31"/>
      <c r="L14" s="33">
        <v>9.9015000000000004</v>
      </c>
      <c r="M14" s="33">
        <v>40.715646</v>
      </c>
      <c r="N14" s="33">
        <v>7.98</v>
      </c>
      <c r="O14" s="33">
        <v>0.41220000000000001</v>
      </c>
      <c r="P14" s="33">
        <v>0.31219999999999998</v>
      </c>
      <c r="Q14" s="33">
        <v>5.4870000000000001</v>
      </c>
      <c r="R14" s="33">
        <v>88.269000000000005</v>
      </c>
      <c r="S14" s="33">
        <v>37.801299999999998</v>
      </c>
      <c r="T14" s="33">
        <v>29.159199999999998</v>
      </c>
      <c r="U14" s="33">
        <f t="shared" si="23"/>
        <v>245.05490700000001</v>
      </c>
      <c r="V14" s="33">
        <v>306.05029854969285</v>
      </c>
      <c r="W14" s="33">
        <v>0.25800000000000001</v>
      </c>
      <c r="X14" s="34">
        <v>1.7799999999999998</v>
      </c>
      <c r="Y14" s="33">
        <v>2.6926113211382114</v>
      </c>
      <c r="Z14" s="34">
        <v>0.124</v>
      </c>
      <c r="AA14" s="33">
        <v>4.0999999999999996</v>
      </c>
      <c r="AB14" s="33">
        <f t="shared" si="24"/>
        <v>297.37896580985023</v>
      </c>
      <c r="AC14" s="33">
        <f t="shared" si="25"/>
        <v>269.69586347770854</v>
      </c>
      <c r="AD14" s="33">
        <f t="shared" si="26"/>
        <v>277.60088780020084</v>
      </c>
      <c r="AE14" s="33">
        <f t="shared" si="27"/>
        <v>-27.683102332141686</v>
      </c>
      <c r="AF14" s="33">
        <f t="shared" si="28"/>
        <v>-28.449410749492017</v>
      </c>
      <c r="AG14" s="33">
        <f t="shared" si="29"/>
        <v>110.24831403636146</v>
      </c>
      <c r="AH14" s="33">
        <f t="shared" si="17"/>
        <v>26.34961918633212</v>
      </c>
      <c r="AI14" s="33">
        <f t="shared" si="18"/>
        <v>0.25137632944662353</v>
      </c>
      <c r="AJ14" s="33">
        <f t="shared" si="19"/>
        <v>1.7343018078100378</v>
      </c>
      <c r="AK14" s="33">
        <f t="shared" si="20"/>
        <v>2.6234835292021206</v>
      </c>
      <c r="AL14" s="34">
        <f t="shared" si="21"/>
        <v>0.12081653043171052</v>
      </c>
      <c r="AM14" s="33">
        <f t="shared" si="22"/>
        <v>3.9947401191130094</v>
      </c>
      <c r="AN14" s="48">
        <v>2654.3</v>
      </c>
      <c r="AO14" s="36">
        <v>8.1507578766964333</v>
      </c>
      <c r="AP14" s="120">
        <v>10</v>
      </c>
      <c r="AQ14" s="34">
        <v>8.186168296564782</v>
      </c>
      <c r="AR14" s="34"/>
      <c r="AS14" s="34"/>
      <c r="AT14" s="52"/>
      <c r="AU14" s="37">
        <f t="shared" si="9"/>
        <v>2016.0518771331058</v>
      </c>
      <c r="AV14" s="38"/>
      <c r="AW14" s="115" t="s">
        <v>87</v>
      </c>
      <c r="AX14" s="116">
        <v>2379.442</v>
      </c>
      <c r="AY14" s="116">
        <v>9.9014997482299805</v>
      </c>
      <c r="AZ14" s="117">
        <v>15</v>
      </c>
      <c r="BA14" s="118">
        <v>8.1517702999733199</v>
      </c>
      <c r="BB14" s="279">
        <v>340.32123939827204</v>
      </c>
      <c r="BC14" s="279">
        <v>341.6381831474398</v>
      </c>
      <c r="BD14" s="116">
        <v>2165.3246354388657</v>
      </c>
      <c r="BE14" s="116">
        <v>199.37563335517632</v>
      </c>
      <c r="BF14" s="116">
        <v>14.742063518422606</v>
      </c>
      <c r="BG14" s="116">
        <v>87.875800822407314</v>
      </c>
      <c r="BH14" s="116">
        <v>2.1035863679056166</v>
      </c>
      <c r="BI14" s="116">
        <v>0.13041237492861368</v>
      </c>
      <c r="BJ14" s="116">
        <v>0.12155635685582571</v>
      </c>
      <c r="BK14" s="116">
        <v>11.127161385924243</v>
      </c>
      <c r="BL14" s="116">
        <v>4.6519169681761667</v>
      </c>
      <c r="BM14" s="116">
        <v>2.9676298213923338</v>
      </c>
      <c r="BN14" s="116">
        <v>345.7110847819618</v>
      </c>
      <c r="BO14" s="38"/>
      <c r="BP14" s="115" t="s">
        <v>88</v>
      </c>
      <c r="BQ14" s="117">
        <v>2358.37</v>
      </c>
      <c r="BR14" s="117">
        <v>9.9014997482299805</v>
      </c>
      <c r="BS14" s="117">
        <v>15</v>
      </c>
      <c r="BT14" s="118">
        <v>8.1871876353184145</v>
      </c>
      <c r="BU14" s="268">
        <v>308.84218180930236</v>
      </c>
      <c r="BV14" s="268">
        <v>310.0373108042844</v>
      </c>
      <c r="BW14" s="116">
        <v>2132.0034837601984</v>
      </c>
      <c r="BX14" s="116">
        <v>212.98759438173803</v>
      </c>
      <c r="BY14" s="116">
        <v>13.378451105347608</v>
      </c>
      <c r="BZ14" s="116">
        <v>93.782844390413032</v>
      </c>
      <c r="CA14" s="116">
        <v>2.2823260282261857</v>
      </c>
      <c r="CB14" s="116">
        <v>0.13130751210398048</v>
      </c>
      <c r="CC14" s="116">
        <v>0.13154476761641992</v>
      </c>
      <c r="CD14" s="116"/>
      <c r="CE14" s="116"/>
      <c r="CF14" s="116">
        <v>10.693273032308932</v>
      </c>
      <c r="CG14" s="116">
        <v>4.9695170249334089</v>
      </c>
      <c r="CH14" s="116">
        <v>3.1702386396830469</v>
      </c>
      <c r="CI14" s="116">
        <v>313.73347690113025</v>
      </c>
      <c r="CJ14" s="116"/>
      <c r="CK14" s="116"/>
      <c r="CL14" s="38"/>
      <c r="CM14" s="38"/>
      <c r="CN14" s="38"/>
      <c r="CO14" s="38"/>
      <c r="CP14" s="38"/>
      <c r="CQ14" s="38"/>
      <c r="CR14" s="38"/>
      <c r="CS14" s="38"/>
    </row>
    <row r="15" spans="1:97" ht="13.5" customHeight="1" x14ac:dyDescent="0.35">
      <c r="A15" s="25" t="s">
        <v>84</v>
      </c>
      <c r="B15" s="26" t="s">
        <v>85</v>
      </c>
      <c r="C15" s="27" t="s">
        <v>86</v>
      </c>
      <c r="D15" s="27">
        <v>42422</v>
      </c>
      <c r="E15" s="28">
        <v>0.45833333333333331</v>
      </c>
      <c r="F15" s="29">
        <f t="shared" si="0"/>
        <v>42422.458333333336</v>
      </c>
      <c r="G15" s="30">
        <f t="shared" si="1"/>
        <v>13.708333333333334</v>
      </c>
      <c r="H15" s="30">
        <f t="shared" si="2"/>
        <v>45.697666666666663</v>
      </c>
      <c r="I15" s="31">
        <v>19</v>
      </c>
      <c r="J15" s="62">
        <v>1</v>
      </c>
      <c r="K15" s="31"/>
      <c r="L15" s="33">
        <v>9.8711000000000002</v>
      </c>
      <c r="M15" s="33">
        <v>40.136485</v>
      </c>
      <c r="N15" s="33">
        <v>8.2560000000000002</v>
      </c>
      <c r="O15" s="33">
        <v>0.31330000000000002</v>
      </c>
      <c r="P15" s="33">
        <v>0.31219999999999998</v>
      </c>
      <c r="Q15" s="33"/>
      <c r="R15" s="33"/>
      <c r="S15" s="33">
        <v>37.238700000000001</v>
      </c>
      <c r="T15" s="33">
        <v>28.7242</v>
      </c>
      <c r="U15" s="33"/>
      <c r="V15" s="33">
        <v>300.47239117655573</v>
      </c>
      <c r="W15" s="121">
        <v>1.4999999999999999E-2</v>
      </c>
      <c r="X15" s="34">
        <v>0.51200000000000001</v>
      </c>
      <c r="Y15" s="33">
        <v>3.5489999999999999</v>
      </c>
      <c r="Z15" s="34">
        <v>3.2000000000000001E-2</v>
      </c>
      <c r="AA15" s="33">
        <v>4.7060000000000004</v>
      </c>
      <c r="AB15" s="33">
        <f t="shared" si="24"/>
        <v>292.08255349349776</v>
      </c>
      <c r="AC15" s="33">
        <f t="shared" si="25"/>
        <v>270.96263089402669</v>
      </c>
      <c r="AD15" s="33">
        <f t="shared" si="26"/>
        <v>278.78524106911448</v>
      </c>
      <c r="AE15" s="33">
        <f t="shared" si="27"/>
        <v>-21.119922599471067</v>
      </c>
      <c r="AF15" s="33">
        <f t="shared" si="28"/>
        <v>-21.687150107441255</v>
      </c>
      <c r="AG15" s="33">
        <f t="shared" si="29"/>
        <v>107.77916005319116</v>
      </c>
      <c r="AH15" s="33">
        <f t="shared" si="17"/>
        <v>25.921501287371939</v>
      </c>
      <c r="AI15" s="33">
        <f t="shared" si="18"/>
        <v>1.4621001685974348E-2</v>
      </c>
      <c r="AJ15" s="33">
        <f t="shared" si="19"/>
        <v>0.4990635242145911</v>
      </c>
      <c r="AK15" s="33">
        <f t="shared" si="20"/>
        <v>3.459328998901531</v>
      </c>
      <c r="AL15" s="34">
        <f t="shared" si="21"/>
        <v>3.1191470263411944E-2</v>
      </c>
      <c r="AM15" s="33">
        <f t="shared" si="22"/>
        <v>4.5870955956130191</v>
      </c>
      <c r="AN15" s="48">
        <v>2692.35</v>
      </c>
      <c r="AO15" s="36">
        <v>8.1515814442311214</v>
      </c>
      <c r="AP15" s="31">
        <v>10</v>
      </c>
      <c r="AQ15" s="34">
        <v>8.1881490158438393</v>
      </c>
      <c r="AR15" s="34"/>
      <c r="AS15" s="34"/>
      <c r="AT15" s="34"/>
      <c r="AU15" s="37">
        <f t="shared" si="9"/>
        <v>2016.1447098976109</v>
      </c>
      <c r="AV15" s="38"/>
      <c r="AW15" s="115" t="s">
        <v>87</v>
      </c>
      <c r="AX15" s="116">
        <v>2418.1309999999999</v>
      </c>
      <c r="AY15" s="116">
        <v>9.8711004257202148</v>
      </c>
      <c r="AZ15" s="117">
        <v>1</v>
      </c>
      <c r="BA15" s="118">
        <v>8.1535895294824403</v>
      </c>
      <c r="BB15" s="279">
        <v>345.30338924707547</v>
      </c>
      <c r="BC15" s="279">
        <v>346.6401406362383</v>
      </c>
      <c r="BD15" s="116">
        <v>2202.3677144156118</v>
      </c>
      <c r="BE15" s="116">
        <v>200.74167502405905</v>
      </c>
      <c r="BF15" s="116">
        <v>15.021479606182504</v>
      </c>
      <c r="BG15" s="116">
        <v>86.245814816605787</v>
      </c>
      <c r="BH15" s="116">
        <v>2.0873271869789347</v>
      </c>
      <c r="BI15" s="116">
        <v>3.3705276944792494E-2</v>
      </c>
      <c r="BJ15" s="116">
        <v>0.13943071176388125</v>
      </c>
      <c r="BK15" s="116">
        <v>11.25972856924378</v>
      </c>
      <c r="BL15" s="116">
        <v>4.7135919070602394</v>
      </c>
      <c r="BM15" s="116">
        <v>3.0051405187042284</v>
      </c>
      <c r="BN15" s="116">
        <v>350.76543452737985</v>
      </c>
      <c r="BO15" s="38"/>
      <c r="BP15" s="115" t="s">
        <v>88</v>
      </c>
      <c r="BQ15" s="117">
        <v>2396.3000000000002</v>
      </c>
      <c r="BR15" s="117">
        <v>9.8711004257202148</v>
      </c>
      <c r="BS15" s="117">
        <v>1</v>
      </c>
      <c r="BT15" s="118">
        <v>8.1901644394050965</v>
      </c>
      <c r="BU15" s="268">
        <v>312.42622172255886</v>
      </c>
      <c r="BV15" s="268">
        <v>313.63569779173145</v>
      </c>
      <c r="BW15" s="116">
        <v>2167.7608943869936</v>
      </c>
      <c r="BX15" s="116">
        <v>214.94829233302806</v>
      </c>
      <c r="BY15" s="116">
        <v>13.591248346201541</v>
      </c>
      <c r="BZ15" s="116">
        <v>92.243331149940829</v>
      </c>
      <c r="CA15" s="116">
        <v>2.2707296964080954</v>
      </c>
      <c r="CB15" s="116">
        <v>3.3946821834269406E-2</v>
      </c>
      <c r="CC15" s="116">
        <v>0.15127773125812463</v>
      </c>
      <c r="CD15" s="116"/>
      <c r="CE15" s="116"/>
      <c r="CF15" s="116">
        <v>10.805283933550934</v>
      </c>
      <c r="CG15" s="116">
        <v>5.0471758345941335</v>
      </c>
      <c r="CH15" s="116">
        <v>3.2178162438808307</v>
      </c>
      <c r="CI15" s="116">
        <v>317.36821251368315</v>
      </c>
      <c r="CJ15" s="116"/>
      <c r="CK15" s="116"/>
      <c r="CL15" s="38"/>
      <c r="CM15" s="38"/>
      <c r="CN15" s="38"/>
      <c r="CO15" s="38"/>
      <c r="CP15" s="38"/>
      <c r="CQ15" s="38"/>
      <c r="CR15" s="38"/>
      <c r="CS15" s="38"/>
    </row>
    <row r="16" spans="1:97" ht="13.5" customHeight="1" x14ac:dyDescent="0.35">
      <c r="A16" s="25" t="s">
        <v>89</v>
      </c>
      <c r="B16" s="26" t="s">
        <v>85</v>
      </c>
      <c r="C16" s="27" t="s">
        <v>86</v>
      </c>
      <c r="D16" s="27">
        <v>42422</v>
      </c>
      <c r="E16" s="28">
        <v>0.46875</v>
      </c>
      <c r="F16" s="29">
        <f t="shared" si="0"/>
        <v>42422.46875</v>
      </c>
      <c r="G16" s="30">
        <f t="shared" si="1"/>
        <v>13.708333333333334</v>
      </c>
      <c r="H16" s="30">
        <f t="shared" si="2"/>
        <v>45.697666666666663</v>
      </c>
      <c r="I16" s="31">
        <v>19</v>
      </c>
      <c r="J16" s="62">
        <v>15</v>
      </c>
      <c r="K16" s="31"/>
      <c r="L16" s="33">
        <v>10.14</v>
      </c>
      <c r="M16" s="33">
        <v>40.895848000000001</v>
      </c>
      <c r="N16" s="33">
        <v>8.2609999999999992</v>
      </c>
      <c r="O16" s="33">
        <v>0.35260000000000002</v>
      </c>
      <c r="P16" s="33">
        <v>0.31319999999999998</v>
      </c>
      <c r="Q16" s="33"/>
      <c r="R16" s="33"/>
      <c r="S16" s="33">
        <v>37.738</v>
      </c>
      <c r="T16" s="33">
        <v>29.067399999999999</v>
      </c>
      <c r="U16" s="33"/>
      <c r="V16" s="33">
        <v>277.01901562868227</v>
      </c>
      <c r="W16" s="33">
        <v>5.7000000000000002E-2</v>
      </c>
      <c r="X16" s="34">
        <v>0.437</v>
      </c>
      <c r="Y16" s="33">
        <v>1.56</v>
      </c>
      <c r="Z16" s="34">
        <v>5.2999999999999999E-2</v>
      </c>
      <c r="AA16" s="33">
        <v>3.7</v>
      </c>
      <c r="AB16" s="33">
        <f t="shared" si="24"/>
        <v>269.19423900580495</v>
      </c>
      <c r="AC16" s="33">
        <f t="shared" si="25"/>
        <v>268.44817968781979</v>
      </c>
      <c r="AD16" s="33">
        <f t="shared" si="26"/>
        <v>276.29178338748164</v>
      </c>
      <c r="AE16" s="33">
        <f t="shared" si="27"/>
        <v>-0.74605931798515712</v>
      </c>
      <c r="AF16" s="33">
        <f t="shared" si="28"/>
        <v>-0.72723224120062469</v>
      </c>
      <c r="AG16" s="33">
        <f t="shared" si="29"/>
        <v>100.26321167871313</v>
      </c>
      <c r="AH16" s="33">
        <f t="shared" si="17"/>
        <v>26.301443210417574</v>
      </c>
      <c r="AI16" s="33">
        <f t="shared" si="18"/>
        <v>5.5539237888719957E-2</v>
      </c>
      <c r="AJ16" s="33">
        <f t="shared" si="19"/>
        <v>0.42580082381351969</v>
      </c>
      <c r="AK16" s="33">
        <f t="shared" si="20"/>
        <v>1.5200212474807568</v>
      </c>
      <c r="AL16" s="34">
        <f t="shared" si="21"/>
        <v>5.1641747510564176E-2</v>
      </c>
      <c r="AM16" s="33">
        <f t="shared" si="22"/>
        <v>3.6051785997941028</v>
      </c>
      <c r="AN16" s="48">
        <v>2663.44</v>
      </c>
      <c r="AO16" s="36">
        <v>8.1610559771572699</v>
      </c>
      <c r="AP16" s="31">
        <v>10</v>
      </c>
      <c r="AQ16" s="34">
        <v>8.1967779078372693</v>
      </c>
      <c r="AR16" s="34"/>
      <c r="AS16" s="34"/>
      <c r="AT16" s="34"/>
      <c r="AU16" s="37">
        <f t="shared" si="9"/>
        <v>2016.1447098976109</v>
      </c>
      <c r="AV16" s="38"/>
      <c r="AW16" s="115" t="s">
        <v>87</v>
      </c>
      <c r="AX16" s="116">
        <v>2382.3789999999999</v>
      </c>
      <c r="AY16" s="116">
        <v>10.140000343322754</v>
      </c>
      <c r="AZ16" s="117">
        <v>15</v>
      </c>
      <c r="BA16" s="118">
        <v>8.1582886146250733</v>
      </c>
      <c r="BB16" s="279">
        <v>335.65407727442278</v>
      </c>
      <c r="BC16" s="279">
        <v>336.94894176155799</v>
      </c>
      <c r="BD16" s="116">
        <v>2164.048583385586</v>
      </c>
      <c r="BE16" s="116">
        <v>203.8995029427586</v>
      </c>
      <c r="BF16" s="116">
        <v>14.431404553813705</v>
      </c>
      <c r="BG16" s="116">
        <v>89.244580573328065</v>
      </c>
      <c r="BH16" s="116">
        <v>2.1864012851075749</v>
      </c>
      <c r="BI16" s="116">
        <v>5.5879352364821271E-2</v>
      </c>
      <c r="BJ16" s="116">
        <v>0.11246780287045732</v>
      </c>
      <c r="BK16" s="116">
        <v>11.016728352746437</v>
      </c>
      <c r="BL16" s="116">
        <v>4.7590135002582166</v>
      </c>
      <c r="BM16" s="116">
        <v>3.0370602503981692</v>
      </c>
      <c r="BN16" s="116">
        <v>341.03156629117939</v>
      </c>
      <c r="BO16" s="38"/>
      <c r="BP16" s="115" t="s">
        <v>88</v>
      </c>
      <c r="BQ16" s="117">
        <v>2360.828</v>
      </c>
      <c r="BR16" s="117">
        <v>10.140000343322754</v>
      </c>
      <c r="BS16" s="117">
        <v>15</v>
      </c>
      <c r="BT16" s="118">
        <v>8.1940058122034642</v>
      </c>
      <c r="BU16" s="268">
        <v>304.27045529551106</v>
      </c>
      <c r="BV16" s="268">
        <v>305.4442500852121</v>
      </c>
      <c r="BW16" s="116">
        <v>2129.8649244029989</v>
      </c>
      <c r="BX16" s="116">
        <v>217.88052824889346</v>
      </c>
      <c r="BY16" s="116">
        <v>13.082069700445267</v>
      </c>
      <c r="BZ16" s="116">
        <v>95.26850608736153</v>
      </c>
      <c r="CA16" s="116">
        <v>2.3738161026607374</v>
      </c>
      <c r="CB16" s="116">
        <v>5.6273468714193163E-2</v>
      </c>
      <c r="CC16" s="116">
        <v>0.12178270535156573</v>
      </c>
      <c r="CD16" s="116"/>
      <c r="CE16" s="116"/>
      <c r="CF16" s="116">
        <v>10.586132230077757</v>
      </c>
      <c r="CG16" s="116">
        <v>5.0853305692999511</v>
      </c>
      <c r="CH16" s="116">
        <v>3.2453060558280789</v>
      </c>
      <c r="CI16" s="116">
        <v>309.14514963785751</v>
      </c>
      <c r="CJ16" s="116"/>
      <c r="CK16" s="116"/>
      <c r="CL16" s="38"/>
      <c r="CM16" s="38"/>
      <c r="CN16" s="38"/>
      <c r="CO16" s="38"/>
      <c r="CP16" s="38"/>
      <c r="CQ16" s="38"/>
      <c r="CR16" s="38"/>
      <c r="CS16" s="38"/>
    </row>
    <row r="17" spans="1:97" ht="13.5" customHeight="1" x14ac:dyDescent="0.35">
      <c r="A17" s="25" t="s">
        <v>84</v>
      </c>
      <c r="B17" s="26" t="s">
        <v>85</v>
      </c>
      <c r="C17" s="27" t="s">
        <v>86</v>
      </c>
      <c r="D17" s="27">
        <v>42446</v>
      </c>
      <c r="E17" s="28">
        <v>0.48958333333333331</v>
      </c>
      <c r="F17" s="29">
        <f t="shared" si="0"/>
        <v>42446.489583333336</v>
      </c>
      <c r="G17" s="30">
        <f t="shared" si="1"/>
        <v>13.708333333333334</v>
      </c>
      <c r="H17" s="30">
        <f t="shared" si="2"/>
        <v>45.697666666666663</v>
      </c>
      <c r="I17" s="31">
        <v>19</v>
      </c>
      <c r="J17" s="62">
        <v>1</v>
      </c>
      <c r="K17" s="31"/>
      <c r="L17" s="33">
        <v>10.273899999999999</v>
      </c>
      <c r="M17" s="33">
        <v>40.862923000000002</v>
      </c>
      <c r="N17" s="33">
        <v>7.9480000000000004</v>
      </c>
      <c r="O17" s="33">
        <v>5.3E-3</v>
      </c>
      <c r="P17" s="33">
        <v>0.308</v>
      </c>
      <c r="Q17" s="33"/>
      <c r="R17" s="33"/>
      <c r="S17" s="33">
        <v>37.5715</v>
      </c>
      <c r="T17" s="33">
        <v>28.913</v>
      </c>
      <c r="U17" s="33"/>
      <c r="V17" s="33">
        <v>278.85583753814529</v>
      </c>
      <c r="W17" s="33">
        <v>0.13600000000000001</v>
      </c>
      <c r="X17" s="34">
        <v>0.157</v>
      </c>
      <c r="Y17" s="33">
        <v>1.1199999999999999</v>
      </c>
      <c r="Z17" s="52">
        <v>3.0000000000000001E-3</v>
      </c>
      <c r="AA17" s="33">
        <v>3.552</v>
      </c>
      <c r="AB17" s="33">
        <f t="shared" si="24"/>
        <v>271.01984087881607</v>
      </c>
      <c r="AC17" s="33">
        <f t="shared" si="25"/>
        <v>268.00351640925334</v>
      </c>
      <c r="AD17" s="33">
        <f t="shared" si="26"/>
        <v>275.79231317529906</v>
      </c>
      <c r="AE17" s="33">
        <f t="shared" si="27"/>
        <v>-3.0163244695627327</v>
      </c>
      <c r="AF17" s="33">
        <f t="shared" si="28"/>
        <v>-3.0635243628462376</v>
      </c>
      <c r="AG17" s="33">
        <f t="shared" si="29"/>
        <v>101.11080846582514</v>
      </c>
      <c r="AH17" s="33">
        <f t="shared" si="17"/>
        <v>26.174732906267081</v>
      </c>
      <c r="AI17" s="33">
        <f t="shared" si="18"/>
        <v>0.13253103554287426</v>
      </c>
      <c r="AJ17" s="33">
        <f t="shared" si="19"/>
        <v>0.1529953866193475</v>
      </c>
      <c r="AK17" s="33">
        <f t="shared" si="20"/>
        <v>1.0914320574119056</v>
      </c>
      <c r="AL17" s="34">
        <f t="shared" si="21"/>
        <v>2.9234787252104622E-3</v>
      </c>
      <c r="AM17" s="33">
        <f t="shared" si="22"/>
        <v>3.4613988106491869</v>
      </c>
      <c r="AN17" s="48">
        <v>2662.27</v>
      </c>
      <c r="AO17" s="36">
        <v>8.1607778221481695</v>
      </c>
      <c r="AP17" s="31">
        <v>10</v>
      </c>
      <c r="AQ17" s="34">
        <v>8.1968382711072572</v>
      </c>
      <c r="AR17" s="34"/>
      <c r="AS17" s="34"/>
      <c r="AT17" s="34"/>
      <c r="AU17" s="37">
        <f t="shared" si="9"/>
        <v>2016.2102389078498</v>
      </c>
      <c r="AV17" s="38"/>
      <c r="AW17" s="115" t="s">
        <v>87</v>
      </c>
      <c r="AX17" s="116">
        <v>2382.6419999999998</v>
      </c>
      <c r="AY17" s="116">
        <v>10.273900032043457</v>
      </c>
      <c r="AZ17" s="117">
        <v>1</v>
      </c>
      <c r="BA17" s="118">
        <v>8.1564002914533447</v>
      </c>
      <c r="BB17" s="279">
        <v>338.11806745078206</v>
      </c>
      <c r="BC17" s="279">
        <v>339.42017190159777</v>
      </c>
      <c r="BD17" s="116">
        <v>2164.9141548359848</v>
      </c>
      <c r="BE17" s="116">
        <v>203.24029187797021</v>
      </c>
      <c r="BF17" s="116">
        <v>14.487444303601382</v>
      </c>
      <c r="BG17" s="116">
        <v>88.571938062986433</v>
      </c>
      <c r="BH17" s="116">
        <v>2.1994427879117064</v>
      </c>
      <c r="BI17" s="116">
        <v>3.1647308115268259E-3</v>
      </c>
      <c r="BJ17" s="116">
        <v>0.1079239114768188</v>
      </c>
      <c r="BK17" s="116">
        <v>11.04717061859094</v>
      </c>
      <c r="BL17" s="116">
        <v>4.760918854127949</v>
      </c>
      <c r="BM17" s="116">
        <v>3.038137886161699</v>
      </c>
      <c r="BN17" s="116">
        <v>343.57057483932391</v>
      </c>
      <c r="BO17" s="38"/>
      <c r="BP17" s="115" t="s">
        <v>88</v>
      </c>
      <c r="BQ17" s="117">
        <v>2360.9560000000001</v>
      </c>
      <c r="BR17" s="117">
        <v>10.273900032043457</v>
      </c>
      <c r="BS17" s="117">
        <v>1</v>
      </c>
      <c r="BT17" s="118">
        <v>8.1924467131498222</v>
      </c>
      <c r="BU17" s="268">
        <v>306.24270908083651</v>
      </c>
      <c r="BV17" s="268">
        <v>307.42206041668919</v>
      </c>
      <c r="BW17" s="116">
        <v>2130.5144376779172</v>
      </c>
      <c r="BX17" s="116">
        <v>217.32016857392662</v>
      </c>
      <c r="BY17" s="116">
        <v>13.121671446434963</v>
      </c>
      <c r="BZ17" s="116">
        <v>94.611944767445195</v>
      </c>
      <c r="CA17" s="116">
        <v>2.389786432863211</v>
      </c>
      <c r="CB17" s="116">
        <v>3.1873617488804881E-3</v>
      </c>
      <c r="CC17" s="116">
        <v>0.11694827385227331</v>
      </c>
      <c r="CD17" s="116"/>
      <c r="CE17" s="116"/>
      <c r="CF17" s="116">
        <v>10.611053403485956</v>
      </c>
      <c r="CG17" s="116">
        <v>5.0907410060554996</v>
      </c>
      <c r="CH17" s="116">
        <v>3.2486109494859456</v>
      </c>
      <c r="CI17" s="116">
        <v>311.18119298540745</v>
      </c>
      <c r="CJ17" s="116"/>
      <c r="CK17" s="116"/>
      <c r="CL17" s="38"/>
      <c r="CM17" s="38"/>
      <c r="CN17" s="38"/>
      <c r="CO17" s="38"/>
      <c r="CP17" s="38"/>
      <c r="CQ17" s="38"/>
      <c r="CR17" s="38"/>
      <c r="CS17" s="38"/>
    </row>
    <row r="18" spans="1:97" ht="13.5" customHeight="1" x14ac:dyDescent="0.35">
      <c r="A18" s="25" t="s">
        <v>89</v>
      </c>
      <c r="B18" s="26" t="s">
        <v>85</v>
      </c>
      <c r="C18" s="27" t="s">
        <v>86</v>
      </c>
      <c r="D18" s="27">
        <v>42446</v>
      </c>
      <c r="E18" s="28">
        <v>0.47013888888888888</v>
      </c>
      <c r="F18" s="29">
        <f t="shared" si="0"/>
        <v>42446.470138888886</v>
      </c>
      <c r="G18" s="30">
        <f t="shared" si="1"/>
        <v>13.708333333333334</v>
      </c>
      <c r="H18" s="30">
        <f t="shared" si="2"/>
        <v>45.697666666666663</v>
      </c>
      <c r="I18" s="31">
        <v>19</v>
      </c>
      <c r="J18" s="62">
        <v>15</v>
      </c>
      <c r="K18" s="31"/>
      <c r="L18" s="33">
        <v>10.1515</v>
      </c>
      <c r="M18" s="33">
        <v>40.785176999999997</v>
      </c>
      <c r="N18" s="33">
        <v>7.9470000000000001</v>
      </c>
      <c r="O18" s="33">
        <v>0.14219999999999999</v>
      </c>
      <c r="P18" s="33">
        <v>0.31009999999999999</v>
      </c>
      <c r="Q18" s="33"/>
      <c r="R18" s="33"/>
      <c r="S18" s="33">
        <v>37.611800000000002</v>
      </c>
      <c r="T18" s="33">
        <v>28.966699999999999</v>
      </c>
      <c r="U18" s="33"/>
      <c r="V18" s="33">
        <v>281.15908247110525</v>
      </c>
      <c r="W18" s="33">
        <v>0.112</v>
      </c>
      <c r="X18" s="34">
        <v>0.16300000000000001</v>
      </c>
      <c r="Y18" s="33">
        <v>1.0309999999999999</v>
      </c>
      <c r="Z18" s="52">
        <v>3.0000000000000001E-3</v>
      </c>
      <c r="AA18" s="33">
        <v>3.5270000000000001</v>
      </c>
      <c r="AB18" s="33">
        <f t="shared" si="24"/>
        <v>273.24410252645231</v>
      </c>
      <c r="AC18" s="33">
        <f t="shared" si="25"/>
        <v>268.62496685217712</v>
      </c>
      <c r="AD18" s="33">
        <f t="shared" si="26"/>
        <v>276.44629707684277</v>
      </c>
      <c r="AE18" s="33">
        <f t="shared" si="27"/>
        <v>-4.619135674275185</v>
      </c>
      <c r="AF18" s="33">
        <f t="shared" si="28"/>
        <v>-4.7127853942624824</v>
      </c>
      <c r="AG18" s="33">
        <f t="shared" si="29"/>
        <v>101.70477428856732</v>
      </c>
      <c r="AH18" s="33">
        <f t="shared" si="17"/>
        <v>26.20540099895652</v>
      </c>
      <c r="AI18" s="33">
        <f t="shared" si="18"/>
        <v>0.1091399440024131</v>
      </c>
      <c r="AJ18" s="33">
        <f t="shared" si="19"/>
        <v>0.1588375970749405</v>
      </c>
      <c r="AK18" s="33">
        <f t="shared" si="20"/>
        <v>1.0046721630936422</v>
      </c>
      <c r="AL18" s="34">
        <f t="shared" si="21"/>
        <v>2.9233913572074941E-3</v>
      </c>
      <c r="AM18" s="33">
        <f t="shared" si="22"/>
        <v>3.4369337722902769</v>
      </c>
      <c r="AN18" s="48">
        <v>2670.67</v>
      </c>
      <c r="AO18" s="36">
        <v>8.1629619835038021</v>
      </c>
      <c r="AP18" s="31">
        <v>10</v>
      </c>
      <c r="AQ18" s="34">
        <v>8.1989787183756206</v>
      </c>
      <c r="AR18" s="34"/>
      <c r="AS18" s="34"/>
      <c r="AT18" s="34"/>
      <c r="AU18" s="37">
        <f t="shared" si="9"/>
        <v>2016.2102389078498</v>
      </c>
      <c r="AV18" s="38"/>
      <c r="AW18" s="115" t="s">
        <v>87</v>
      </c>
      <c r="AX18" s="116">
        <v>2388.8609999999999</v>
      </c>
      <c r="AY18" s="116">
        <v>10.15149974822998</v>
      </c>
      <c r="AZ18" s="117">
        <v>15</v>
      </c>
      <c r="BA18" s="118">
        <v>8.1600123454917508</v>
      </c>
      <c r="BB18" s="279">
        <v>335.25692694888295</v>
      </c>
      <c r="BC18" s="279">
        <v>336.55006621851192</v>
      </c>
      <c r="BD18" s="116">
        <v>2169.6645158990023</v>
      </c>
      <c r="BE18" s="116">
        <v>204.7769388692135</v>
      </c>
      <c r="BF18" s="116">
        <v>14.419342741335203</v>
      </c>
      <c r="BG18" s="116">
        <v>89.153883306068721</v>
      </c>
      <c r="BH18" s="116">
        <v>2.1939023453591573</v>
      </c>
      <c r="BI18" s="116">
        <v>3.1652268031611298E-3</v>
      </c>
      <c r="BJ18" s="116">
        <v>0.10763556569029405</v>
      </c>
      <c r="BK18" s="116">
        <v>11.023421438059962</v>
      </c>
      <c r="BL18" s="116">
        <v>4.7835227071737618</v>
      </c>
      <c r="BM18" s="116">
        <v>3.0525122077425983</v>
      </c>
      <c r="BN18" s="116">
        <v>340.63131905035397</v>
      </c>
      <c r="BO18" s="38"/>
      <c r="BP18" s="115" t="s">
        <v>88</v>
      </c>
      <c r="BQ18" s="117">
        <v>2367.08</v>
      </c>
      <c r="BR18" s="117">
        <v>10.15149974822998</v>
      </c>
      <c r="BS18" s="117">
        <v>15</v>
      </c>
      <c r="BT18" s="118">
        <v>8.1960228330237292</v>
      </c>
      <c r="BU18" s="268">
        <v>303.66165400524483</v>
      </c>
      <c r="BV18" s="268">
        <v>304.83292528380821</v>
      </c>
      <c r="BW18" s="116">
        <v>2135.0854808851218</v>
      </c>
      <c r="BX18" s="116">
        <v>218.93450574464376</v>
      </c>
      <c r="BY18" s="116">
        <v>13.060435488540696</v>
      </c>
      <c r="BZ18" s="116">
        <v>95.218544282698389</v>
      </c>
      <c r="CA18" s="116">
        <v>2.383569282484185</v>
      </c>
      <c r="CB18" s="116">
        <v>3.1878498601098804E-3</v>
      </c>
      <c r="CC18" s="116">
        <v>0.11662510492197393</v>
      </c>
      <c r="CD18" s="116"/>
      <c r="CE18" s="116"/>
      <c r="CF18" s="116">
        <v>10.589258697089274</v>
      </c>
      <c r="CG18" s="116">
        <v>5.1142388659410587</v>
      </c>
      <c r="CH18" s="116">
        <v>3.2635523080479576</v>
      </c>
      <c r="CI18" s="116">
        <v>308.52955281246091</v>
      </c>
      <c r="CJ18" s="116"/>
      <c r="CK18" s="116"/>
      <c r="CL18" s="38"/>
      <c r="CM18" s="38"/>
      <c r="CN18" s="38"/>
      <c r="CO18" s="38"/>
      <c r="CP18" s="38"/>
      <c r="CQ18" s="38"/>
      <c r="CR18" s="38"/>
      <c r="CS18" s="38"/>
    </row>
    <row r="19" spans="1:97" ht="13.5" customHeight="1" x14ac:dyDescent="0.35">
      <c r="A19" s="25" t="s">
        <v>84</v>
      </c>
      <c r="B19" s="26" t="s">
        <v>85</v>
      </c>
      <c r="C19" s="27" t="s">
        <v>86</v>
      </c>
      <c r="D19" s="27">
        <v>42480</v>
      </c>
      <c r="E19" s="49">
        <v>0.46875</v>
      </c>
      <c r="F19" s="29">
        <f t="shared" si="0"/>
        <v>42480.46875</v>
      </c>
      <c r="G19" s="30">
        <f t="shared" si="1"/>
        <v>13.708333333333334</v>
      </c>
      <c r="H19" s="30">
        <f t="shared" si="2"/>
        <v>45.697666666666663</v>
      </c>
      <c r="I19" s="31">
        <v>19</v>
      </c>
      <c r="J19" s="62">
        <v>1</v>
      </c>
      <c r="K19" s="31"/>
      <c r="L19" s="33">
        <v>14.9392</v>
      </c>
      <c r="M19" s="33">
        <v>45.308535999999997</v>
      </c>
      <c r="N19" s="33">
        <v>8.2840000000000007</v>
      </c>
      <c r="O19" s="33">
        <v>7.2400000000000006E-2</v>
      </c>
      <c r="P19" s="33">
        <v>0.30459999999999998</v>
      </c>
      <c r="Q19" s="33">
        <v>5.9592000000000001</v>
      </c>
      <c r="R19" s="33">
        <v>105.86199999999999</v>
      </c>
      <c r="S19" s="33">
        <v>37.2498</v>
      </c>
      <c r="T19" s="33">
        <v>27.721499999999999</v>
      </c>
      <c r="U19" s="33">
        <f t="shared" ref="U19:U38" si="30">Q19*44.661</f>
        <v>266.14383120000002</v>
      </c>
      <c r="V19" s="33">
        <v>272.64136949688856</v>
      </c>
      <c r="W19" s="33">
        <v>9.6000000000000002E-2</v>
      </c>
      <c r="X19" s="34">
        <v>3.5999999999999997E-2</v>
      </c>
      <c r="Y19" s="33">
        <v>0.82399999999999995</v>
      </c>
      <c r="Z19" s="34">
        <v>0.02</v>
      </c>
      <c r="AA19" s="33">
        <v>2.4740000000000002</v>
      </c>
      <c r="AB19" s="33">
        <f t="shared" si="24"/>
        <v>265.2872101020447</v>
      </c>
      <c r="AC19" s="33">
        <f t="shared" si="25"/>
        <v>244.24649178087992</v>
      </c>
      <c r="AD19" s="33">
        <f t="shared" si="26"/>
        <v>251.0517452568931</v>
      </c>
      <c r="AE19" s="33">
        <f t="shared" si="27"/>
        <v>-21.040718321164775</v>
      </c>
      <c r="AF19" s="33">
        <f t="shared" si="28"/>
        <v>-21.589624239995459</v>
      </c>
      <c r="AG19" s="33">
        <f t="shared" si="29"/>
        <v>108.5996710430766</v>
      </c>
      <c r="AH19" s="33">
        <f t="shared" si="17"/>
        <v>25.92994662562387</v>
      </c>
      <c r="AI19" s="33">
        <f t="shared" si="18"/>
        <v>9.3573640496363963E-2</v>
      </c>
      <c r="AJ19" s="33">
        <f t="shared" si="19"/>
        <v>3.5090115186136486E-2</v>
      </c>
      <c r="AK19" s="33">
        <f t="shared" si="20"/>
        <v>0.80317374759379068</v>
      </c>
      <c r="AL19" s="34">
        <f t="shared" si="21"/>
        <v>1.9494508436742494E-2</v>
      </c>
      <c r="AM19" s="33">
        <f t="shared" si="22"/>
        <v>2.4114706936250463</v>
      </c>
      <c r="AN19" s="48">
        <v>2693.89</v>
      </c>
      <c r="AO19" s="36">
        <v>8.1474585420194146</v>
      </c>
      <c r="AP19" s="31">
        <v>13.5</v>
      </c>
      <c r="AQ19" s="34">
        <v>8.1781299483447505</v>
      </c>
      <c r="AR19" s="34"/>
      <c r="AS19" s="34"/>
      <c r="AT19" s="34"/>
      <c r="AU19" s="37">
        <f t="shared" si="9"/>
        <v>2016.3030716723549</v>
      </c>
      <c r="AV19" s="38"/>
      <c r="AW19" s="115" t="s">
        <v>87</v>
      </c>
      <c r="AX19" s="116">
        <v>2388.7429999999999</v>
      </c>
      <c r="AY19" s="116">
        <v>14.939200401306152</v>
      </c>
      <c r="AZ19" s="117">
        <v>1</v>
      </c>
      <c r="BA19" s="118">
        <v>8.1249491380940153</v>
      </c>
      <c r="BB19" s="279">
        <v>373.3642961852031</v>
      </c>
      <c r="BC19" s="279">
        <v>374.71847323346401</v>
      </c>
      <c r="BD19" s="116">
        <v>2151.295095514743</v>
      </c>
      <c r="BE19" s="116">
        <v>223.61169054197745</v>
      </c>
      <c r="BF19" s="116">
        <v>13.836431977785283</v>
      </c>
      <c r="BG19" s="116">
        <v>92.022954111724445</v>
      </c>
      <c r="BH19" s="116">
        <v>3.2491324230899674</v>
      </c>
      <c r="BI19" s="116">
        <v>2.1455593357054818E-2</v>
      </c>
      <c r="BJ19" s="116">
        <v>8.5530502027757985E-2</v>
      </c>
      <c r="BK19" s="116">
        <v>10.569501550162331</v>
      </c>
      <c r="BL19" s="116">
        <v>5.2457872922524746</v>
      </c>
      <c r="BM19" s="116">
        <v>3.3773173653901312</v>
      </c>
      <c r="BN19" s="116">
        <v>380.97070116097296</v>
      </c>
      <c r="BO19" s="38"/>
      <c r="BP19" s="115" t="s">
        <v>88</v>
      </c>
      <c r="BQ19" s="117">
        <v>2369.279</v>
      </c>
      <c r="BR19" s="117">
        <v>14.939200401306152</v>
      </c>
      <c r="BS19" s="117">
        <v>1</v>
      </c>
      <c r="BT19" s="118">
        <v>8.1555560016924709</v>
      </c>
      <c r="BU19" s="268">
        <v>342.91332573341265</v>
      </c>
      <c r="BV19" s="268">
        <v>344.15705835593599</v>
      </c>
      <c r="BW19" s="116">
        <v>2120.1101626450049</v>
      </c>
      <c r="BX19" s="116">
        <v>236.46115645257757</v>
      </c>
      <c r="BY19" s="116">
        <v>12.707955619390733</v>
      </c>
      <c r="BZ19" s="116">
        <v>97.26503479904251</v>
      </c>
      <c r="CA19" s="116">
        <v>3.4863764202329679</v>
      </c>
      <c r="CB19" s="116">
        <v>2.1602957974496993E-2</v>
      </c>
      <c r="CC19" s="116">
        <v>9.1538670646046913E-2</v>
      </c>
      <c r="CD19" s="116"/>
      <c r="CE19" s="116"/>
      <c r="CF19" s="116">
        <v>10.224528776798701</v>
      </c>
      <c r="CG19" s="116">
        <v>5.5472275471098289</v>
      </c>
      <c r="CH19" s="116">
        <v>3.5713891701811762</v>
      </c>
      <c r="CI19" s="116">
        <v>349.89936498185375</v>
      </c>
      <c r="CJ19" s="116"/>
      <c r="CK19" s="116"/>
      <c r="CL19" s="38"/>
      <c r="CM19" s="38"/>
      <c r="CN19" s="38"/>
      <c r="CO19" s="38"/>
      <c r="CP19" s="38"/>
      <c r="CQ19" s="38"/>
      <c r="CR19" s="38"/>
      <c r="CS19" s="38"/>
    </row>
    <row r="20" spans="1:97" ht="13.5" customHeight="1" x14ac:dyDescent="0.35">
      <c r="A20" s="25" t="s">
        <v>89</v>
      </c>
      <c r="B20" s="26" t="s">
        <v>85</v>
      </c>
      <c r="C20" s="27" t="s">
        <v>86</v>
      </c>
      <c r="D20" s="27">
        <v>42480</v>
      </c>
      <c r="E20" s="49">
        <v>0.47916666666666669</v>
      </c>
      <c r="F20" s="29">
        <f t="shared" si="0"/>
        <v>42480.479166666664</v>
      </c>
      <c r="G20" s="30">
        <f t="shared" si="1"/>
        <v>13.708333333333334</v>
      </c>
      <c r="H20" s="30">
        <f t="shared" si="2"/>
        <v>45.697666666666663</v>
      </c>
      <c r="I20" s="31">
        <v>19</v>
      </c>
      <c r="J20" s="62">
        <v>15</v>
      </c>
      <c r="K20" s="31"/>
      <c r="L20" s="33">
        <v>13.124000000000001</v>
      </c>
      <c r="M20" s="33">
        <v>43.977671999999998</v>
      </c>
      <c r="N20" s="33">
        <v>8.282</v>
      </c>
      <c r="O20" s="33">
        <v>0.40329999999999999</v>
      </c>
      <c r="P20" s="33">
        <v>0.30220000000000002</v>
      </c>
      <c r="Q20" s="33">
        <v>5.8994</v>
      </c>
      <c r="R20" s="33">
        <v>101.492</v>
      </c>
      <c r="S20" s="33">
        <v>37.763399999999997</v>
      </c>
      <c r="T20" s="33">
        <v>28.5106</v>
      </c>
      <c r="U20" s="33">
        <f t="shared" si="30"/>
        <v>263.47310340000001</v>
      </c>
      <c r="V20" s="33">
        <v>269.76854914943436</v>
      </c>
      <c r="W20" s="33">
        <v>0.55600000000000005</v>
      </c>
      <c r="X20" s="34">
        <v>4.3999999999999997E-2</v>
      </c>
      <c r="Y20" s="33">
        <v>0.27900000000000003</v>
      </c>
      <c r="Z20" s="34">
        <v>0.01</v>
      </c>
      <c r="AA20" s="33">
        <v>2.5059999999999998</v>
      </c>
      <c r="AB20" s="33">
        <f t="shared" si="24"/>
        <v>262.29048990786714</v>
      </c>
      <c r="AC20" s="33">
        <f t="shared" si="25"/>
        <v>252.30577353407577</v>
      </c>
      <c r="AD20" s="33">
        <f t="shared" si="26"/>
        <v>259.53668204834048</v>
      </c>
      <c r="AE20" s="33">
        <f t="shared" si="27"/>
        <v>-9.9847163737913718</v>
      </c>
      <c r="AF20" s="33">
        <f t="shared" si="28"/>
        <v>-10.231867101093883</v>
      </c>
      <c r="AG20" s="33">
        <f t="shared" si="29"/>
        <v>103.94235875265913</v>
      </c>
      <c r="AH20" s="33">
        <f t="shared" si="17"/>
        <v>26.320774272745211</v>
      </c>
      <c r="AI20" s="33">
        <f t="shared" si="18"/>
        <v>0.54174095851658433</v>
      </c>
      <c r="AJ20" s="33">
        <f t="shared" si="19"/>
        <v>4.2871586645197322E-2</v>
      </c>
      <c r="AK20" s="33">
        <f t="shared" si="20"/>
        <v>0.27184483350022848</v>
      </c>
      <c r="AL20" s="34">
        <f t="shared" si="21"/>
        <v>9.7435424193630278E-3</v>
      </c>
      <c r="AM20" s="33">
        <f t="shared" si="22"/>
        <v>2.4417317302923749</v>
      </c>
      <c r="AN20" s="48">
        <v>2677.91</v>
      </c>
      <c r="AO20" s="36">
        <v>8.1196760906891416</v>
      </c>
      <c r="AP20" s="31">
        <v>13.5</v>
      </c>
      <c r="AQ20" s="34">
        <v>8.1489262722672375</v>
      </c>
      <c r="AR20" s="34"/>
      <c r="AS20" s="34"/>
      <c r="AT20" s="34"/>
      <c r="AU20" s="37">
        <f t="shared" si="9"/>
        <v>2016.3030716723549</v>
      </c>
      <c r="AV20" s="38"/>
      <c r="AW20" s="115" t="s">
        <v>87</v>
      </c>
      <c r="AX20" s="116">
        <v>2387.4659999999999</v>
      </c>
      <c r="AY20" s="116">
        <v>13.12399959564209</v>
      </c>
      <c r="AZ20" s="117">
        <v>15</v>
      </c>
      <c r="BA20" s="118">
        <v>8.1250153347435372</v>
      </c>
      <c r="BB20" s="279">
        <v>369.63011868980379</v>
      </c>
      <c r="BC20" s="279">
        <v>371.00219387110616</v>
      </c>
      <c r="BD20" s="116">
        <v>2161.021455322682</v>
      </c>
      <c r="BE20" s="116">
        <v>212.00254795789948</v>
      </c>
      <c r="BF20" s="116">
        <v>14.441673012195906</v>
      </c>
      <c r="BG20" s="116">
        <v>90.060696066059492</v>
      </c>
      <c r="BH20" s="116">
        <v>2.7390478366614492</v>
      </c>
      <c r="BI20" s="116">
        <v>1.0620150555409413E-2</v>
      </c>
      <c r="BJ20" s="116">
        <v>8.0531493872639651E-2</v>
      </c>
      <c r="BK20" s="116">
        <v>10.819722763127276</v>
      </c>
      <c r="BL20" s="116">
        <v>4.9433453782112577</v>
      </c>
      <c r="BM20" s="116">
        <v>3.1722477973237577</v>
      </c>
      <c r="BN20" s="116">
        <v>376.49272776990006</v>
      </c>
      <c r="BO20" s="38"/>
      <c r="BP20" s="115" t="s">
        <v>88</v>
      </c>
      <c r="BQ20" s="117">
        <v>2369.4299999999998</v>
      </c>
      <c r="BR20" s="117">
        <v>13.12399959564209</v>
      </c>
      <c r="BS20" s="117">
        <v>15</v>
      </c>
      <c r="BT20" s="118">
        <v>8.1542842776287809</v>
      </c>
      <c r="BU20" s="268">
        <v>340.95335516714579</v>
      </c>
      <c r="BV20" s="268">
        <v>342.21898156757237</v>
      </c>
      <c r="BW20" s="116">
        <v>2132.3359962485092</v>
      </c>
      <c r="BX20" s="116">
        <v>223.77243260267346</v>
      </c>
      <c r="BY20" s="116">
        <v>13.321254461591288</v>
      </c>
      <c r="BZ20" s="116">
        <v>95.009446962369054</v>
      </c>
      <c r="CA20" s="116">
        <v>2.9300063396020515</v>
      </c>
      <c r="CB20" s="116">
        <v>1.0685179891792119E-2</v>
      </c>
      <c r="CC20" s="116">
        <v>8.5948290838557623E-2</v>
      </c>
      <c r="CD20" s="116"/>
      <c r="CE20" s="116"/>
      <c r="CF20" s="116">
        <v>10.475654659283325</v>
      </c>
      <c r="CG20" s="116">
        <v>5.2177883291156846</v>
      </c>
      <c r="CH20" s="116">
        <v>3.3483635610199256</v>
      </c>
      <c r="CI20" s="116">
        <v>347.283547088067</v>
      </c>
      <c r="CJ20" s="116"/>
      <c r="CK20" s="116"/>
      <c r="CL20" s="38"/>
      <c r="CM20" s="38"/>
      <c r="CN20" s="38"/>
      <c r="CO20" s="38"/>
      <c r="CP20" s="38"/>
      <c r="CQ20" s="38"/>
      <c r="CR20" s="38"/>
      <c r="CS20" s="38"/>
    </row>
    <row r="21" spans="1:97" ht="13.5" customHeight="1" x14ac:dyDescent="0.35">
      <c r="A21" s="25" t="s">
        <v>84</v>
      </c>
      <c r="B21" s="26" t="s">
        <v>85</v>
      </c>
      <c r="C21" s="27" t="s">
        <v>86</v>
      </c>
      <c r="D21" s="27">
        <v>42508</v>
      </c>
      <c r="E21" s="28">
        <v>0.49583333333333335</v>
      </c>
      <c r="F21" s="29">
        <f t="shared" si="0"/>
        <v>42508.495833333334</v>
      </c>
      <c r="G21" s="30">
        <f t="shared" si="1"/>
        <v>13.708333333333334</v>
      </c>
      <c r="H21" s="30">
        <f t="shared" si="2"/>
        <v>45.697666666666663</v>
      </c>
      <c r="I21" s="31">
        <v>19</v>
      </c>
      <c r="J21" s="62">
        <v>1</v>
      </c>
      <c r="K21" s="31"/>
      <c r="L21" s="33">
        <v>16.846800000000002</v>
      </c>
      <c r="M21" s="33">
        <v>38.308418000000003</v>
      </c>
      <c r="N21" s="33">
        <v>8.4290000000000003</v>
      </c>
      <c r="O21" s="33">
        <v>7.6700000000000004E-2</v>
      </c>
      <c r="P21" s="33">
        <v>0.30380000000000001</v>
      </c>
      <c r="Q21" s="33">
        <v>5.8075999999999999</v>
      </c>
      <c r="R21" s="33">
        <v>104.21599999999999</v>
      </c>
      <c r="S21" s="33">
        <v>29.430900000000001</v>
      </c>
      <c r="T21" s="33">
        <v>21.280100000000001</v>
      </c>
      <c r="U21" s="33">
        <f t="shared" si="30"/>
        <v>259.37322360000002</v>
      </c>
      <c r="V21" s="33">
        <v>241.33271426924986</v>
      </c>
      <c r="W21" s="33">
        <v>0.35199999999999998</v>
      </c>
      <c r="X21" s="34">
        <v>0.19</v>
      </c>
      <c r="Y21" s="33">
        <v>23.876999999999999</v>
      </c>
      <c r="Z21" s="34">
        <v>0.03</v>
      </c>
      <c r="AA21" s="33">
        <v>12.916</v>
      </c>
      <c r="AB21" s="33">
        <f t="shared" si="24"/>
        <v>236.30413857006505</v>
      </c>
      <c r="AC21" s="33">
        <f t="shared" si="25"/>
        <v>248.3170681833185</v>
      </c>
      <c r="AD21" s="33">
        <f t="shared" si="26"/>
        <v>253.61863420802885</v>
      </c>
      <c r="AE21" s="33">
        <f t="shared" si="27"/>
        <v>12.012929613253448</v>
      </c>
      <c r="AF21" s="33">
        <f t="shared" si="28"/>
        <v>12.285919938778989</v>
      </c>
      <c r="AG21" s="33">
        <f t="shared" si="29"/>
        <v>95.155750295263573</v>
      </c>
      <c r="AH21" s="33">
        <f t="shared" si="17"/>
        <v>19.993850812954065</v>
      </c>
      <c r="AI21" s="33">
        <f t="shared" si="18"/>
        <v>0.3451001196913584</v>
      </c>
      <c r="AJ21" s="33">
        <f t="shared" si="19"/>
        <v>0.18627563278794912</v>
      </c>
      <c r="AK21" s="33">
        <f t="shared" si="20"/>
        <v>23.408964653041377</v>
      </c>
      <c r="AL21" s="34">
        <f t="shared" si="21"/>
        <v>2.9411942019149862E-2</v>
      </c>
      <c r="AM21" s="33">
        <f t="shared" si="22"/>
        <v>12.662821437311321</v>
      </c>
      <c r="AN21" s="48">
        <v>2873.94</v>
      </c>
      <c r="AO21" s="36">
        <v>8.1023941898144134</v>
      </c>
      <c r="AP21" s="31">
        <v>15.8</v>
      </c>
      <c r="AQ21" s="34">
        <v>8.136546474938422</v>
      </c>
      <c r="AR21" s="34"/>
      <c r="AS21" s="34"/>
      <c r="AT21" s="34"/>
      <c r="AU21" s="37">
        <f t="shared" si="9"/>
        <v>2016.3795221843004</v>
      </c>
      <c r="AV21" s="38"/>
      <c r="AW21" s="115" t="s">
        <v>87</v>
      </c>
      <c r="AX21" s="116">
        <v>2618.9929999999999</v>
      </c>
      <c r="AY21" s="116">
        <v>16.846799850463867</v>
      </c>
      <c r="AZ21" s="117">
        <v>1</v>
      </c>
      <c r="BA21" s="118">
        <v>8.0861481496208896</v>
      </c>
      <c r="BB21" s="279">
        <v>473.30120410877953</v>
      </c>
      <c r="BC21" s="279">
        <v>474.97685579803442</v>
      </c>
      <c r="BD21" s="116">
        <v>2398.081821784373</v>
      </c>
      <c r="BE21" s="116">
        <v>203.60652334463362</v>
      </c>
      <c r="BF21" s="116">
        <v>17.305054535753094</v>
      </c>
      <c r="BG21" s="116">
        <v>65.058484071843097</v>
      </c>
      <c r="BH21" s="116">
        <v>3.1348543956540205</v>
      </c>
      <c r="BI21" s="116">
        <v>3.2519219023411129E-2</v>
      </c>
      <c r="BJ21" s="116">
        <v>0.42754410713701657</v>
      </c>
      <c r="BK21" s="116">
        <v>12.36991861907666</v>
      </c>
      <c r="BL21" s="116">
        <v>5.0389707033771645</v>
      </c>
      <c r="BM21" s="116">
        <v>3.2059265743399954</v>
      </c>
      <c r="BN21" s="116">
        <v>483.98871221831939</v>
      </c>
      <c r="BO21" s="38"/>
      <c r="BP21" s="115" t="s">
        <v>88</v>
      </c>
      <c r="BQ21" s="117">
        <v>2599.2350000000001</v>
      </c>
      <c r="BR21" s="117">
        <v>16.846799850463867</v>
      </c>
      <c r="BS21" s="117">
        <v>1</v>
      </c>
      <c r="BT21" s="118">
        <v>8.1202312276270909</v>
      </c>
      <c r="BU21" s="268">
        <v>431.75089773042328</v>
      </c>
      <c r="BV21" s="268">
        <v>433.27944681256974</v>
      </c>
      <c r="BW21" s="116">
        <v>2366.1524083836666</v>
      </c>
      <c r="BX21" s="116">
        <v>217.29687675050457</v>
      </c>
      <c r="BY21" s="116">
        <v>15.785873279477308</v>
      </c>
      <c r="BZ21" s="116">
        <v>69.316658613693278</v>
      </c>
      <c r="CA21" s="116">
        <v>3.3907865515277824</v>
      </c>
      <c r="CB21" s="116">
        <v>3.2781974285444521E-2</v>
      </c>
      <c r="CC21" s="116">
        <v>0.46117793180880817</v>
      </c>
      <c r="CD21" s="116"/>
      <c r="CE21" s="116"/>
      <c r="CF21" s="116">
        <v>11.894979946627908</v>
      </c>
      <c r="CG21" s="116">
        <v>5.3777874003957358</v>
      </c>
      <c r="CH21" s="116">
        <v>3.4214907275655633</v>
      </c>
      <c r="CI21" s="116">
        <v>441.50016771059114</v>
      </c>
      <c r="CJ21" s="116"/>
      <c r="CK21" s="116"/>
      <c r="CL21" s="38"/>
      <c r="CM21" s="38"/>
      <c r="CN21" s="38"/>
      <c r="CO21" s="38"/>
      <c r="CP21" s="38"/>
      <c r="CQ21" s="38"/>
      <c r="CR21" s="38"/>
      <c r="CS21" s="38"/>
    </row>
    <row r="22" spans="1:97" ht="13.5" customHeight="1" x14ac:dyDescent="0.35">
      <c r="A22" s="25" t="s">
        <v>89</v>
      </c>
      <c r="B22" s="26" t="s">
        <v>85</v>
      </c>
      <c r="C22" s="27" t="s">
        <v>86</v>
      </c>
      <c r="D22" s="27">
        <v>42508</v>
      </c>
      <c r="E22" s="28">
        <v>0.4826388888888889</v>
      </c>
      <c r="F22" s="29">
        <f t="shared" si="0"/>
        <v>42508.482638888891</v>
      </c>
      <c r="G22" s="30">
        <f t="shared" si="1"/>
        <v>13.708333333333334</v>
      </c>
      <c r="H22" s="30">
        <f t="shared" si="2"/>
        <v>45.697666666666663</v>
      </c>
      <c r="I22" s="31">
        <v>19</v>
      </c>
      <c r="J22" s="62">
        <v>15</v>
      </c>
      <c r="K22" s="31"/>
      <c r="L22" s="33">
        <v>14.771800000000001</v>
      </c>
      <c r="M22" s="33">
        <v>45.544646999999998</v>
      </c>
      <c r="N22" s="33">
        <v>8.3870000000000005</v>
      </c>
      <c r="O22" s="33">
        <v>0.39019999999999999</v>
      </c>
      <c r="P22" s="33">
        <v>0.3014</v>
      </c>
      <c r="Q22" s="33">
        <v>5.3596000000000004</v>
      </c>
      <c r="R22" s="33">
        <v>95.186999999999998</v>
      </c>
      <c r="S22" s="33">
        <v>37.623399999999997</v>
      </c>
      <c r="T22" s="33">
        <v>28.047799999999999</v>
      </c>
      <c r="U22" s="33">
        <f t="shared" si="30"/>
        <v>239.36509560000002</v>
      </c>
      <c r="V22" s="33">
        <v>222.00268270392104</v>
      </c>
      <c r="W22" s="33">
        <v>0.75700000000000001</v>
      </c>
      <c r="X22" s="34">
        <v>4.5999999999999999E-2</v>
      </c>
      <c r="Y22" s="33">
        <v>0.17</v>
      </c>
      <c r="Z22" s="34">
        <v>4.7E-2</v>
      </c>
      <c r="AA22" s="33">
        <v>1.752</v>
      </c>
      <c r="AB22" s="33">
        <f t="shared" si="24"/>
        <v>215.94587596405637</v>
      </c>
      <c r="AC22" s="33">
        <f t="shared" si="25"/>
        <v>244.41647111382562</v>
      </c>
      <c r="AD22" s="33">
        <f t="shared" si="26"/>
        <v>251.30709220524028</v>
      </c>
      <c r="AE22" s="33">
        <f t="shared" si="27"/>
        <v>28.470595149769252</v>
      </c>
      <c r="AF22" s="33">
        <f t="shared" si="28"/>
        <v>29.304409501319242</v>
      </c>
      <c r="AG22" s="33">
        <f t="shared" si="29"/>
        <v>88.339203146170433</v>
      </c>
      <c r="AH22" s="33">
        <f t="shared" si="17"/>
        <v>26.214228672740546</v>
      </c>
      <c r="AI22" s="33">
        <f t="shared" si="18"/>
        <v>0.73766274024388634</v>
      </c>
      <c r="AJ22" s="33">
        <f t="shared" si="19"/>
        <v>4.4824948548505647E-2</v>
      </c>
      <c r="AK22" s="33">
        <f t="shared" si="20"/>
        <v>0.16565741854882521</v>
      </c>
      <c r="AL22" s="34">
        <f t="shared" si="21"/>
        <v>4.5799403951734027E-2</v>
      </c>
      <c r="AM22" s="33">
        <f t="shared" si="22"/>
        <v>1.7072458664561281</v>
      </c>
      <c r="AN22" s="48">
        <v>2663.03</v>
      </c>
      <c r="AO22" s="36">
        <v>8.0814506168588469</v>
      </c>
      <c r="AP22" s="31">
        <v>15.8</v>
      </c>
      <c r="AQ22" s="34">
        <v>8.1068091795901989</v>
      </c>
      <c r="AR22" s="34"/>
      <c r="AS22" s="34"/>
      <c r="AT22" s="34"/>
      <c r="AU22" s="37">
        <f t="shared" si="9"/>
        <v>2016.3795221843004</v>
      </c>
      <c r="AV22" s="38"/>
      <c r="AW22" s="115" t="s">
        <v>87</v>
      </c>
      <c r="AX22" s="116">
        <v>2376.1849999999999</v>
      </c>
      <c r="AY22" s="116">
        <v>14.77180004119873</v>
      </c>
      <c r="AZ22" s="117">
        <v>15</v>
      </c>
      <c r="BA22" s="118">
        <v>8.0968392016795399</v>
      </c>
      <c r="BB22" s="279">
        <v>397.15259161058373</v>
      </c>
      <c r="BC22" s="279">
        <v>398.59611979446032</v>
      </c>
      <c r="BD22" s="116">
        <v>2151.279213161979</v>
      </c>
      <c r="BE22" s="116">
        <v>210.14348782689646</v>
      </c>
      <c r="BF22" s="116">
        <v>14.761864957584578</v>
      </c>
      <c r="BG22" s="116">
        <v>88.34975464892608</v>
      </c>
      <c r="BH22" s="116">
        <v>3.0155769830332875</v>
      </c>
      <c r="BI22" s="116">
        <v>5.0035809520527663E-2</v>
      </c>
      <c r="BJ22" s="116">
        <v>5.6660827822620941E-2</v>
      </c>
      <c r="BK22" s="116">
        <v>10.836120905741824</v>
      </c>
      <c r="BL22" s="116">
        <v>4.9047082371713842</v>
      </c>
      <c r="BM22" s="116">
        <v>3.1579631570669617</v>
      </c>
      <c r="BN22" s="116">
        <v>405.17280961517696</v>
      </c>
      <c r="BO22" s="38"/>
      <c r="BP22" s="115" t="s">
        <v>88</v>
      </c>
      <c r="BQ22" s="117">
        <v>2360.6729999999998</v>
      </c>
      <c r="BR22" s="117">
        <v>14.77180004119873</v>
      </c>
      <c r="BS22" s="117">
        <v>15</v>
      </c>
      <c r="BT22" s="118">
        <v>8.122241905288595</v>
      </c>
      <c r="BU22" s="268">
        <v>370.30150604806761</v>
      </c>
      <c r="BV22" s="268">
        <v>371.64743874951267</v>
      </c>
      <c r="BW22" s="116">
        <v>2126.6575485434005</v>
      </c>
      <c r="BX22" s="116">
        <v>220.25177691371312</v>
      </c>
      <c r="BY22" s="116">
        <v>13.763830178481918</v>
      </c>
      <c r="BZ22" s="116">
        <v>92.569170127051208</v>
      </c>
      <c r="CA22" s="116">
        <v>3.1972244349372398</v>
      </c>
      <c r="CB22" s="116">
        <v>5.0307083944957899E-2</v>
      </c>
      <c r="CC22" s="116">
        <v>5.9954014013485567E-2</v>
      </c>
      <c r="CD22" s="116"/>
      <c r="CE22" s="116"/>
      <c r="CF22" s="116">
        <v>10.536049628988087</v>
      </c>
      <c r="CG22" s="116">
        <v>5.140633743407669</v>
      </c>
      <c r="CH22" s="116">
        <v>3.3098670054671748</v>
      </c>
      <c r="CI22" s="116">
        <v>377.77948521443994</v>
      </c>
      <c r="CJ22" s="116"/>
      <c r="CK22" s="116"/>
      <c r="CL22" s="38"/>
      <c r="CM22" s="38"/>
      <c r="CN22" s="38"/>
      <c r="CO22" s="38"/>
      <c r="CP22" s="38"/>
      <c r="CQ22" s="38"/>
      <c r="CR22" s="38"/>
      <c r="CS22" s="38"/>
    </row>
    <row r="23" spans="1:97" ht="13.5" customHeight="1" x14ac:dyDescent="0.35">
      <c r="A23" s="25" t="s">
        <v>84</v>
      </c>
      <c r="B23" s="26" t="s">
        <v>85</v>
      </c>
      <c r="C23" s="27" t="s">
        <v>86</v>
      </c>
      <c r="D23" s="27">
        <v>42537</v>
      </c>
      <c r="E23" s="28">
        <v>0.40069444444444446</v>
      </c>
      <c r="F23" s="29">
        <f t="shared" si="0"/>
        <v>42537.400694444441</v>
      </c>
      <c r="G23" s="30">
        <f t="shared" si="1"/>
        <v>13.708333333333334</v>
      </c>
      <c r="H23" s="30">
        <f t="shared" si="2"/>
        <v>45.697666666666663</v>
      </c>
      <c r="I23" s="31">
        <v>19</v>
      </c>
      <c r="J23" s="62">
        <v>1</v>
      </c>
      <c r="K23" s="31"/>
      <c r="L23" s="33">
        <v>22.398099999999999</v>
      </c>
      <c r="M23" s="33">
        <v>47.287106999999999</v>
      </c>
      <c r="N23" s="33">
        <v>8.1319999999999997</v>
      </c>
      <c r="O23" s="33">
        <v>0.17699999999999999</v>
      </c>
      <c r="P23" s="33">
        <v>0.29339999999999999</v>
      </c>
      <c r="Q23" s="33">
        <v>5.3579999999999997</v>
      </c>
      <c r="R23" s="33">
        <v>106.801</v>
      </c>
      <c r="S23" s="33">
        <v>32.604500000000002</v>
      </c>
      <c r="T23" s="33">
        <v>22.288</v>
      </c>
      <c r="U23" s="33">
        <f t="shared" si="30"/>
        <v>239.29363799999999</v>
      </c>
      <c r="V23" s="33">
        <v>241.36483496024678</v>
      </c>
      <c r="W23" s="33">
        <v>0.311</v>
      </c>
      <c r="X23" s="34">
        <v>5.8999999999999997E-2</v>
      </c>
      <c r="Y23" s="33">
        <v>4.8</v>
      </c>
      <c r="Z23" s="34">
        <v>1.2999999999999999E-2</v>
      </c>
      <c r="AA23" s="33">
        <v>6.5289999999999999</v>
      </c>
      <c r="AB23" s="33">
        <f t="shared" si="24"/>
        <v>236.10258064287831</v>
      </c>
      <c r="AC23" s="33">
        <f t="shared" si="25"/>
        <v>219.57400214855565</v>
      </c>
      <c r="AD23" s="33">
        <f t="shared" si="26"/>
        <v>224.48609732606582</v>
      </c>
      <c r="AE23" s="33">
        <f t="shared" si="27"/>
        <v>-16.528578494322659</v>
      </c>
      <c r="AF23" s="33">
        <f t="shared" si="28"/>
        <v>-16.878737634180965</v>
      </c>
      <c r="AG23" s="33">
        <f t="shared" si="29"/>
        <v>107.51883427759208</v>
      </c>
      <c r="AH23" s="33">
        <f t="shared" si="17"/>
        <v>22.400232362935412</v>
      </c>
      <c r="AI23" s="33">
        <f t="shared" si="18"/>
        <v>0.30418615934899362</v>
      </c>
      <c r="AJ23" s="33">
        <f t="shared" si="19"/>
        <v>5.7707342127301046E-2</v>
      </c>
      <c r="AK23" s="33">
        <f t="shared" si="20"/>
        <v>4.6948346137465258</v>
      </c>
      <c r="AL23" s="34">
        <f t="shared" si="21"/>
        <v>1.271517707889684E-2</v>
      </c>
      <c r="AM23" s="33">
        <f t="shared" si="22"/>
        <v>6.3859531652398056</v>
      </c>
      <c r="AN23" s="48">
        <v>2712.22</v>
      </c>
      <c r="AO23" s="36">
        <v>8.1613810533271316</v>
      </c>
      <c r="AP23" s="31">
        <v>21</v>
      </c>
      <c r="AQ23" s="34">
        <v>8.1858677518826912</v>
      </c>
      <c r="AR23" s="34"/>
      <c r="AS23" s="34"/>
      <c r="AT23" s="34"/>
      <c r="AU23" s="37">
        <f t="shared" si="9"/>
        <v>2016.4587030716723</v>
      </c>
      <c r="AV23" s="38"/>
      <c r="AW23" s="115" t="s">
        <v>87</v>
      </c>
      <c r="AX23" s="116">
        <v>2357.7190000000001</v>
      </c>
      <c r="AY23" s="116">
        <v>22.398099899291992</v>
      </c>
      <c r="AZ23" s="117">
        <v>1</v>
      </c>
      <c r="BA23" s="118">
        <v>8.1398578640726935</v>
      </c>
      <c r="BB23" s="279">
        <v>370.52419833696524</v>
      </c>
      <c r="BC23" s="279">
        <v>371.74823173444804</v>
      </c>
      <c r="BD23" s="116">
        <v>2079.7909467662053</v>
      </c>
      <c r="BE23" s="116">
        <v>266.53156577919049</v>
      </c>
      <c r="BF23" s="116">
        <v>11.396487883519498</v>
      </c>
      <c r="BG23" s="116">
        <v>92.753193372696614</v>
      </c>
      <c r="BH23" s="116">
        <v>6.2981482343798065</v>
      </c>
      <c r="BI23" s="116">
        <v>1.4721364990401628E-2</v>
      </c>
      <c r="BJ23" s="116">
        <v>0.30721474442456864</v>
      </c>
      <c r="BK23" s="116">
        <v>9.838483839441686</v>
      </c>
      <c r="BL23" s="116">
        <v>6.5095157798075949</v>
      </c>
      <c r="BM23" s="116">
        <v>4.2379950565606963</v>
      </c>
      <c r="BN23" s="116">
        <v>381.76739971291369</v>
      </c>
      <c r="BO23" s="38"/>
      <c r="BP23" s="115" t="s">
        <v>88</v>
      </c>
      <c r="BQ23" s="117">
        <v>2340.88</v>
      </c>
      <c r="BR23" s="117">
        <v>22.398099899291992</v>
      </c>
      <c r="BS23" s="117">
        <v>1</v>
      </c>
      <c r="BT23" s="118">
        <v>8.1642902823263981</v>
      </c>
      <c r="BU23" s="268">
        <v>345.58383130830651</v>
      </c>
      <c r="BV23" s="268">
        <v>346.72547375176913</v>
      </c>
      <c r="BW23" s="116">
        <v>2052.054734179198</v>
      </c>
      <c r="BX23" s="116">
        <v>278.19564428156866</v>
      </c>
      <c r="BY23" s="116">
        <v>10.629378496525636</v>
      </c>
      <c r="BZ23" s="116">
        <v>96.779386781059529</v>
      </c>
      <c r="CA23" s="116">
        <v>6.66262386838787</v>
      </c>
      <c r="CB23" s="116">
        <v>1.4826701393831444E-2</v>
      </c>
      <c r="CC23" s="116">
        <v>0.32409107404642085</v>
      </c>
      <c r="CD23" s="116"/>
      <c r="CE23" s="116"/>
      <c r="CF23" s="116">
        <v>9.599991222853113</v>
      </c>
      <c r="CG23" s="116">
        <v>6.7943882407717409</v>
      </c>
      <c r="CH23" s="116">
        <v>4.4234601698124862</v>
      </c>
      <c r="CI23" s="116">
        <v>356.07024117063236</v>
      </c>
      <c r="CJ23" s="116"/>
      <c r="CK23" s="116"/>
      <c r="CL23" s="38"/>
      <c r="CM23" s="38"/>
      <c r="CN23" s="38"/>
      <c r="CO23" s="38"/>
      <c r="CP23" s="38"/>
      <c r="CQ23" s="38"/>
      <c r="CR23" s="38"/>
      <c r="CS23" s="38"/>
    </row>
    <row r="24" spans="1:97" ht="13.5" customHeight="1" x14ac:dyDescent="0.35">
      <c r="A24" s="25" t="s">
        <v>89</v>
      </c>
      <c r="B24" s="26" t="s">
        <v>85</v>
      </c>
      <c r="C24" s="27" t="s">
        <v>86</v>
      </c>
      <c r="D24" s="27">
        <v>42537</v>
      </c>
      <c r="E24" s="28">
        <v>0.39583333333333331</v>
      </c>
      <c r="F24" s="29">
        <f t="shared" si="0"/>
        <v>42537.395833333336</v>
      </c>
      <c r="G24" s="30">
        <f t="shared" si="1"/>
        <v>13.708333333333334</v>
      </c>
      <c r="H24" s="30">
        <f t="shared" si="2"/>
        <v>45.697666666666663</v>
      </c>
      <c r="I24" s="31">
        <v>19</v>
      </c>
      <c r="J24" s="62">
        <v>15</v>
      </c>
      <c r="K24" s="31"/>
      <c r="L24" s="33">
        <v>19.8612</v>
      </c>
      <c r="M24" s="33">
        <v>50.232436999999997</v>
      </c>
      <c r="N24" s="33">
        <v>8.0389999999999997</v>
      </c>
      <c r="O24" s="33">
        <v>0.2155</v>
      </c>
      <c r="P24" s="33">
        <v>0.29449999999999998</v>
      </c>
      <c r="Q24" s="33">
        <v>5.0906000000000002</v>
      </c>
      <c r="R24" s="33">
        <v>97.277000000000001</v>
      </c>
      <c r="S24" s="33">
        <v>37.021799999999999</v>
      </c>
      <c r="T24" s="33">
        <v>26.342500000000001</v>
      </c>
      <c r="U24" s="33">
        <f t="shared" si="30"/>
        <v>227.35128660000001</v>
      </c>
      <c r="V24" s="33">
        <v>222.02363891578651</v>
      </c>
      <c r="W24" s="33">
        <v>1.673</v>
      </c>
      <c r="X24" s="34">
        <v>6.4000000000000001E-2</v>
      </c>
      <c r="Y24" s="33">
        <v>0.34</v>
      </c>
      <c r="Z24" s="34">
        <v>3.5000000000000003E-2</v>
      </c>
      <c r="AA24" s="33">
        <v>4.2629999999999999</v>
      </c>
      <c r="AB24" s="33">
        <f t="shared" si="24"/>
        <v>216.32509509816316</v>
      </c>
      <c r="AC24" s="33">
        <f t="shared" si="25"/>
        <v>223.07004334829384</v>
      </c>
      <c r="AD24" s="33">
        <f t="shared" si="26"/>
        <v>228.97397521255567</v>
      </c>
      <c r="AE24" s="33">
        <f t="shared" si="27"/>
        <v>6.7449482501306761</v>
      </c>
      <c r="AF24" s="33">
        <f t="shared" si="28"/>
        <v>6.9503362967691658</v>
      </c>
      <c r="AG24" s="33">
        <f t="shared" si="29"/>
        <v>96.964573685582749</v>
      </c>
      <c r="AH24" s="33">
        <f t="shared" si="17"/>
        <v>25.756485700392886</v>
      </c>
      <c r="AI24" s="33">
        <f t="shared" si="18"/>
        <v>1.6309913934959575</v>
      </c>
      <c r="AJ24" s="33">
        <f t="shared" si="19"/>
        <v>6.2392976200682175E-2</v>
      </c>
      <c r="AK24" s="33">
        <f t="shared" si="20"/>
        <v>0.33146268606612406</v>
      </c>
      <c r="AL24" s="34">
        <f t="shared" si="21"/>
        <v>3.4121158859748063E-2</v>
      </c>
      <c r="AM24" s="33">
        <f t="shared" si="22"/>
        <v>4.155957149117314</v>
      </c>
      <c r="AN24" s="48">
        <v>2671.3</v>
      </c>
      <c r="AO24" s="36">
        <v>8.0477865008999405</v>
      </c>
      <c r="AP24" s="31">
        <v>21</v>
      </c>
      <c r="AQ24" s="34">
        <v>8.0661628072349494</v>
      </c>
      <c r="AR24" s="34"/>
      <c r="AS24" s="34"/>
      <c r="AT24" s="34"/>
      <c r="AU24" s="37">
        <f t="shared" si="9"/>
        <v>2016.4587030716723</v>
      </c>
      <c r="AV24" s="38"/>
      <c r="AW24" s="115" t="s">
        <v>87</v>
      </c>
      <c r="AX24" s="116">
        <v>2359.5010000000002</v>
      </c>
      <c r="AY24" s="116">
        <v>19.861200332641602</v>
      </c>
      <c r="AZ24" s="117">
        <v>15</v>
      </c>
      <c r="BA24" s="118">
        <v>8.0646256205285205</v>
      </c>
      <c r="BB24" s="279">
        <v>435.21885315812597</v>
      </c>
      <c r="BC24" s="279">
        <v>436.7025300143826</v>
      </c>
      <c r="BD24" s="116">
        <v>2115.6834689410011</v>
      </c>
      <c r="BE24" s="116">
        <v>229.81329280272953</v>
      </c>
      <c r="BF24" s="116">
        <v>14.004557262354503</v>
      </c>
      <c r="BG24" s="116">
        <v>91.282086653681702</v>
      </c>
      <c r="BH24" s="116">
        <v>4.521292551919033</v>
      </c>
      <c r="BI24" s="116">
        <v>3.8015988154088499E-2</v>
      </c>
      <c r="BJ24" s="116">
        <v>0.15732012962281405</v>
      </c>
      <c r="BK24" s="116">
        <v>10.3309506809931</v>
      </c>
      <c r="BL24" s="116">
        <v>5.398729327948895</v>
      </c>
      <c r="BM24" s="116">
        <v>3.5168979909520317</v>
      </c>
      <c r="BN24" s="116">
        <v>446.71069946050153</v>
      </c>
      <c r="BO24" s="38"/>
      <c r="BP24" s="115" t="s">
        <v>88</v>
      </c>
      <c r="BQ24" s="117">
        <v>2347.6840000000002</v>
      </c>
      <c r="BR24" s="117">
        <v>19.861200332641602</v>
      </c>
      <c r="BS24" s="117">
        <v>15</v>
      </c>
      <c r="BT24" s="118">
        <v>8.0830388505497943</v>
      </c>
      <c r="BU24" s="268">
        <v>413.42075021962637</v>
      </c>
      <c r="BV24" s="268">
        <v>414.83011655232582</v>
      </c>
      <c r="BW24" s="116">
        <v>2096.7588908568478</v>
      </c>
      <c r="BX24" s="116">
        <v>237.62174235147168</v>
      </c>
      <c r="BY24" s="116">
        <v>13.303133648470428</v>
      </c>
      <c r="BZ24" s="116">
        <v>94.386864788140514</v>
      </c>
      <c r="CA24" s="116">
        <v>4.7171082112836817</v>
      </c>
      <c r="CB24" s="116">
        <v>3.8185883138175905E-2</v>
      </c>
      <c r="CC24" s="116">
        <v>0.16386496319530364</v>
      </c>
      <c r="CD24" s="116"/>
      <c r="CE24" s="116"/>
      <c r="CF24" s="116">
        <v>10.129213325032513</v>
      </c>
      <c r="CG24" s="116">
        <v>5.582163911172894</v>
      </c>
      <c r="CH24" s="116">
        <v>3.6363929087416409</v>
      </c>
      <c r="CI24" s="116">
        <v>424.33702299885408</v>
      </c>
      <c r="CJ24" s="116"/>
      <c r="CK24" s="116"/>
      <c r="CL24" s="38"/>
      <c r="CM24" s="38"/>
      <c r="CN24" s="38"/>
      <c r="CO24" s="38"/>
      <c r="CP24" s="38"/>
      <c r="CQ24" s="38"/>
      <c r="CR24" s="38"/>
      <c r="CS24" s="38"/>
    </row>
    <row r="25" spans="1:97" ht="13.5" customHeight="1" x14ac:dyDescent="0.35">
      <c r="A25" s="25" t="s">
        <v>84</v>
      </c>
      <c r="B25" s="26" t="s">
        <v>85</v>
      </c>
      <c r="C25" s="27" t="s">
        <v>86</v>
      </c>
      <c r="D25" s="27">
        <v>42563</v>
      </c>
      <c r="E25" s="28">
        <v>0.375</v>
      </c>
      <c r="F25" s="29">
        <f t="shared" si="0"/>
        <v>42563.375</v>
      </c>
      <c r="G25" s="30">
        <f t="shared" si="1"/>
        <v>13.708333333333334</v>
      </c>
      <c r="H25" s="30">
        <f t="shared" si="2"/>
        <v>45.697666666666663</v>
      </c>
      <c r="I25" s="31">
        <v>19</v>
      </c>
      <c r="J25" s="62">
        <v>1</v>
      </c>
      <c r="K25" s="31"/>
      <c r="L25" s="33">
        <v>27.0274</v>
      </c>
      <c r="M25" s="33">
        <v>56.764249999999997</v>
      </c>
      <c r="N25" s="33">
        <v>8.2889999999999997</v>
      </c>
      <c r="O25" s="33">
        <v>4.1000000000000003E-3</v>
      </c>
      <c r="P25" s="33">
        <v>0.28289999999999998</v>
      </c>
      <c r="Q25" s="33">
        <v>5.0103999999999997</v>
      </c>
      <c r="R25" s="33">
        <v>110.044</v>
      </c>
      <c r="S25" s="33">
        <v>36.119999999999997</v>
      </c>
      <c r="T25" s="33">
        <v>23.552900000000001</v>
      </c>
      <c r="U25" s="33">
        <f t="shared" si="30"/>
        <v>223.76947440000001</v>
      </c>
      <c r="V25" s="33">
        <v>229.33469377992043</v>
      </c>
      <c r="W25" s="33">
        <v>0.318</v>
      </c>
      <c r="X25" s="34">
        <v>6.9999999999999993E-3</v>
      </c>
      <c r="Y25" s="33">
        <v>0.06</v>
      </c>
      <c r="Z25" s="34">
        <v>1.9E-2</v>
      </c>
      <c r="AA25" s="33">
        <v>3.3370000000000002</v>
      </c>
      <c r="AB25" s="33">
        <f t="shared" si="24"/>
        <v>224.05749012085298</v>
      </c>
      <c r="AC25" s="33">
        <f t="shared" si="25"/>
        <v>198.58181783835118</v>
      </c>
      <c r="AD25" s="33">
        <f t="shared" si="26"/>
        <v>203.27813963842135</v>
      </c>
      <c r="AE25" s="33">
        <f t="shared" si="27"/>
        <v>-25.47567228250179</v>
      </c>
      <c r="AF25" s="33">
        <f t="shared" si="28"/>
        <v>-26.056554141499078</v>
      </c>
      <c r="AG25" s="33">
        <f t="shared" si="29"/>
        <v>112.81817818081514</v>
      </c>
      <c r="AH25" s="33">
        <f t="shared" si="17"/>
        <v>25.070625043601922</v>
      </c>
      <c r="AI25" s="33">
        <f t="shared" si="18"/>
        <v>0.31022252733705419</v>
      </c>
      <c r="AJ25" s="33">
        <f t="shared" si="19"/>
        <v>6.8287977715703737E-3</v>
      </c>
      <c r="AK25" s="33">
        <f t="shared" si="20"/>
        <v>5.8532552327746068E-2</v>
      </c>
      <c r="AL25" s="34">
        <f t="shared" si="21"/>
        <v>1.8535308237119588E-2</v>
      </c>
      <c r="AM25" s="33">
        <f t="shared" si="22"/>
        <v>3.2553854519614771</v>
      </c>
      <c r="AN25" s="48">
        <v>2699.74</v>
      </c>
      <c r="AO25" s="36">
        <v>8.1278805386363597</v>
      </c>
      <c r="AP25" s="31">
        <v>23.5</v>
      </c>
      <c r="AQ25" s="34">
        <v>8.145031184473579</v>
      </c>
      <c r="AR25" s="34"/>
      <c r="AS25" s="34"/>
      <c r="AT25" s="34"/>
      <c r="AU25" s="37">
        <f t="shared" si="9"/>
        <v>2016.5296928327646</v>
      </c>
      <c r="AV25" s="38"/>
      <c r="AW25" s="115" t="s">
        <v>87</v>
      </c>
      <c r="AX25" s="116">
        <v>2312.3429999999998</v>
      </c>
      <c r="AY25" s="116">
        <v>27.027399063110352</v>
      </c>
      <c r="AZ25" s="117">
        <v>1</v>
      </c>
      <c r="BA25" s="118">
        <v>8.0742438133179792</v>
      </c>
      <c r="BB25" s="279">
        <v>424.4339744874992</v>
      </c>
      <c r="BC25" s="279">
        <v>425.75901335360157</v>
      </c>
      <c r="BD25" s="116">
        <v>2015.2960729510598</v>
      </c>
      <c r="BE25" s="116">
        <v>285.65235320832687</v>
      </c>
      <c r="BF25" s="116">
        <v>11.394908619756766</v>
      </c>
      <c r="BG25" s="116">
        <v>104.2486228270481</v>
      </c>
      <c r="BH25" s="116">
        <v>8.7142704605705728</v>
      </c>
      <c r="BI25" s="116">
        <v>2.161658842902138E-2</v>
      </c>
      <c r="BJ25" s="116">
        <v>0.16332885608920014</v>
      </c>
      <c r="BK25" s="116">
        <v>9.2084602269046005</v>
      </c>
      <c r="BL25" s="116">
        <v>6.8328243056092415</v>
      </c>
      <c r="BM25" s="116">
        <v>4.5399148640618865</v>
      </c>
      <c r="BN25" s="116">
        <v>440.99106416795269</v>
      </c>
      <c r="BO25" s="38"/>
      <c r="BP25" s="115" t="s">
        <v>88</v>
      </c>
      <c r="BQ25" s="117">
        <v>2299.8710000000001</v>
      </c>
      <c r="BR25" s="117">
        <v>27.027399063110352</v>
      </c>
      <c r="BS25" s="117">
        <v>1</v>
      </c>
      <c r="BT25" s="118">
        <v>8.0912962946880498</v>
      </c>
      <c r="BU25" s="268">
        <v>403.96861827645449</v>
      </c>
      <c r="BV25" s="268">
        <v>405.22976642216622</v>
      </c>
      <c r="BW25" s="116">
        <v>1994.9353610912058</v>
      </c>
      <c r="BX25" s="116">
        <v>294.08999999068112</v>
      </c>
      <c r="BY25" s="116">
        <v>10.845468947362491</v>
      </c>
      <c r="BZ25" s="116">
        <v>107.37842170945427</v>
      </c>
      <c r="CA25" s="116">
        <v>9.0632407438365998</v>
      </c>
      <c r="CB25" s="116">
        <v>2.1727589953119866E-2</v>
      </c>
      <c r="CC25" s="116">
        <v>0.16952888405149838</v>
      </c>
      <c r="CD25" s="116"/>
      <c r="CE25" s="116"/>
      <c r="CF25" s="116">
        <v>9.0597523130295325</v>
      </c>
      <c r="CG25" s="116">
        <v>7.0346534079046794</v>
      </c>
      <c r="CH25" s="116">
        <v>4.6740156254057892</v>
      </c>
      <c r="CI25" s="116">
        <v>419.72735825236833</v>
      </c>
      <c r="CJ25" s="116"/>
      <c r="CK25" s="116"/>
      <c r="CL25" s="38"/>
      <c r="CM25" s="38"/>
      <c r="CN25" s="38"/>
      <c r="CO25" s="38"/>
      <c r="CP25" s="38"/>
      <c r="CQ25" s="38"/>
      <c r="CR25" s="38"/>
      <c r="CS25" s="38"/>
    </row>
    <row r="26" spans="1:97" ht="13.5" customHeight="1" x14ac:dyDescent="0.35">
      <c r="A26" s="25" t="s">
        <v>89</v>
      </c>
      <c r="B26" s="26" t="s">
        <v>85</v>
      </c>
      <c r="C26" s="27" t="s">
        <v>86</v>
      </c>
      <c r="D26" s="27">
        <v>42563</v>
      </c>
      <c r="E26" s="28">
        <v>0.39444444444444443</v>
      </c>
      <c r="F26" s="29">
        <f t="shared" si="0"/>
        <v>42563.394444444442</v>
      </c>
      <c r="G26" s="30">
        <f t="shared" si="1"/>
        <v>13.708333333333334</v>
      </c>
      <c r="H26" s="30">
        <f t="shared" si="2"/>
        <v>45.697666666666663</v>
      </c>
      <c r="I26" s="31">
        <v>19</v>
      </c>
      <c r="J26" s="62">
        <v>15</v>
      </c>
      <c r="K26" s="31"/>
      <c r="L26" s="33">
        <v>22.372699999999998</v>
      </c>
      <c r="M26" s="33">
        <v>53.686739000000003</v>
      </c>
      <c r="N26" s="33">
        <v>8.2739999999999991</v>
      </c>
      <c r="O26" s="33">
        <v>1.2500000000000001E-2</v>
      </c>
      <c r="P26" s="33">
        <v>0.28339999999999999</v>
      </c>
      <c r="Q26" s="33">
        <v>5.4824999999999999</v>
      </c>
      <c r="R26" s="33">
        <v>112.23699999999999</v>
      </c>
      <c r="S26" s="33">
        <v>37.620100000000001</v>
      </c>
      <c r="T26" s="33">
        <v>26.104700000000001</v>
      </c>
      <c r="U26" s="33">
        <f t="shared" si="30"/>
        <v>244.85393250000001</v>
      </c>
      <c r="V26" s="33">
        <v>246.2543998837221</v>
      </c>
      <c r="W26" s="33">
        <v>0.215</v>
      </c>
      <c r="X26" s="34">
        <v>6.0000000000000019E-3</v>
      </c>
      <c r="Y26" s="121">
        <v>0.01</v>
      </c>
      <c r="Z26" s="34">
        <v>1.2999999999999999E-2</v>
      </c>
      <c r="AA26" s="33">
        <v>1.5269999999999999</v>
      </c>
      <c r="AB26" s="33">
        <f t="shared" si="24"/>
        <v>239.98954481323599</v>
      </c>
      <c r="AC26" s="33">
        <f t="shared" si="25"/>
        <v>212.57760529813797</v>
      </c>
      <c r="AD26" s="33">
        <f t="shared" si="26"/>
        <v>218.15247545903659</v>
      </c>
      <c r="AE26" s="33">
        <f t="shared" si="27"/>
        <v>-27.411939515098027</v>
      </c>
      <c r="AF26" s="33">
        <f t="shared" si="28"/>
        <v>-28.101924424685507</v>
      </c>
      <c r="AG26" s="33">
        <f t="shared" si="29"/>
        <v>112.88178113292247</v>
      </c>
      <c r="AH26" s="33">
        <f t="shared" si="17"/>
        <v>26.211717345677016</v>
      </c>
      <c r="AI26" s="33">
        <f t="shared" si="18"/>
        <v>0.20950842439813785</v>
      </c>
      <c r="AJ26" s="33">
        <f t="shared" si="19"/>
        <v>5.8467467273898956E-3</v>
      </c>
      <c r="AK26" s="33">
        <f t="shared" si="20"/>
        <v>9.7445778789831562E-3</v>
      </c>
      <c r="AL26" s="34">
        <f t="shared" si="21"/>
        <v>1.2667951242678104E-2</v>
      </c>
      <c r="AM26" s="33">
        <f t="shared" si="22"/>
        <v>1.487997042120728</v>
      </c>
      <c r="AN26" s="48">
        <v>2650.5</v>
      </c>
      <c r="AO26" s="36">
        <v>8.0592801235408107</v>
      </c>
      <c r="AP26" s="31">
        <v>23.5</v>
      </c>
      <c r="AQ26" s="34">
        <v>8.0736541407678182</v>
      </c>
      <c r="AR26" s="34"/>
      <c r="AS26" s="34"/>
      <c r="AT26" s="34"/>
      <c r="AU26" s="37">
        <f t="shared" si="9"/>
        <v>2016.5296928327646</v>
      </c>
      <c r="AV26" s="38"/>
      <c r="AW26" s="115" t="s">
        <v>87</v>
      </c>
      <c r="AX26" s="116">
        <v>2303.6489999999999</v>
      </c>
      <c r="AY26" s="116">
        <v>22.372699737548828</v>
      </c>
      <c r="AZ26" s="117">
        <v>15</v>
      </c>
      <c r="BA26" s="118">
        <v>8.0758881886676477</v>
      </c>
      <c r="BB26" s="279">
        <v>414.58499653568686</v>
      </c>
      <c r="BC26" s="279">
        <v>415.95501456724134</v>
      </c>
      <c r="BD26" s="116">
        <v>2038.3806195022194</v>
      </c>
      <c r="BE26" s="116">
        <v>252.8431497933299</v>
      </c>
      <c r="BF26" s="116">
        <v>12.42473792698387</v>
      </c>
      <c r="BG26" s="116">
        <v>100.45144007344776</v>
      </c>
      <c r="BH26" s="116">
        <v>5.9121908484248165</v>
      </c>
      <c r="BI26" s="116">
        <v>1.4336952627614866E-2</v>
      </c>
      <c r="BJ26" s="116">
        <v>6.3738279305142434E-2</v>
      </c>
      <c r="BK26" s="116">
        <v>9.6665170001520053</v>
      </c>
      <c r="BL26" s="116">
        <v>5.9231160760030779</v>
      </c>
      <c r="BM26" s="116">
        <v>3.8869897065233685</v>
      </c>
      <c r="BN26" s="116">
        <v>427.11653410339829</v>
      </c>
      <c r="BO26" s="38"/>
      <c r="BP26" s="115" t="s">
        <v>88</v>
      </c>
      <c r="BQ26" s="117">
        <v>2293.8440000000001</v>
      </c>
      <c r="BR26" s="117">
        <v>22.372699737548828</v>
      </c>
      <c r="BS26" s="117">
        <v>15</v>
      </c>
      <c r="BT26" s="118">
        <v>8.0902894875728748</v>
      </c>
      <c r="BU26" s="268">
        <v>397.95313531560004</v>
      </c>
      <c r="BV26" s="268">
        <v>399.26819248277144</v>
      </c>
      <c r="BW26" s="116">
        <v>2022.5763735192709</v>
      </c>
      <c r="BX26" s="116">
        <v>259.34157206288944</v>
      </c>
      <c r="BY26" s="116">
        <v>11.926296066752055</v>
      </c>
      <c r="BZ26" s="116">
        <v>103.05711502928655</v>
      </c>
      <c r="CA26" s="116">
        <v>6.1115271265757221</v>
      </c>
      <c r="CB26" s="116">
        <v>1.4391195140559192E-2</v>
      </c>
      <c r="CC26" s="116">
        <v>6.5792269188141281E-2</v>
      </c>
      <c r="CD26" s="116"/>
      <c r="CE26" s="116"/>
      <c r="CF26" s="116">
        <v>9.5258178742824509</v>
      </c>
      <c r="CG26" s="116">
        <v>6.0753484360450498</v>
      </c>
      <c r="CH26" s="116">
        <v>3.9868907736120622</v>
      </c>
      <c r="CI26" s="116">
        <v>409.98194655350676</v>
      </c>
      <c r="CJ26" s="116"/>
      <c r="CK26" s="116"/>
      <c r="CL26" s="38"/>
      <c r="CM26" s="38"/>
      <c r="CN26" s="38"/>
      <c r="CO26" s="38"/>
      <c r="CP26" s="38"/>
      <c r="CQ26" s="38"/>
      <c r="CR26" s="38"/>
      <c r="CS26" s="38"/>
    </row>
    <row r="27" spans="1:97" ht="13.5" customHeight="1" x14ac:dyDescent="0.35">
      <c r="A27" s="25" t="s">
        <v>84</v>
      </c>
      <c r="B27" s="26" t="s">
        <v>85</v>
      </c>
      <c r="C27" s="27" t="s">
        <v>86</v>
      </c>
      <c r="D27" s="27">
        <v>42633</v>
      </c>
      <c r="E27" s="28">
        <v>0.38927083333333329</v>
      </c>
      <c r="F27" s="29">
        <f t="shared" si="0"/>
        <v>42633.389270833337</v>
      </c>
      <c r="G27" s="30">
        <f t="shared" si="1"/>
        <v>13.708333333333334</v>
      </c>
      <c r="H27" s="30">
        <f t="shared" si="2"/>
        <v>45.697666666666663</v>
      </c>
      <c r="I27" s="38">
        <v>19</v>
      </c>
      <c r="J27" s="62">
        <v>1</v>
      </c>
      <c r="K27" s="38"/>
      <c r="L27" s="33">
        <v>23.128299999999999</v>
      </c>
      <c r="M27" s="33">
        <v>54.179259000000002</v>
      </c>
      <c r="N27" s="33">
        <v>8.3970000000000002</v>
      </c>
      <c r="O27" s="33">
        <v>4.7000000000000002E-3</v>
      </c>
      <c r="P27" s="33">
        <v>0.3009</v>
      </c>
      <c r="Q27" s="33">
        <v>4.7644000000000002</v>
      </c>
      <c r="R27" s="33">
        <v>98.706000000000003</v>
      </c>
      <c r="S27" s="33">
        <v>37.362299999999998</v>
      </c>
      <c r="T27" s="33">
        <v>25.689</v>
      </c>
      <c r="U27" s="33">
        <f t="shared" si="30"/>
        <v>212.78286840000001</v>
      </c>
      <c r="V27" s="33">
        <v>214.88242047695684</v>
      </c>
      <c r="W27" s="33">
        <v>0.33500000000000002</v>
      </c>
      <c r="X27" s="34">
        <v>3.9E-2</v>
      </c>
      <c r="Y27" s="33">
        <v>0.10599999999999998</v>
      </c>
      <c r="Z27" s="52">
        <v>3.0000000000000001E-3</v>
      </c>
      <c r="AA27" s="33">
        <v>1.7430000000000001</v>
      </c>
      <c r="AB27" s="33">
        <f t="shared" si="24"/>
        <v>209.50056057631195</v>
      </c>
      <c r="AC27" s="33">
        <f t="shared" si="25"/>
        <v>210.19253684949155</v>
      </c>
      <c r="AD27" s="33">
        <f t="shared" si="26"/>
        <v>215.61670511742446</v>
      </c>
      <c r="AE27" s="33">
        <f t="shared" si="27"/>
        <v>0.69197627317959132</v>
      </c>
      <c r="AF27" s="33">
        <f t="shared" si="28"/>
        <v>0.73428464046762087</v>
      </c>
      <c r="AG27" s="33">
        <f t="shared" si="29"/>
        <v>99.659449095065369</v>
      </c>
      <c r="AH27" s="33">
        <f t="shared" si="17"/>
        <v>26.015544336933544</v>
      </c>
      <c r="AI27" s="33">
        <f t="shared" si="18"/>
        <v>0.32650577454603286</v>
      </c>
      <c r="AJ27" s="33">
        <f t="shared" si="19"/>
        <v>3.8011120021776958E-2</v>
      </c>
      <c r="AK27" s="33">
        <f t="shared" si="20"/>
        <v>0.10331227493098352</v>
      </c>
      <c r="AL27" s="34">
        <f t="shared" si="21"/>
        <v>2.9239323093674585E-3</v>
      </c>
      <c r="AM27" s="33">
        <f t="shared" si="22"/>
        <v>1.6988046717424934</v>
      </c>
      <c r="AN27" s="48">
        <v>2669.14</v>
      </c>
      <c r="AO27" s="36">
        <v>8.0662096841100688</v>
      </c>
      <c r="AP27" s="34">
        <v>23.5</v>
      </c>
      <c r="AQ27" s="34">
        <v>8.0810274266550728</v>
      </c>
      <c r="AR27" s="34"/>
      <c r="AS27" s="34"/>
      <c r="AT27" s="34"/>
      <c r="AU27" s="37">
        <f t="shared" si="9"/>
        <v>2016.7208191126281</v>
      </c>
      <c r="AV27" s="38"/>
      <c r="AW27" s="115" t="s">
        <v>87</v>
      </c>
      <c r="AX27" s="116">
        <v>2317.8409999999999</v>
      </c>
      <c r="AY27" s="116">
        <v>23.128299713134766</v>
      </c>
      <c r="AZ27" s="117">
        <v>1</v>
      </c>
      <c r="BA27" s="118">
        <v>8.0718191518633038</v>
      </c>
      <c r="BB27" s="279">
        <v>423.11468339251212</v>
      </c>
      <c r="BC27" s="279">
        <v>424.49994180987363</v>
      </c>
      <c r="BD27" s="116">
        <v>2048.2283088333756</v>
      </c>
      <c r="BE27" s="116">
        <v>257.1642960936627</v>
      </c>
      <c r="BF27" s="116">
        <v>12.448559840703716</v>
      </c>
      <c r="BG27" s="116">
        <v>100.27089893034024</v>
      </c>
      <c r="BH27" s="116">
        <v>6.2435405624555358</v>
      </c>
      <c r="BI27" s="116">
        <v>3.3211879756355621E-3</v>
      </c>
      <c r="BJ27" s="116">
        <v>7.4001377947471733E-2</v>
      </c>
      <c r="BK27" s="116">
        <v>9.6408808857323578</v>
      </c>
      <c r="BL27" s="116">
        <v>6.0543580711829792</v>
      </c>
      <c r="BM27" s="116">
        <v>3.9803086028634183</v>
      </c>
      <c r="BN27" s="116">
        <v>436.44164833220094</v>
      </c>
      <c r="BO27" s="38"/>
      <c r="BP27" s="115" t="s">
        <v>88</v>
      </c>
      <c r="BQ27" s="117">
        <v>2307.6419999999998</v>
      </c>
      <c r="BR27" s="117">
        <v>23.128299713134766</v>
      </c>
      <c r="BS27" s="117">
        <v>1</v>
      </c>
      <c r="BT27" s="118">
        <v>8.0866458808631734</v>
      </c>
      <c r="BU27" s="268">
        <v>405.62421400298223</v>
      </c>
      <c r="BV27" s="268">
        <v>406.95220941129094</v>
      </c>
      <c r="BW27" s="116">
        <v>2031.7528092830846</v>
      </c>
      <c r="BX27" s="116">
        <v>263.95500781499442</v>
      </c>
      <c r="BY27" s="116">
        <v>11.933968493761746</v>
      </c>
      <c r="BZ27" s="116">
        <v>102.94538100417371</v>
      </c>
      <c r="CA27" s="116">
        <v>6.4603740879832481</v>
      </c>
      <c r="CB27" s="116">
        <v>3.3343780785273858E-3</v>
      </c>
      <c r="CC27" s="116">
        <v>7.6455725847013351E-2</v>
      </c>
      <c r="CD27" s="116"/>
      <c r="CE27" s="116"/>
      <c r="CF27" s="116">
        <v>9.497193804177277</v>
      </c>
      <c r="CG27" s="116">
        <v>6.2142301877389556</v>
      </c>
      <c r="CH27" s="116">
        <v>4.0854131165714085</v>
      </c>
      <c r="CI27" s="116">
        <v>418.40027659519387</v>
      </c>
      <c r="CJ27" s="116"/>
      <c r="CK27" s="116"/>
      <c r="CL27" s="38"/>
      <c r="CM27" s="38"/>
      <c r="CN27" s="38"/>
      <c r="CO27" s="38"/>
      <c r="CP27" s="38">
        <v>405.92</v>
      </c>
      <c r="CQ27" s="51">
        <f>CP27-BC27</f>
        <v>-18.579941809873617</v>
      </c>
      <c r="CR27" s="51">
        <f>CP27-BV27</f>
        <v>-1.0322094112909213</v>
      </c>
      <c r="CS27" s="38"/>
    </row>
    <row r="28" spans="1:97" ht="13.5" customHeight="1" x14ac:dyDescent="0.35">
      <c r="A28" s="25" t="s">
        <v>89</v>
      </c>
      <c r="B28" s="26" t="s">
        <v>85</v>
      </c>
      <c r="C28" s="27" t="s">
        <v>86</v>
      </c>
      <c r="D28" s="27">
        <v>42633</v>
      </c>
      <c r="E28" s="28">
        <v>0.40277777777777773</v>
      </c>
      <c r="F28" s="29">
        <f t="shared" si="0"/>
        <v>42633.402777777781</v>
      </c>
      <c r="G28" s="30">
        <f t="shared" si="1"/>
        <v>13.708333333333334</v>
      </c>
      <c r="H28" s="30">
        <f t="shared" si="2"/>
        <v>45.697666666666663</v>
      </c>
      <c r="I28" s="38">
        <v>19</v>
      </c>
      <c r="J28" s="62">
        <v>15</v>
      </c>
      <c r="K28" s="38"/>
      <c r="L28" s="33">
        <v>23.153700000000001</v>
      </c>
      <c r="M28" s="33">
        <v>54.238875999999998</v>
      </c>
      <c r="N28" s="33">
        <v>8.3940000000000001</v>
      </c>
      <c r="O28" s="33">
        <v>4.5999999999999999E-3</v>
      </c>
      <c r="P28" s="33">
        <v>0.30199999999999999</v>
      </c>
      <c r="Q28" s="33">
        <v>4.7663000000000002</v>
      </c>
      <c r="R28" s="33">
        <v>98.89</v>
      </c>
      <c r="S28" s="33">
        <v>37.381999999999998</v>
      </c>
      <c r="T28" s="33">
        <v>25.697399999999998</v>
      </c>
      <c r="U28" s="33">
        <f t="shared" si="30"/>
        <v>212.86772430000002</v>
      </c>
      <c r="V28" s="33">
        <v>212.90156945543265</v>
      </c>
      <c r="W28" s="33">
        <v>0.38300000000000001</v>
      </c>
      <c r="X28" s="34">
        <v>3.5000000000000003E-2</v>
      </c>
      <c r="Y28" s="33">
        <v>7.8E-2</v>
      </c>
      <c r="Z28" s="34">
        <v>1.7000000000000001E-2</v>
      </c>
      <c r="AA28" s="33">
        <v>1.556</v>
      </c>
      <c r="AB28" s="33">
        <f t="shared" si="24"/>
        <v>207.56762126474402</v>
      </c>
      <c r="AC28" s="33">
        <f t="shared" si="25"/>
        <v>210.07450500143216</v>
      </c>
      <c r="AD28" s="33">
        <f t="shared" si="26"/>
        <v>215.49722270346601</v>
      </c>
      <c r="AE28" s="33">
        <f t="shared" si="27"/>
        <v>2.5068837366881382</v>
      </c>
      <c r="AF28" s="33">
        <f t="shared" si="28"/>
        <v>2.5956532480333578</v>
      </c>
      <c r="AG28" s="33">
        <f t="shared" si="29"/>
        <v>98.795505011400962</v>
      </c>
      <c r="AH28" s="33">
        <f t="shared" si="17"/>
        <v>26.030534022116626</v>
      </c>
      <c r="AI28" s="33">
        <f t="shared" si="18"/>
        <v>0.37328323797403112</v>
      </c>
      <c r="AJ28" s="33">
        <f t="shared" si="19"/>
        <v>3.4112045245668639E-2</v>
      </c>
      <c r="AK28" s="33">
        <f t="shared" si="20"/>
        <v>7.6021129404632973E-2</v>
      </c>
      <c r="AL28" s="34">
        <f t="shared" si="21"/>
        <v>1.6568707690753338E-2</v>
      </c>
      <c r="AM28" s="33">
        <f t="shared" si="22"/>
        <v>1.5165240686360115</v>
      </c>
      <c r="AN28" s="48">
        <v>2665.09</v>
      </c>
      <c r="AO28" s="36">
        <v>8.0605475973140255</v>
      </c>
      <c r="AP28" s="34">
        <v>23.5</v>
      </c>
      <c r="AQ28" s="34">
        <v>8.075273994918474</v>
      </c>
      <c r="AR28" s="34"/>
      <c r="AS28" s="34"/>
      <c r="AT28" s="34"/>
      <c r="AU28" s="37">
        <f t="shared" si="9"/>
        <v>2016.7208191126281</v>
      </c>
      <c r="AV28" s="38"/>
      <c r="AW28" s="115" t="s">
        <v>87</v>
      </c>
      <c r="AX28" s="116">
        <v>2317.8670000000002</v>
      </c>
      <c r="AY28" s="116">
        <v>23.15369987487793</v>
      </c>
      <c r="AZ28" s="117">
        <v>15</v>
      </c>
      <c r="BA28" s="118">
        <v>8.0652905847700467</v>
      </c>
      <c r="BB28" s="279">
        <v>429.5984498133239</v>
      </c>
      <c r="BC28" s="279">
        <v>431.00449673472389</v>
      </c>
      <c r="BD28" s="116">
        <v>2050.9836578025329</v>
      </c>
      <c r="BE28" s="116">
        <v>254.25323604842745</v>
      </c>
      <c r="BF28" s="116">
        <v>12.629649456939729</v>
      </c>
      <c r="BG28" s="116">
        <v>99.351720517920114</v>
      </c>
      <c r="BH28" s="116">
        <v>6.1730145613047203</v>
      </c>
      <c r="BI28" s="116">
        <v>1.8792341379973446E-2</v>
      </c>
      <c r="BJ28" s="116">
        <v>6.5281511861102051E-2</v>
      </c>
      <c r="BK28" s="116">
        <v>9.6904404354370079</v>
      </c>
      <c r="BL28" s="116">
        <v>5.9725924484571022</v>
      </c>
      <c r="BM28" s="116">
        <v>3.9275338548303971</v>
      </c>
      <c r="BN28" s="116">
        <v>443.14821234402859</v>
      </c>
      <c r="BO28" s="38"/>
      <c r="BP28" s="115" t="s">
        <v>88</v>
      </c>
      <c r="BQ28" s="117">
        <v>2307.8000000000002</v>
      </c>
      <c r="BR28" s="117">
        <v>23.15369987487793</v>
      </c>
      <c r="BS28" s="117">
        <v>15</v>
      </c>
      <c r="BT28" s="118">
        <v>8.080026022252774</v>
      </c>
      <c r="BU28" s="268">
        <v>411.97858295503465</v>
      </c>
      <c r="BV28" s="268">
        <v>413.32696123363036</v>
      </c>
      <c r="BW28" s="116">
        <v>2034.7430385959076</v>
      </c>
      <c r="BX28" s="116">
        <v>260.94519127996688</v>
      </c>
      <c r="BY28" s="116">
        <v>12.111647723007154</v>
      </c>
      <c r="BZ28" s="116">
        <v>101.99286608866741</v>
      </c>
      <c r="CA28" s="116">
        <v>6.3860562396607428</v>
      </c>
      <c r="CB28" s="116">
        <v>1.886604768293812E-2</v>
      </c>
      <c r="CC28" s="116">
        <v>6.7434310732294528E-2</v>
      </c>
      <c r="CD28" s="116"/>
      <c r="CE28" s="116"/>
      <c r="CF28" s="116">
        <v>9.5461103846707278</v>
      </c>
      <c r="CG28" s="116">
        <v>6.1297913179876851</v>
      </c>
      <c r="CH28" s="116">
        <v>4.0309067012702915</v>
      </c>
      <c r="CI28" s="116">
        <v>424.97260555731037</v>
      </c>
      <c r="CJ28" s="116"/>
      <c r="CK28" s="116"/>
      <c r="CL28" s="38"/>
      <c r="CM28" s="38"/>
      <c r="CN28" s="38"/>
      <c r="CO28" s="38"/>
      <c r="CP28" s="38"/>
      <c r="CQ28" s="51"/>
      <c r="CR28" s="51"/>
      <c r="CS28" s="38"/>
    </row>
    <row r="29" spans="1:97" ht="13.5" customHeight="1" x14ac:dyDescent="0.35">
      <c r="A29" s="25" t="s">
        <v>84</v>
      </c>
      <c r="B29" s="26" t="s">
        <v>85</v>
      </c>
      <c r="C29" s="27" t="s">
        <v>86</v>
      </c>
      <c r="D29" s="27">
        <v>42655</v>
      </c>
      <c r="E29" s="28">
        <v>0.44791666666666669</v>
      </c>
      <c r="F29" s="29">
        <f t="shared" si="0"/>
        <v>42655.447916666664</v>
      </c>
      <c r="G29" s="30">
        <f t="shared" si="1"/>
        <v>13.708333333333334</v>
      </c>
      <c r="H29" s="30">
        <f t="shared" si="2"/>
        <v>45.697666666666663</v>
      </c>
      <c r="I29" s="31">
        <v>19</v>
      </c>
      <c r="J29" s="62">
        <v>1</v>
      </c>
      <c r="K29" s="31"/>
      <c r="L29" s="33">
        <v>19.215599999999998</v>
      </c>
      <c r="M29" s="33">
        <v>50.082059999999998</v>
      </c>
      <c r="N29" s="33">
        <v>8.3000000000000007</v>
      </c>
      <c r="O29" s="33">
        <v>1.61E-2</v>
      </c>
      <c r="P29" s="33">
        <v>0.307</v>
      </c>
      <c r="Q29" s="33">
        <v>4.7971000000000004</v>
      </c>
      <c r="R29" s="33">
        <v>92.733999999999995</v>
      </c>
      <c r="S29" s="33">
        <v>37.4786</v>
      </c>
      <c r="T29" s="33">
        <v>26.861000000000001</v>
      </c>
      <c r="U29" s="33">
        <f t="shared" si="30"/>
        <v>214.24328310000001</v>
      </c>
      <c r="V29" s="33">
        <v>212.15952002141393</v>
      </c>
      <c r="W29" s="33">
        <v>0.58399999999999996</v>
      </c>
      <c r="X29" s="34">
        <v>5.1999999999999998E-2</v>
      </c>
      <c r="Y29" s="33">
        <v>0.19</v>
      </c>
      <c r="Z29" s="34">
        <v>1.2999999999999999E-2</v>
      </c>
      <c r="AA29" s="33">
        <v>1.7310000000000001</v>
      </c>
      <c r="AB29" s="33">
        <f t="shared" si="24"/>
        <v>206.60977485892823</v>
      </c>
      <c r="AC29" s="33">
        <f t="shared" si="25"/>
        <v>224.9999130992654</v>
      </c>
      <c r="AD29" s="33">
        <f t="shared" si="26"/>
        <v>231.07308685736308</v>
      </c>
      <c r="AE29" s="33">
        <f t="shared" si="27"/>
        <v>18.390138240337166</v>
      </c>
      <c r="AF29" s="33">
        <f t="shared" si="28"/>
        <v>18.913566835949155</v>
      </c>
      <c r="AG29" s="33">
        <f t="shared" si="29"/>
        <v>91.814898440498979</v>
      </c>
      <c r="AH29" s="33">
        <f t="shared" si="17"/>
        <v>26.104039225131828</v>
      </c>
      <c r="AI29" s="33">
        <f t="shared" si="18"/>
        <v>0.56914306705293827</v>
      </c>
      <c r="AJ29" s="33">
        <f t="shared" si="19"/>
        <v>5.0677122408823272E-2</v>
      </c>
      <c r="AK29" s="33">
        <f t="shared" si="20"/>
        <v>0.18516640880146965</v>
      </c>
      <c r="AL29" s="34">
        <f t="shared" si="21"/>
        <v>1.2669280602205818E-2</v>
      </c>
      <c r="AM29" s="33">
        <f t="shared" si="22"/>
        <v>1.6869634401860207</v>
      </c>
      <c r="AN29" s="48">
        <v>2686.93</v>
      </c>
      <c r="AO29" s="36">
        <v>8.1036559664305976</v>
      </c>
      <c r="AP29" s="34">
        <v>19</v>
      </c>
      <c r="AQ29" s="34">
        <v>8.1248595232264691</v>
      </c>
      <c r="AR29" s="34"/>
      <c r="AS29" s="34"/>
      <c r="AT29" s="34"/>
      <c r="AU29" s="37">
        <f t="shared" si="9"/>
        <v>2016.7808873720137</v>
      </c>
      <c r="AV29" s="38"/>
      <c r="AW29" s="115" t="s">
        <v>87</v>
      </c>
      <c r="AX29" s="116">
        <v>2354.0610000000001</v>
      </c>
      <c r="AY29" s="116">
        <v>19.215599060058594</v>
      </c>
      <c r="AZ29" s="117">
        <v>1</v>
      </c>
      <c r="BA29" s="118">
        <v>8.1003086763254064</v>
      </c>
      <c r="BB29" s="279">
        <v>396.10405030675736</v>
      </c>
      <c r="BC29" s="279">
        <v>397.4653035490179</v>
      </c>
      <c r="BD29" s="116">
        <v>2097.5176796343603</v>
      </c>
      <c r="BE29" s="116">
        <v>243.59817168065169</v>
      </c>
      <c r="BF29" s="116">
        <v>12.944914040813501</v>
      </c>
      <c r="BG29" s="116">
        <v>97.495106616772901</v>
      </c>
      <c r="BH29" s="116">
        <v>4.647283258457219</v>
      </c>
      <c r="BI29" s="116">
        <v>1.4174674609932155E-2</v>
      </c>
      <c r="BJ29" s="116">
        <v>6.7404767333957727E-2</v>
      </c>
      <c r="BK29" s="116">
        <v>10.010646934918983</v>
      </c>
      <c r="BL29" s="116">
        <v>5.712409837674298</v>
      </c>
      <c r="BM29" s="116">
        <v>3.7158351966053806</v>
      </c>
      <c r="BN29" s="116">
        <v>406.20578188954113</v>
      </c>
      <c r="BO29" s="38"/>
      <c r="BP29" s="115" t="s">
        <v>88</v>
      </c>
      <c r="BQ29" s="117">
        <v>2339.904</v>
      </c>
      <c r="BR29" s="117">
        <v>19.215599060058594</v>
      </c>
      <c r="BS29" s="117">
        <v>1</v>
      </c>
      <c r="BT29" s="118">
        <v>8.1215056921712012</v>
      </c>
      <c r="BU29" s="268">
        <v>373.13303425063646</v>
      </c>
      <c r="BV29" s="268">
        <v>374.41534517948162</v>
      </c>
      <c r="BW29" s="116">
        <v>2074.7083864137762</v>
      </c>
      <c r="BX29" s="116">
        <v>253.00113680069288</v>
      </c>
      <c r="BY29" s="116">
        <v>12.194207684626534</v>
      </c>
      <c r="BZ29" s="116">
        <v>101.26233384636807</v>
      </c>
      <c r="CA29" s="116">
        <v>4.8797341263268832</v>
      </c>
      <c r="CB29" s="116">
        <v>1.4249007799747771E-2</v>
      </c>
      <c r="CC29" s="116">
        <v>7.0635094872844778E-2</v>
      </c>
      <c r="CD29" s="116"/>
      <c r="CE29" s="116"/>
      <c r="CF29" s="116">
        <v>9.7915961829464671</v>
      </c>
      <c r="CG29" s="116">
        <v>5.9329106324234804</v>
      </c>
      <c r="CH29" s="116">
        <v>3.8592675898144178</v>
      </c>
      <c r="CI29" s="116">
        <v>382.64894239080951</v>
      </c>
      <c r="CJ29" s="116"/>
      <c r="CK29" s="116"/>
      <c r="CL29" s="38"/>
      <c r="CM29" s="38"/>
      <c r="CN29" s="38"/>
      <c r="CO29" s="38"/>
      <c r="CP29" s="26">
        <v>411.97</v>
      </c>
      <c r="CQ29" s="51">
        <f>CP29-BC29</f>
        <v>14.504696450982124</v>
      </c>
      <c r="CR29" s="51">
        <f>CP29-BV29</f>
        <v>37.554654820518408</v>
      </c>
      <c r="CS29" s="38"/>
    </row>
    <row r="30" spans="1:97" ht="13.5" customHeight="1" x14ac:dyDescent="0.35">
      <c r="A30" s="25" t="s">
        <v>89</v>
      </c>
      <c r="B30" s="26" t="s">
        <v>85</v>
      </c>
      <c r="C30" s="27" t="s">
        <v>86</v>
      </c>
      <c r="D30" s="27">
        <v>42655</v>
      </c>
      <c r="E30" s="28">
        <v>0.46527777777777773</v>
      </c>
      <c r="F30" s="29">
        <f t="shared" si="0"/>
        <v>42655.465277777781</v>
      </c>
      <c r="G30" s="30">
        <f t="shared" si="1"/>
        <v>13.708333333333334</v>
      </c>
      <c r="H30" s="30">
        <f t="shared" si="2"/>
        <v>45.697666666666663</v>
      </c>
      <c r="I30" s="31">
        <v>19</v>
      </c>
      <c r="J30" s="62">
        <v>15</v>
      </c>
      <c r="K30" s="31"/>
      <c r="L30" s="33">
        <v>18.911000000000001</v>
      </c>
      <c r="M30" s="33">
        <v>49.769745999999998</v>
      </c>
      <c r="N30" s="33">
        <v>8.2929999999999993</v>
      </c>
      <c r="O30" s="33">
        <v>0.1777</v>
      </c>
      <c r="P30" s="33">
        <v>0.30559999999999998</v>
      </c>
      <c r="Q30" s="33">
        <v>4.6946000000000003</v>
      </c>
      <c r="R30" s="33">
        <v>90.24</v>
      </c>
      <c r="S30" s="33">
        <v>37.485100000000003</v>
      </c>
      <c r="T30" s="33">
        <v>26.945799999999998</v>
      </c>
      <c r="U30" s="33">
        <f t="shared" si="30"/>
        <v>209.66553060000001</v>
      </c>
      <c r="V30" s="33">
        <v>208.01284194946146</v>
      </c>
      <c r="W30" s="33">
        <v>1.02</v>
      </c>
      <c r="X30" s="34">
        <v>7.1999999999999995E-2</v>
      </c>
      <c r="Y30" s="33">
        <v>0.28099999999999997</v>
      </c>
      <c r="Z30" s="34">
        <v>7.0000000000000001E-3</v>
      </c>
      <c r="AA30" s="33">
        <v>2.48</v>
      </c>
      <c r="AB30" s="33">
        <f t="shared" si="24"/>
        <v>202.5548397485646</v>
      </c>
      <c r="AC30" s="33">
        <f t="shared" si="25"/>
        <v>226.24057372679115</v>
      </c>
      <c r="AD30" s="33">
        <f t="shared" si="26"/>
        <v>232.36649102677063</v>
      </c>
      <c r="AE30" s="33">
        <f t="shared" si="27"/>
        <v>23.685733978226551</v>
      </c>
      <c r="AF30" s="33">
        <f t="shared" si="28"/>
        <v>24.353649077309171</v>
      </c>
      <c r="AG30" s="33">
        <f t="shared" si="29"/>
        <v>89.519293866470875</v>
      </c>
      <c r="AH30" s="33">
        <f t="shared" si="17"/>
        <v>26.108985375600469</v>
      </c>
      <c r="AI30" s="33">
        <f t="shared" si="18"/>
        <v>0.99404645562735783</v>
      </c>
      <c r="AJ30" s="33">
        <f t="shared" si="19"/>
        <v>7.0167985103107608E-2</v>
      </c>
      <c r="AK30" s="33">
        <f t="shared" si="20"/>
        <v>0.27385005297185055</v>
      </c>
      <c r="AL30" s="34">
        <f t="shared" si="21"/>
        <v>6.8218874405799063E-3</v>
      </c>
      <c r="AM30" s="33">
        <f t="shared" si="22"/>
        <v>2.4168972646625955</v>
      </c>
      <c r="AN30" s="48">
        <v>2685.2</v>
      </c>
      <c r="AO30" s="36">
        <v>8.09217031816892</v>
      </c>
      <c r="AP30" s="34">
        <v>19</v>
      </c>
      <c r="AQ30" s="34">
        <v>8.1132046999081027</v>
      </c>
      <c r="AR30" s="34"/>
      <c r="AS30" s="34"/>
      <c r="AT30" s="34"/>
      <c r="AU30" s="37">
        <f t="shared" si="9"/>
        <v>2016.7808873720137</v>
      </c>
      <c r="AV30" s="38"/>
      <c r="AW30" s="115" t="s">
        <v>87</v>
      </c>
      <c r="AX30" s="116">
        <v>2359.944</v>
      </c>
      <c r="AY30" s="116">
        <v>18.910999298095703</v>
      </c>
      <c r="AZ30" s="117">
        <v>15</v>
      </c>
      <c r="BA30" s="118">
        <v>8.0930158495458215</v>
      </c>
      <c r="BB30" s="279">
        <v>403.56724881544625</v>
      </c>
      <c r="BC30" s="279">
        <v>404.95944116850956</v>
      </c>
      <c r="BD30" s="116">
        <v>2108.3540913730567</v>
      </c>
      <c r="BE30" s="116">
        <v>238.2887114851616</v>
      </c>
      <c r="BF30" s="116">
        <v>13.301592862740089</v>
      </c>
      <c r="BG30" s="116">
        <v>95.729568733072952</v>
      </c>
      <c r="BH30" s="116">
        <v>4.4454682304349911</v>
      </c>
      <c r="BI30" s="116">
        <v>7.6074369222415023E-3</v>
      </c>
      <c r="BJ30" s="116">
        <v>9.4037975088733475E-2</v>
      </c>
      <c r="BK30" s="116">
        <v>10.134051420844269</v>
      </c>
      <c r="BL30" s="116">
        <v>5.5742836314702346</v>
      </c>
      <c r="BM30" s="116">
        <v>3.623772336966125</v>
      </c>
      <c r="BN30" s="116">
        <v>413.69340985481057</v>
      </c>
      <c r="BO30" s="38"/>
      <c r="BP30" s="115" t="s">
        <v>88</v>
      </c>
      <c r="BQ30" s="117">
        <v>2346.0819999999999</v>
      </c>
      <c r="BR30" s="117">
        <v>18.910999298095703</v>
      </c>
      <c r="BS30" s="117">
        <v>15</v>
      </c>
      <c r="BT30" s="118">
        <v>8.1140539138811647</v>
      </c>
      <c r="BU30" s="268">
        <v>380.41994539029895</v>
      </c>
      <c r="BV30" s="268">
        <v>381.73228612280303</v>
      </c>
      <c r="BW30" s="116">
        <v>2086.0704929144349</v>
      </c>
      <c r="BX30" s="116">
        <v>247.47250947883737</v>
      </c>
      <c r="BY30" s="116">
        <v>12.53865680453511</v>
      </c>
      <c r="BZ30" s="116">
        <v>99.420009360452852</v>
      </c>
      <c r="CA30" s="116">
        <v>4.6661164733219023</v>
      </c>
      <c r="CB30" s="116">
        <v>7.6463319866859371E-3</v>
      </c>
      <c r="CC30" s="116">
        <v>9.8515242585172039E-2</v>
      </c>
      <c r="CD30" s="116"/>
      <c r="CE30" s="116"/>
      <c r="CF30" s="116">
        <v>9.9116190051412936</v>
      </c>
      <c r="CG30" s="116">
        <v>5.7891200562081471</v>
      </c>
      <c r="CH30" s="116">
        <v>3.763434819969814</v>
      </c>
      <c r="CI30" s="116">
        <v>389.96530280201989</v>
      </c>
      <c r="CJ30" s="116"/>
      <c r="CK30" s="116"/>
      <c r="CL30" s="38"/>
      <c r="CM30" s="38"/>
      <c r="CN30" s="38"/>
      <c r="CO30" s="38"/>
      <c r="CP30" s="38"/>
      <c r="CQ30" s="38"/>
      <c r="CR30" s="38"/>
      <c r="CS30" s="38"/>
    </row>
    <row r="31" spans="1:97" ht="13.5" customHeight="1" x14ac:dyDescent="0.35">
      <c r="A31" s="25" t="s">
        <v>84</v>
      </c>
      <c r="B31" s="26" t="s">
        <v>85</v>
      </c>
      <c r="C31" s="27" t="s">
        <v>86</v>
      </c>
      <c r="D31" s="27">
        <v>42683</v>
      </c>
      <c r="E31" s="28">
        <v>0.4375</v>
      </c>
      <c r="F31" s="29">
        <f t="shared" si="0"/>
        <v>42683.4375</v>
      </c>
      <c r="G31" s="30">
        <f t="shared" si="1"/>
        <v>13.708333333333334</v>
      </c>
      <c r="H31" s="30">
        <f t="shared" si="2"/>
        <v>45.697666666666663</v>
      </c>
      <c r="I31" s="38">
        <v>19</v>
      </c>
      <c r="J31" s="62">
        <v>1</v>
      </c>
      <c r="K31" s="38"/>
      <c r="L31" s="33">
        <v>16.122</v>
      </c>
      <c r="M31" s="33">
        <v>46.164408000000002</v>
      </c>
      <c r="N31" s="33">
        <v>8.2949999999999999</v>
      </c>
      <c r="O31" s="33"/>
      <c r="P31" s="33"/>
      <c r="Q31" s="33">
        <v>5.0175999999999998</v>
      </c>
      <c r="R31" s="33">
        <v>91.168000000000006</v>
      </c>
      <c r="S31" s="33">
        <v>36.9116</v>
      </c>
      <c r="T31" s="33">
        <v>27.1907</v>
      </c>
      <c r="U31" s="33">
        <f t="shared" si="30"/>
        <v>224.0910336</v>
      </c>
      <c r="V31" s="123">
        <v>229.41495842847857</v>
      </c>
      <c r="W31" s="33">
        <v>1.5363176470588233</v>
      </c>
      <c r="X31" s="34">
        <v>0.378</v>
      </c>
      <c r="Y31" s="33">
        <v>2.302</v>
      </c>
      <c r="Z31" s="34">
        <v>9.2999999999999999E-2</v>
      </c>
      <c r="AA31" s="33">
        <v>4.5229999999999997</v>
      </c>
      <c r="AB31" s="33">
        <f t="shared" si="24"/>
        <v>223.34212958555656</v>
      </c>
      <c r="AC31" s="33">
        <f t="shared" si="25"/>
        <v>239.27527059390837</v>
      </c>
      <c r="AD31" s="33">
        <f t="shared" si="26"/>
        <v>245.81358990225601</v>
      </c>
      <c r="AE31" s="33">
        <f t="shared" si="27"/>
        <v>15.933141008351811</v>
      </c>
      <c r="AF31" s="33">
        <f t="shared" si="28"/>
        <v>16.398631473777442</v>
      </c>
      <c r="AG31" s="33">
        <f t="shared" si="29"/>
        <v>93.328834471561109</v>
      </c>
      <c r="AH31" s="33">
        <f t="shared" si="17"/>
        <v>25.672654443987085</v>
      </c>
      <c r="AI31" s="33">
        <f t="shared" si="18"/>
        <v>1.4978635146431341</v>
      </c>
      <c r="AJ31" s="33">
        <f t="shared" si="19"/>
        <v>0.36853863497502742</v>
      </c>
      <c r="AK31" s="33">
        <f t="shared" si="20"/>
        <v>2.244380787599241</v>
      </c>
      <c r="AL31" s="34">
        <f t="shared" si="21"/>
        <v>9.0672203843062307E-2</v>
      </c>
      <c r="AM31" s="33">
        <f t="shared" si="22"/>
        <v>4.4097890105609761</v>
      </c>
      <c r="AN31" s="48">
        <v>2675.52</v>
      </c>
      <c r="AO31" s="36">
        <v>8.0937352642221096</v>
      </c>
      <c r="AP31" s="38">
        <v>16</v>
      </c>
      <c r="AQ31" s="34">
        <v>8.1201988034118617</v>
      </c>
      <c r="AR31" s="34"/>
      <c r="AS31" s="34"/>
      <c r="AT31" s="34"/>
      <c r="AU31" s="37">
        <f t="shared" si="9"/>
        <v>2016.857337883959</v>
      </c>
      <c r="AV31" s="38"/>
      <c r="AW31" s="115" t="s">
        <v>87</v>
      </c>
      <c r="AX31" s="116">
        <v>2383.2420000000002</v>
      </c>
      <c r="AY31" s="116">
        <v>16.121999740600586</v>
      </c>
      <c r="AZ31" s="117">
        <v>1</v>
      </c>
      <c r="BA31" s="118">
        <v>8.0918137465442506</v>
      </c>
      <c r="BB31" s="279">
        <v>406.73888992104878</v>
      </c>
      <c r="BC31" s="279">
        <v>408.19213875387987</v>
      </c>
      <c r="BD31" s="116">
        <v>2153.2720777673944</v>
      </c>
      <c r="BE31" s="116">
        <v>215.3930693827927</v>
      </c>
      <c r="BF31" s="116">
        <v>14.576515605421291</v>
      </c>
      <c r="BG31" s="116">
        <v>87.856678075237099</v>
      </c>
      <c r="BH31" s="116">
        <v>3.3612935174613829</v>
      </c>
      <c r="BI31" s="116">
        <v>9.971744155587757E-2</v>
      </c>
      <c r="BJ31" s="116">
        <v>0.15236931727472777</v>
      </c>
      <c r="BK31" s="116">
        <v>10.763736255367521</v>
      </c>
      <c r="BL31" s="116">
        <v>5.0664760073600865</v>
      </c>
      <c r="BM31" s="116">
        <v>3.269524396794167</v>
      </c>
      <c r="BN31" s="116">
        <v>415.55074629473802</v>
      </c>
      <c r="BO31" s="38"/>
      <c r="BP31" s="115" t="s">
        <v>88</v>
      </c>
      <c r="BQ31" s="117">
        <v>2366.8780000000002</v>
      </c>
      <c r="BR31" s="117">
        <v>16.121999740600586</v>
      </c>
      <c r="BS31" s="117">
        <v>1</v>
      </c>
      <c r="BT31" s="118">
        <v>8.1182721896713641</v>
      </c>
      <c r="BU31" s="268">
        <v>378.06159640858289</v>
      </c>
      <c r="BV31" s="268">
        <v>379.41238333192257</v>
      </c>
      <c r="BW31" s="116">
        <v>2127.179881027203</v>
      </c>
      <c r="BX31" s="116">
        <v>226.14941891262779</v>
      </c>
      <c r="BY31" s="116">
        <v>13.548792349140237</v>
      </c>
      <c r="BZ31" s="116">
        <v>92.214709347031061</v>
      </c>
      <c r="CA31" s="116">
        <v>3.5724394867654592</v>
      </c>
      <c r="CB31" s="116">
        <v>0.10030881763965591</v>
      </c>
      <c r="CC31" s="116">
        <v>0.16158995431766124</v>
      </c>
      <c r="CD31" s="116"/>
      <c r="CE31" s="116"/>
      <c r="CF31" s="116">
        <v>10.455473694272261</v>
      </c>
      <c r="CG31" s="116">
        <v>5.3194868724536031</v>
      </c>
      <c r="CH31" s="116">
        <v>3.4327986716304713</v>
      </c>
      <c r="CI31" s="116">
        <v>386.25216920728121</v>
      </c>
      <c r="CJ31" s="116"/>
      <c r="CK31" s="116"/>
      <c r="CL31" s="38"/>
      <c r="CM31" s="38"/>
      <c r="CN31" s="38"/>
      <c r="CO31" s="38"/>
      <c r="CP31" s="38"/>
      <c r="CQ31" s="38"/>
      <c r="CR31" s="38"/>
      <c r="CS31" s="38"/>
    </row>
    <row r="32" spans="1:97" ht="13.5" customHeight="1" x14ac:dyDescent="0.35">
      <c r="A32" s="25" t="s">
        <v>89</v>
      </c>
      <c r="B32" s="26" t="s">
        <v>85</v>
      </c>
      <c r="C32" s="27" t="s">
        <v>86</v>
      </c>
      <c r="D32" s="27">
        <v>42683</v>
      </c>
      <c r="E32" s="28">
        <v>0.46180555555555558</v>
      </c>
      <c r="F32" s="29">
        <f t="shared" si="0"/>
        <v>42683.461805555555</v>
      </c>
      <c r="G32" s="30">
        <f t="shared" si="1"/>
        <v>13.708333333333334</v>
      </c>
      <c r="H32" s="30">
        <f t="shared" si="2"/>
        <v>45.697666666666663</v>
      </c>
      <c r="I32" s="38">
        <v>19</v>
      </c>
      <c r="J32" s="62">
        <v>15</v>
      </c>
      <c r="K32" s="38"/>
      <c r="L32" s="33">
        <v>16.061900000000001</v>
      </c>
      <c r="M32" s="33">
        <v>46.444519</v>
      </c>
      <c r="N32" s="33">
        <v>8.2929999999999993</v>
      </c>
      <c r="O32" s="33"/>
      <c r="P32" s="33"/>
      <c r="Q32" s="33">
        <v>5.0018000000000002</v>
      </c>
      <c r="R32" s="33">
        <v>90.944000000000003</v>
      </c>
      <c r="S32" s="33">
        <v>37.213799999999999</v>
      </c>
      <c r="T32" s="33">
        <v>27.437999999999999</v>
      </c>
      <c r="U32" s="33">
        <f t="shared" si="30"/>
        <v>223.38538980000001</v>
      </c>
      <c r="V32" s="123">
        <v>225.22364941574514</v>
      </c>
      <c r="W32" s="33">
        <v>1.6354305882352942</v>
      </c>
      <c r="X32" s="34">
        <v>0.38500000000000001</v>
      </c>
      <c r="Y32" s="33">
        <v>1.7060000000000002</v>
      </c>
      <c r="Z32" s="34">
        <v>9.9000000000000005E-2</v>
      </c>
      <c r="AA32" s="33">
        <v>4.2510000000000003</v>
      </c>
      <c r="AB32" s="33">
        <f t="shared" si="24"/>
        <v>219.2089930640536</v>
      </c>
      <c r="AC32" s="33">
        <f t="shared" si="25"/>
        <v>239.05627692264699</v>
      </c>
      <c r="AD32" s="33">
        <f t="shared" si="26"/>
        <v>245.64830696130477</v>
      </c>
      <c r="AE32" s="33">
        <f t="shared" si="27"/>
        <v>19.847283858593386</v>
      </c>
      <c r="AF32" s="33">
        <f t="shared" si="28"/>
        <v>20.424657545559626</v>
      </c>
      <c r="AG32" s="33">
        <f t="shared" si="29"/>
        <v>91.685406751540526</v>
      </c>
      <c r="AH32" s="33">
        <f t="shared" si="17"/>
        <v>25.902556536954307</v>
      </c>
      <c r="AI32" s="33">
        <f t="shared" si="18"/>
        <v>1.594138330014371</v>
      </c>
      <c r="AJ32" s="33">
        <f t="shared" si="19"/>
        <v>0.37527930654506736</v>
      </c>
      <c r="AK32" s="33">
        <f t="shared" si="20"/>
        <v>1.6629259661451559</v>
      </c>
      <c r="AL32" s="34">
        <f t="shared" si="21"/>
        <v>9.6500393111588756E-2</v>
      </c>
      <c r="AM32" s="33">
        <f t="shared" si="22"/>
        <v>4.1436683951248865</v>
      </c>
      <c r="AN32" s="48">
        <v>2675.28</v>
      </c>
      <c r="AO32" s="36">
        <v>8.0942029855033777</v>
      </c>
      <c r="AP32" s="38">
        <v>16</v>
      </c>
      <c r="AQ32" s="34">
        <v>8.1201688992714818</v>
      </c>
      <c r="AR32" s="34"/>
      <c r="AS32" s="34"/>
      <c r="AT32" s="34"/>
      <c r="AU32" s="37">
        <f t="shared" si="9"/>
        <v>2016.857337883959</v>
      </c>
      <c r="AV32" s="38"/>
      <c r="AW32" s="115" t="s">
        <v>87</v>
      </c>
      <c r="AX32" s="116">
        <v>2380.596</v>
      </c>
      <c r="AY32" s="116">
        <v>16.061899185180664</v>
      </c>
      <c r="AZ32" s="117">
        <v>15</v>
      </c>
      <c r="BA32" s="118">
        <v>8.092715990568502</v>
      </c>
      <c r="BB32" s="279">
        <v>404.29690351434147</v>
      </c>
      <c r="BC32" s="279">
        <v>405.7425267462462</v>
      </c>
      <c r="BD32" s="116">
        <v>2149.5063658925869</v>
      </c>
      <c r="BE32" s="116">
        <v>216.59963126509629</v>
      </c>
      <c r="BF32" s="116">
        <v>14.49047665537384</v>
      </c>
      <c r="BG32" s="116">
        <v>88.965426080884995</v>
      </c>
      <c r="BH32" s="116">
        <v>3.3675697201365735</v>
      </c>
      <c r="BI32" s="116">
        <v>0.10607713878197779</v>
      </c>
      <c r="BJ32" s="116">
        <v>0.14350834640497748</v>
      </c>
      <c r="BK32" s="116">
        <v>10.707174214187884</v>
      </c>
      <c r="BL32" s="116">
        <v>5.0716195341798462</v>
      </c>
      <c r="BM32" s="116">
        <v>3.2737818702976522</v>
      </c>
      <c r="BN32" s="116">
        <v>413.02723283393527</v>
      </c>
      <c r="BO32" s="38"/>
      <c r="BP32" s="115" t="s">
        <v>88</v>
      </c>
      <c r="BQ32" s="117">
        <v>2364.4589999999998</v>
      </c>
      <c r="BR32" s="117">
        <v>16.061899185180664</v>
      </c>
      <c r="BS32" s="117">
        <v>15</v>
      </c>
      <c r="BT32" s="118">
        <v>8.1186801011561798</v>
      </c>
      <c r="BU32" s="268">
        <v>376.27662341478151</v>
      </c>
      <c r="BV32" s="268">
        <v>377.62205600084081</v>
      </c>
      <c r="BW32" s="116">
        <v>2123.7806974071518</v>
      </c>
      <c r="BX32" s="116">
        <v>227.19185481134912</v>
      </c>
      <c r="BY32" s="116">
        <v>13.48619685226241</v>
      </c>
      <c r="BZ32" s="116">
        <v>93.289550120234281</v>
      </c>
      <c r="CA32" s="116">
        <v>3.5750383626759521</v>
      </c>
      <c r="CB32" s="116">
        <v>0.10669174757155715</v>
      </c>
      <c r="CC32" s="116">
        <v>0.15202521112407577</v>
      </c>
      <c r="CD32" s="116"/>
      <c r="CE32" s="116"/>
      <c r="CF32" s="116">
        <v>10.407003333456199</v>
      </c>
      <c r="CG32" s="116">
        <v>5.3196334736949504</v>
      </c>
      <c r="CH32" s="116">
        <v>3.4338773848159652</v>
      </c>
      <c r="CI32" s="116">
        <v>384.40188682669708</v>
      </c>
      <c r="CJ32" s="116"/>
      <c r="CK32" s="116"/>
      <c r="CL32" s="38"/>
      <c r="CM32" s="38"/>
      <c r="CN32" s="38"/>
      <c r="CO32" s="38"/>
      <c r="CP32" s="38"/>
      <c r="CQ32" s="38"/>
      <c r="CR32" s="38"/>
      <c r="CS32" s="38"/>
    </row>
    <row r="33" spans="1:97" ht="13.5" customHeight="1" x14ac:dyDescent="0.35">
      <c r="A33" s="25" t="s">
        <v>84</v>
      </c>
      <c r="B33" s="26" t="s">
        <v>85</v>
      </c>
      <c r="C33" s="27" t="s">
        <v>86</v>
      </c>
      <c r="D33" s="27">
        <v>42717</v>
      </c>
      <c r="E33" s="28">
        <v>0.54166666666666663</v>
      </c>
      <c r="F33" s="29">
        <f t="shared" si="0"/>
        <v>42717.541666666664</v>
      </c>
      <c r="G33" s="30">
        <f t="shared" si="1"/>
        <v>13.708333333333334</v>
      </c>
      <c r="H33" s="30">
        <f t="shared" si="2"/>
        <v>45.697666666666663</v>
      </c>
      <c r="I33" s="31">
        <v>19</v>
      </c>
      <c r="J33" s="62">
        <v>1</v>
      </c>
      <c r="K33" s="31"/>
      <c r="L33" s="33">
        <v>12.7742</v>
      </c>
      <c r="M33" s="33">
        <v>43.429917000000003</v>
      </c>
      <c r="N33" s="33">
        <v>8.3520000000000003</v>
      </c>
      <c r="O33" s="33">
        <v>1.0828944</v>
      </c>
      <c r="P33" s="33">
        <v>0.66639999999999999</v>
      </c>
      <c r="Q33" s="33">
        <v>5.5437000000000003</v>
      </c>
      <c r="R33" s="33">
        <v>94.617000000000004</v>
      </c>
      <c r="S33" s="33">
        <v>37.589599999999997</v>
      </c>
      <c r="T33" s="33">
        <v>28.447299999999998</v>
      </c>
      <c r="U33" s="33">
        <f t="shared" si="30"/>
        <v>247.58718570000002</v>
      </c>
      <c r="V33" s="123">
        <v>246.85913352667728</v>
      </c>
      <c r="W33" s="33">
        <v>0.12779294117647058</v>
      </c>
      <c r="X33" s="34">
        <v>1.4810000000000001</v>
      </c>
      <c r="Y33" s="33">
        <v>1.2699999999999998</v>
      </c>
      <c r="Z33" s="34">
        <v>3.3000000000000002E-2</v>
      </c>
      <c r="AA33" s="33">
        <v>5.2009999999999996</v>
      </c>
      <c r="AB33" s="33">
        <f t="shared" si="24"/>
        <v>240.03090243581494</v>
      </c>
      <c r="AC33" s="33">
        <f t="shared" si="25"/>
        <v>254.4070704300276</v>
      </c>
      <c r="AD33" s="33">
        <f t="shared" si="26"/>
        <v>261.68185861402236</v>
      </c>
      <c r="AE33" s="33">
        <f t="shared" si="27"/>
        <v>14.376167994212665</v>
      </c>
      <c r="AF33" s="33">
        <f t="shared" si="28"/>
        <v>14.822725087345077</v>
      </c>
      <c r="AG33" s="33">
        <f t="shared" si="29"/>
        <v>94.33559316421379</v>
      </c>
      <c r="AH33" s="33">
        <f t="shared" si="17"/>
        <v>26.188506824100386</v>
      </c>
      <c r="AI33" s="33">
        <f t="shared" si="18"/>
        <v>0.12453164338389501</v>
      </c>
      <c r="AJ33" s="33">
        <f t="shared" si="19"/>
        <v>1.4432046258084423</v>
      </c>
      <c r="AK33" s="33">
        <f t="shared" si="20"/>
        <v>1.2375893820234447</v>
      </c>
      <c r="AL33" s="34">
        <f t="shared" si="21"/>
        <v>3.2157834336042267E-2</v>
      </c>
      <c r="AM33" s="33">
        <f t="shared" si="22"/>
        <v>5.0682695873259345</v>
      </c>
      <c r="AN33" s="124">
        <f>(2732.18+2727.85)/2</f>
        <v>2730.0149999999999</v>
      </c>
      <c r="AO33" s="36">
        <v>8.136409074714205</v>
      </c>
      <c r="AP33" s="38">
        <v>12.5</v>
      </c>
      <c r="AQ33" s="34">
        <v>8.1678719503043329</v>
      </c>
      <c r="AR33" s="34"/>
      <c r="AS33" s="34"/>
      <c r="AT33" s="34"/>
      <c r="AU33" s="37">
        <f t="shared" si="9"/>
        <v>2016.9501706484641</v>
      </c>
      <c r="AV33" s="38"/>
      <c r="AW33" s="115" t="s">
        <v>87</v>
      </c>
      <c r="AX33" s="116">
        <v>2436.049</v>
      </c>
      <c r="AY33" s="116">
        <v>12.774200439453125</v>
      </c>
      <c r="AZ33" s="117">
        <v>1</v>
      </c>
      <c r="BA33" s="118">
        <v>8.1320694496237618</v>
      </c>
      <c r="BB33" s="279">
        <v>370.83461092664027</v>
      </c>
      <c r="BC33" s="279">
        <v>372.21734917030534</v>
      </c>
      <c r="BD33" s="116">
        <v>2205.4609953357626</v>
      </c>
      <c r="BE33" s="116">
        <v>215.92493649086171</v>
      </c>
      <c r="BF33" s="116">
        <v>14.662652232256407</v>
      </c>
      <c r="BG33" s="116">
        <v>89.830924526796665</v>
      </c>
      <c r="BH33" s="116">
        <v>2.6787422371661855</v>
      </c>
      <c r="BI33" s="116">
        <v>3.5049795455220197E-2</v>
      </c>
      <c r="BJ33" s="116">
        <v>0.1669075920667582</v>
      </c>
      <c r="BK33" s="116">
        <v>10.889894943126423</v>
      </c>
      <c r="BL33" s="116">
        <v>5.0536823609963877</v>
      </c>
      <c r="BM33" s="116">
        <v>3.2399067746889698</v>
      </c>
      <c r="BN33" s="116">
        <v>377.59988532237224</v>
      </c>
      <c r="BO33" s="38"/>
      <c r="BP33" s="115" t="s">
        <v>88</v>
      </c>
      <c r="BQ33" s="117">
        <v>2416.3910000000001</v>
      </c>
      <c r="BR33" s="117">
        <v>12.774200439453125</v>
      </c>
      <c r="BS33" s="117">
        <v>1</v>
      </c>
      <c r="BT33" s="118">
        <v>8.1635193342657804</v>
      </c>
      <c r="BU33" s="268">
        <v>340.02564778473879</v>
      </c>
      <c r="BV33" s="268">
        <v>341.2935080468759</v>
      </c>
      <c r="BW33" s="116">
        <v>2174.1058349505502</v>
      </c>
      <c r="BX33" s="116">
        <v>228.84107820751399</v>
      </c>
      <c r="BY33" s="116">
        <v>13.444478149051646</v>
      </c>
      <c r="BZ33" s="116">
        <v>95.139772269728454</v>
      </c>
      <c r="CA33" s="116">
        <v>2.8799225615138697</v>
      </c>
      <c r="CB33" s="116">
        <v>3.5280519433050585E-2</v>
      </c>
      <c r="CC33" s="116">
        <v>0.17900005993816681</v>
      </c>
      <c r="CD33" s="116"/>
      <c r="CE33" s="116"/>
      <c r="CF33" s="116">
        <v>10.518036134420131</v>
      </c>
      <c r="CG33" s="116">
        <v>5.3559822186524189</v>
      </c>
      <c r="CH33" s="116">
        <v>3.433710675853463</v>
      </c>
      <c r="CI33" s="116">
        <v>346.22886275192366</v>
      </c>
      <c r="CJ33" s="116"/>
      <c r="CK33" s="116"/>
      <c r="CL33" s="38"/>
      <c r="CM33" s="38"/>
      <c r="CN33" s="38"/>
      <c r="CO33" s="38"/>
      <c r="CP33" s="38"/>
      <c r="CQ33" s="38"/>
      <c r="CR33" s="38"/>
      <c r="CS33" s="38"/>
    </row>
    <row r="34" spans="1:97" ht="13.5" customHeight="1" x14ac:dyDescent="0.35">
      <c r="A34" s="25" t="s">
        <v>89</v>
      </c>
      <c r="B34" s="26" t="s">
        <v>85</v>
      </c>
      <c r="C34" s="27" t="s">
        <v>86</v>
      </c>
      <c r="D34" s="27">
        <v>42717</v>
      </c>
      <c r="E34" s="28">
        <v>0.54513888888888895</v>
      </c>
      <c r="F34" s="29">
        <f t="shared" si="0"/>
        <v>42717.545138888891</v>
      </c>
      <c r="G34" s="30">
        <f t="shared" si="1"/>
        <v>13.708333333333334</v>
      </c>
      <c r="H34" s="30">
        <f t="shared" si="2"/>
        <v>45.697666666666663</v>
      </c>
      <c r="I34" s="31">
        <v>19</v>
      </c>
      <c r="J34" s="62">
        <v>15</v>
      </c>
      <c r="K34" s="31"/>
      <c r="L34" s="33">
        <v>12.597099999999999</v>
      </c>
      <c r="M34" s="33">
        <v>43.226318999999997</v>
      </c>
      <c r="N34" s="33">
        <v>8.3569999999999993</v>
      </c>
      <c r="O34" s="33">
        <v>1.1208359999999999</v>
      </c>
      <c r="P34" s="33">
        <v>1.1708000000000001</v>
      </c>
      <c r="Q34" s="33">
        <v>5.5694999999999997</v>
      </c>
      <c r="R34" s="33">
        <v>94.695999999999998</v>
      </c>
      <c r="S34" s="33">
        <v>37.562199999999997</v>
      </c>
      <c r="T34" s="33">
        <v>28.462299999999999</v>
      </c>
      <c r="U34" s="33">
        <f t="shared" si="30"/>
        <v>248.7394395</v>
      </c>
      <c r="V34" s="123">
        <v>248.42157858967565</v>
      </c>
      <c r="W34" s="33">
        <v>0.17849529411764703</v>
      </c>
      <c r="X34" s="34">
        <v>1.452</v>
      </c>
      <c r="Y34" s="33">
        <v>1.2880000000000003</v>
      </c>
      <c r="Z34" s="34">
        <v>3.5000000000000003E-2</v>
      </c>
      <c r="AA34" s="33">
        <v>5.4020000000000001</v>
      </c>
      <c r="AB34" s="33">
        <f t="shared" si="24"/>
        <v>241.54660660840526</v>
      </c>
      <c r="AC34" s="33">
        <f t="shared" si="25"/>
        <v>255.37393903581145</v>
      </c>
      <c r="AD34" s="33">
        <f t="shared" si="26"/>
        <v>262.68010811303901</v>
      </c>
      <c r="AE34" s="33">
        <f t="shared" si="27"/>
        <v>13.827332427406191</v>
      </c>
      <c r="AF34" s="33">
        <f t="shared" si="28"/>
        <v>14.258529523363364</v>
      </c>
      <c r="AG34" s="33">
        <f t="shared" si="29"/>
        <v>94.571903588060238</v>
      </c>
      <c r="AH34" s="33">
        <f t="shared" si="17"/>
        <v>26.167655756328713</v>
      </c>
      <c r="AI34" s="33">
        <f t="shared" si="18"/>
        <v>0.17394359792609962</v>
      </c>
      <c r="AJ34" s="33">
        <f t="shared" si="19"/>
        <v>1.4149734615537215</v>
      </c>
      <c r="AK34" s="33">
        <f t="shared" si="20"/>
        <v>1.255155522369968</v>
      </c>
      <c r="AL34" s="34">
        <f t="shared" si="21"/>
        <v>3.4107487020923033E-2</v>
      </c>
      <c r="AM34" s="33">
        <f t="shared" si="22"/>
        <v>5.2642469967721786</v>
      </c>
      <c r="AN34" s="48">
        <v>2682.83</v>
      </c>
      <c r="AO34" s="36">
        <v>8.1351462900925924</v>
      </c>
      <c r="AP34" s="38">
        <v>12.5</v>
      </c>
      <c r="AQ34" s="34">
        <v>8.1666417444227637</v>
      </c>
      <c r="AR34" s="34"/>
      <c r="AS34" s="34"/>
      <c r="AT34" s="34"/>
      <c r="AU34" s="37">
        <f t="shared" si="9"/>
        <v>2016.9501706484641</v>
      </c>
      <c r="AV34" s="38"/>
      <c r="AW34" s="115" t="s">
        <v>87</v>
      </c>
      <c r="AX34" s="116">
        <v>2393.4090000000001</v>
      </c>
      <c r="AY34" s="116">
        <v>12.597100257873535</v>
      </c>
      <c r="AZ34" s="117">
        <v>15</v>
      </c>
      <c r="BA34" s="118">
        <v>8.1330835321038517</v>
      </c>
      <c r="BB34" s="279">
        <v>362.67218768950846</v>
      </c>
      <c r="BC34" s="279">
        <v>364.02757033945056</v>
      </c>
      <c r="BD34" s="116">
        <v>2167.6484661772065</v>
      </c>
      <c r="BE34" s="116">
        <v>211.33844011610188</v>
      </c>
      <c r="BF34" s="116">
        <v>14.422237840021161</v>
      </c>
      <c r="BG34" s="116">
        <v>89.662522089446469</v>
      </c>
      <c r="BH34" s="116">
        <v>2.6397596787235447</v>
      </c>
      <c r="BI34" s="116">
        <v>3.7157680821040033E-2</v>
      </c>
      <c r="BJ34" s="116">
        <v>0.17269604063296248</v>
      </c>
      <c r="BK34" s="116">
        <v>10.865997782560054</v>
      </c>
      <c r="BL34" s="116">
        <v>4.9351926586748718</v>
      </c>
      <c r="BM34" s="116">
        <v>3.1633097862813995</v>
      </c>
      <c r="BN34" s="116">
        <v>369.23008897048072</v>
      </c>
      <c r="BO34" s="38"/>
      <c r="BP34" s="115" t="s">
        <v>88</v>
      </c>
      <c r="BQ34" s="117">
        <v>2374.029</v>
      </c>
      <c r="BR34" s="117">
        <v>12.597100257873535</v>
      </c>
      <c r="BS34" s="117">
        <v>15</v>
      </c>
      <c r="BT34" s="118">
        <v>8.1645761263430501</v>
      </c>
      <c r="BU34" s="268">
        <v>332.50483042272953</v>
      </c>
      <c r="BV34" s="268">
        <v>333.74747127988496</v>
      </c>
      <c r="BW34" s="116">
        <v>2136.8062920120187</v>
      </c>
      <c r="BX34" s="116">
        <v>223.99967739905966</v>
      </c>
      <c r="BY34" s="116">
        <v>13.222584775146942</v>
      </c>
      <c r="BZ34" s="116">
        <v>94.970389601798644</v>
      </c>
      <c r="CA34" s="116">
        <v>2.8382914251301723</v>
      </c>
      <c r="CB34" s="116">
        <v>3.7401732509653618E-2</v>
      </c>
      <c r="CC34" s="116">
        <v>0.18522720996688216</v>
      </c>
      <c r="CD34" s="116"/>
      <c r="CE34" s="116"/>
      <c r="CF34" s="116">
        <v>10.493990978069949</v>
      </c>
      <c r="CG34" s="116">
        <v>5.2308589144410549</v>
      </c>
      <c r="CH34" s="116">
        <v>3.3528229471697277</v>
      </c>
      <c r="CI34" s="116">
        <v>338.51724032725053</v>
      </c>
      <c r="CJ34" s="116"/>
      <c r="CK34" s="116"/>
      <c r="CL34" s="38"/>
      <c r="CM34" s="38"/>
      <c r="CN34" s="38"/>
      <c r="CO34" s="38"/>
      <c r="CP34" s="38"/>
      <c r="CQ34" s="38"/>
      <c r="CR34" s="38"/>
      <c r="CS34" s="38"/>
    </row>
    <row r="35" spans="1:97" ht="13.5" customHeight="1" x14ac:dyDescent="0.35">
      <c r="A35" s="25" t="s">
        <v>84</v>
      </c>
      <c r="B35" s="26" t="s">
        <v>85</v>
      </c>
      <c r="C35" s="27" t="s">
        <v>86</v>
      </c>
      <c r="D35" s="27">
        <v>42758</v>
      </c>
      <c r="E35" s="28">
        <v>0.51041666666666663</v>
      </c>
      <c r="F35" s="29">
        <f t="shared" si="0"/>
        <v>42758.510416666664</v>
      </c>
      <c r="G35" s="30">
        <f t="shared" si="1"/>
        <v>13.708333333333334</v>
      </c>
      <c r="H35" s="30">
        <f t="shared" si="2"/>
        <v>45.697666666666663</v>
      </c>
      <c r="I35" s="38">
        <v>19</v>
      </c>
      <c r="J35" s="62">
        <v>1</v>
      </c>
      <c r="K35" s="38"/>
      <c r="L35" s="33">
        <v>8.7996999999999996</v>
      </c>
      <c r="M35" s="33">
        <v>40.184517</v>
      </c>
      <c r="N35" s="33">
        <v>8.4030000000000005</v>
      </c>
      <c r="O35" s="33">
        <v>0.91402410000000001</v>
      </c>
      <c r="P35" s="33">
        <v>0.62680000000000002</v>
      </c>
      <c r="Q35" s="33">
        <v>6.2103999999999999</v>
      </c>
      <c r="R35" s="33">
        <v>97.94</v>
      </c>
      <c r="S35" s="33">
        <v>38.426400000000001</v>
      </c>
      <c r="T35" s="33">
        <v>29.837700000000002</v>
      </c>
      <c r="U35" s="33">
        <f t="shared" si="30"/>
        <v>277.3626744</v>
      </c>
      <c r="V35" s="123">
        <v>280.11376068352246</v>
      </c>
      <c r="W35" s="33">
        <v>0.32685882352941176</v>
      </c>
      <c r="X35" s="34">
        <v>0.60299999999999998</v>
      </c>
      <c r="Y35" s="33">
        <v>0.40300000000000002</v>
      </c>
      <c r="Z35" s="34">
        <v>3.3000000000000002E-2</v>
      </c>
      <c r="AA35" s="33">
        <v>2.7629999999999999</v>
      </c>
      <c r="AB35" s="33">
        <f t="shared" si="24"/>
        <v>271.9979669452016</v>
      </c>
      <c r="AC35" s="33">
        <f t="shared" si="25"/>
        <v>274.94824202744701</v>
      </c>
      <c r="AD35" s="33">
        <f t="shared" si="26"/>
        <v>283.19580950699702</v>
      </c>
      <c r="AE35" s="33">
        <f t="shared" si="27"/>
        <v>2.9502750822454118</v>
      </c>
      <c r="AF35" s="33">
        <f t="shared" si="28"/>
        <v>3.0820488234745653</v>
      </c>
      <c r="AG35" s="33">
        <f t="shared" si="29"/>
        <v>98.911689820255475</v>
      </c>
      <c r="AH35" s="33">
        <f t="shared" si="17"/>
        <v>26.825462425068736</v>
      </c>
      <c r="AI35" s="33">
        <f t="shared" si="18"/>
        <v>0.31831974906179722</v>
      </c>
      <c r="AJ35" s="33">
        <f t="shared" si="19"/>
        <v>0.5872468321693991</v>
      </c>
      <c r="AK35" s="33">
        <f t="shared" si="20"/>
        <v>0.39247176345649726</v>
      </c>
      <c r="AL35" s="34">
        <f t="shared" si="21"/>
        <v>3.2137886337628811E-2</v>
      </c>
      <c r="AM35" s="33">
        <f t="shared" si="22"/>
        <v>2.6908175742687392</v>
      </c>
      <c r="AN35" s="48">
        <v>2674.53</v>
      </c>
      <c r="AO35" s="36">
        <v>8.2041490109112267</v>
      </c>
      <c r="AP35" s="38">
        <v>8</v>
      </c>
      <c r="AQ35" s="34">
        <v>8.2424970616070059</v>
      </c>
      <c r="AR35" s="34"/>
      <c r="AS35" s="34"/>
      <c r="AT35" s="34"/>
      <c r="AU35" s="37">
        <f t="shared" si="9"/>
        <v>2017.062970568104</v>
      </c>
      <c r="AV35" s="38"/>
      <c r="AW35" s="115" t="s">
        <v>87</v>
      </c>
      <c r="AX35" s="116">
        <v>2381.2820000000002</v>
      </c>
      <c r="AY35" s="116">
        <v>8.7996997833251953</v>
      </c>
      <c r="AZ35" s="117">
        <v>1</v>
      </c>
      <c r="BA35" s="118">
        <v>8.1913120809961306</v>
      </c>
      <c r="BB35" s="279">
        <v>307.29941043632226</v>
      </c>
      <c r="BC35" s="279">
        <v>308.50576468835436</v>
      </c>
      <c r="BD35" s="116">
        <v>2156.6753925753196</v>
      </c>
      <c r="BE35" s="116">
        <v>210.84764349535345</v>
      </c>
      <c r="BF35" s="116">
        <v>13.759356818588039</v>
      </c>
      <c r="BG35" s="116">
        <v>93.974870418793586</v>
      </c>
      <c r="BH35" s="116">
        <v>2.071125008356685</v>
      </c>
      <c r="BI35" s="116">
        <v>3.4730317520633436E-2</v>
      </c>
      <c r="BJ35" s="116">
        <v>8.5182258519133761E-2</v>
      </c>
      <c r="BK35" s="116">
        <v>10.788253269458211</v>
      </c>
      <c r="BL35" s="116">
        <v>4.9147072886802476</v>
      </c>
      <c r="BM35" s="116">
        <v>3.1301213458666202</v>
      </c>
      <c r="BN35" s="116">
        <v>311.9165315450885</v>
      </c>
      <c r="BO35" s="38"/>
      <c r="BP35" s="115" t="s">
        <v>88</v>
      </c>
      <c r="BQ35" s="117">
        <v>2357.5369999999998</v>
      </c>
      <c r="BR35" s="117">
        <v>8.7996997833251953</v>
      </c>
      <c r="BS35" s="117">
        <v>1</v>
      </c>
      <c r="BT35" s="118">
        <v>8.2296202848207347</v>
      </c>
      <c r="BU35" s="268">
        <v>276.42655827161531</v>
      </c>
      <c r="BV35" s="268">
        <v>277.51171607739201</v>
      </c>
      <c r="BW35" s="116">
        <v>2118.9027585026465</v>
      </c>
      <c r="BX35" s="116">
        <v>226.25761174489472</v>
      </c>
      <c r="BY35" s="116">
        <v>12.377022279323834</v>
      </c>
      <c r="BZ35" s="116">
        <v>100.72818215922403</v>
      </c>
      <c r="CA35" s="116">
        <v>2.2621141508968208</v>
      </c>
      <c r="CB35" s="116">
        <v>3.4988620286959468E-2</v>
      </c>
      <c r="CC35" s="116">
        <v>9.2766548646835256E-2</v>
      </c>
      <c r="CD35" s="116"/>
      <c r="CE35" s="116"/>
      <c r="CF35" s="116">
        <v>10.341799044029663</v>
      </c>
      <c r="CG35" s="116">
        <v>5.2739025920701135</v>
      </c>
      <c r="CH35" s="116">
        <v>3.3588887617949803</v>
      </c>
      <c r="CI35" s="116">
        <v>280.57982005434155</v>
      </c>
      <c r="CJ35" s="116"/>
      <c r="CK35" s="116"/>
      <c r="CL35" s="38"/>
      <c r="CM35" s="38"/>
      <c r="CN35" s="38"/>
      <c r="CO35" s="38"/>
      <c r="CP35" s="38"/>
      <c r="CQ35" s="38"/>
      <c r="CR35" s="38"/>
      <c r="CS35" s="38"/>
    </row>
    <row r="36" spans="1:97" ht="13.5" customHeight="1" x14ac:dyDescent="0.35">
      <c r="A36" s="25" t="s">
        <v>89</v>
      </c>
      <c r="B36" s="26" t="s">
        <v>85</v>
      </c>
      <c r="C36" s="27" t="s">
        <v>86</v>
      </c>
      <c r="D36" s="27">
        <v>42758</v>
      </c>
      <c r="E36" s="28">
        <v>0.52083333333333337</v>
      </c>
      <c r="F36" s="29">
        <f t="shared" si="0"/>
        <v>42758.520833333336</v>
      </c>
      <c r="G36" s="30">
        <f t="shared" si="1"/>
        <v>13.708333333333334</v>
      </c>
      <c r="H36" s="30">
        <f t="shared" si="2"/>
        <v>45.697666666666663</v>
      </c>
      <c r="I36" s="38">
        <v>19</v>
      </c>
      <c r="J36" s="62">
        <v>15</v>
      </c>
      <c r="K36" s="38"/>
      <c r="L36" s="33">
        <v>8.6173000000000002</v>
      </c>
      <c r="M36" s="33">
        <v>39.987032999999997</v>
      </c>
      <c r="N36" s="33">
        <v>8.4120000000000008</v>
      </c>
      <c r="O36" s="33">
        <v>0.93744430000000001</v>
      </c>
      <c r="P36" s="33">
        <v>0.89249999999999996</v>
      </c>
      <c r="Q36" s="33">
        <v>6.2281000000000004</v>
      </c>
      <c r="R36" s="33">
        <v>97.775000000000006</v>
      </c>
      <c r="S36" s="33">
        <v>38.405900000000003</v>
      </c>
      <c r="T36" s="33">
        <v>29.8521</v>
      </c>
      <c r="U36" s="33">
        <f t="shared" si="30"/>
        <v>278.1531741</v>
      </c>
      <c r="V36" s="123">
        <v>260.95113149457922</v>
      </c>
      <c r="W36" s="33">
        <v>0.16828941176470588</v>
      </c>
      <c r="X36" s="34">
        <v>0.61399999999999999</v>
      </c>
      <c r="Y36" s="33">
        <v>0.4</v>
      </c>
      <c r="Z36" s="34">
        <v>2.1999999999999999E-2</v>
      </c>
      <c r="AA36" s="33">
        <v>3.0129999999999999</v>
      </c>
      <c r="AB36" s="33">
        <f t="shared" si="24"/>
        <v>253.38699750632077</v>
      </c>
      <c r="AC36" s="33">
        <f t="shared" si="25"/>
        <v>276.0864345270918</v>
      </c>
      <c r="AD36" s="33">
        <f t="shared" si="26"/>
        <v>284.37194991342534</v>
      </c>
      <c r="AE36" s="33">
        <f t="shared" si="27"/>
        <v>22.699437020771029</v>
      </c>
      <c r="AF36" s="33">
        <f t="shared" si="28"/>
        <v>23.420818418846125</v>
      </c>
      <c r="AG36" s="33">
        <f t="shared" si="29"/>
        <v>91.764019473096269</v>
      </c>
      <c r="AH36" s="33">
        <f t="shared" si="17"/>
        <v>26.809854490266616</v>
      </c>
      <c r="AI36" s="33">
        <f t="shared" si="18"/>
        <v>0.1638953999406724</v>
      </c>
      <c r="AJ36" s="33">
        <f t="shared" si="19"/>
        <v>0.59796855017992068</v>
      </c>
      <c r="AK36" s="33">
        <f t="shared" si="20"/>
        <v>0.38955605874913396</v>
      </c>
      <c r="AL36" s="34">
        <f t="shared" si="21"/>
        <v>2.1425583231202368E-2</v>
      </c>
      <c r="AM36" s="33">
        <f t="shared" si="22"/>
        <v>2.9343310125278514</v>
      </c>
      <c r="AN36" s="48">
        <v>2672.29</v>
      </c>
      <c r="AO36" s="36">
        <v>8.2004198279211575</v>
      </c>
      <c r="AP36" s="38">
        <v>8</v>
      </c>
      <c r="AQ36" s="34">
        <v>8.2387322407109238</v>
      </c>
      <c r="AR36" s="34"/>
      <c r="AS36" s="34"/>
      <c r="AT36" s="34"/>
      <c r="AU36" s="37">
        <f t="shared" si="9"/>
        <v>2017.062970568104</v>
      </c>
      <c r="AV36" s="38"/>
      <c r="AW36" s="115" t="s">
        <v>87</v>
      </c>
      <c r="AX36" s="116">
        <v>2381.61</v>
      </c>
      <c r="AY36" s="116">
        <v>8.6173000335693359</v>
      </c>
      <c r="AZ36" s="117">
        <v>15</v>
      </c>
      <c r="BA36" s="118">
        <v>8.1899857331412438</v>
      </c>
      <c r="BB36" s="279">
        <v>307.66988003942447</v>
      </c>
      <c r="BC36" s="279">
        <v>308.88057053570333</v>
      </c>
      <c r="BD36" s="116">
        <v>2158.7431151625151</v>
      </c>
      <c r="BE36" s="116">
        <v>209.00420744081953</v>
      </c>
      <c r="BF36" s="116">
        <v>13.862430170904009</v>
      </c>
      <c r="BG36" s="116">
        <v>93.402053776655038</v>
      </c>
      <c r="BH36" s="116">
        <v>2.0278248370618774</v>
      </c>
      <c r="BI36" s="116">
        <v>2.3132713275187247E-2</v>
      </c>
      <c r="BJ36" s="116">
        <v>9.200224893389361E-2</v>
      </c>
      <c r="BK36" s="116">
        <v>10.836835094633475</v>
      </c>
      <c r="BL36" s="116">
        <v>4.8601463217884113</v>
      </c>
      <c r="BM36" s="116">
        <v>3.0949820392605072</v>
      </c>
      <c r="BN36" s="116">
        <v>312.25315187225192</v>
      </c>
      <c r="BO36" s="38"/>
      <c r="BP36" s="115" t="s">
        <v>88</v>
      </c>
      <c r="BQ36" s="117">
        <v>2358.011</v>
      </c>
      <c r="BR36" s="117">
        <v>8.6173000335693359</v>
      </c>
      <c r="BS36" s="117">
        <v>15</v>
      </c>
      <c r="BT36" s="118">
        <v>8.228269154949329</v>
      </c>
      <c r="BU36" s="268">
        <v>276.81546892638602</v>
      </c>
      <c r="BV36" s="268">
        <v>277.90474636039806</v>
      </c>
      <c r="BW36" s="116">
        <v>2121.239769067734</v>
      </c>
      <c r="BX36" s="116">
        <v>224.29895278604101</v>
      </c>
      <c r="BY36" s="116">
        <v>12.472248202281994</v>
      </c>
      <c r="BZ36" s="116">
        <v>100.12012448128409</v>
      </c>
      <c r="CA36" s="116">
        <v>2.214694666923819</v>
      </c>
      <c r="CB36" s="116">
        <v>2.3303386765541206E-2</v>
      </c>
      <c r="CC36" s="116">
        <v>0.10019103241692946</v>
      </c>
      <c r="CD36" s="116"/>
      <c r="CE36" s="116"/>
      <c r="CF36" s="116">
        <v>10.387325890980012</v>
      </c>
      <c r="CG36" s="116">
        <v>5.2158075845087639</v>
      </c>
      <c r="CH36" s="116">
        <v>3.3214701215730482</v>
      </c>
      <c r="CI36" s="116">
        <v>280.93911125841618</v>
      </c>
      <c r="CJ36" s="116"/>
      <c r="CK36" s="116"/>
      <c r="CL36" s="38"/>
      <c r="CM36" s="38"/>
      <c r="CN36" s="38"/>
      <c r="CO36" s="38"/>
      <c r="CP36" s="38"/>
      <c r="CQ36" s="38"/>
      <c r="CR36" s="38"/>
      <c r="CS36" s="38"/>
    </row>
    <row r="37" spans="1:97" ht="13.5" customHeight="1" x14ac:dyDescent="0.35">
      <c r="A37" s="25" t="s">
        <v>84</v>
      </c>
      <c r="B37" s="26" t="s">
        <v>85</v>
      </c>
      <c r="C37" s="27" t="s">
        <v>86</v>
      </c>
      <c r="D37" s="27">
        <v>42781</v>
      </c>
      <c r="E37" s="28">
        <v>0.5</v>
      </c>
      <c r="F37" s="29">
        <f t="shared" si="0"/>
        <v>42781.5</v>
      </c>
      <c r="G37" s="30">
        <f t="shared" si="1"/>
        <v>13.708333333333334</v>
      </c>
      <c r="H37" s="30">
        <f t="shared" si="2"/>
        <v>45.697666666666663</v>
      </c>
      <c r="I37" s="31">
        <v>19</v>
      </c>
      <c r="J37" s="62">
        <v>1</v>
      </c>
      <c r="K37" s="31"/>
      <c r="L37" s="33">
        <v>8.9275000000000002</v>
      </c>
      <c r="M37" s="33">
        <v>39.914090999999999</v>
      </c>
      <c r="N37" s="33">
        <v>8.3610000000000007</v>
      </c>
      <c r="O37" s="33">
        <v>1.2036</v>
      </c>
      <c r="P37" s="33">
        <v>0.30769999999999997</v>
      </c>
      <c r="Q37" s="33">
        <v>6.4964000000000004</v>
      </c>
      <c r="R37" s="33">
        <v>102.274</v>
      </c>
      <c r="S37" s="33">
        <v>37.999600000000001</v>
      </c>
      <c r="T37" s="33">
        <v>29.4815</v>
      </c>
      <c r="U37" s="33">
        <f t="shared" si="30"/>
        <v>290.13572040000003</v>
      </c>
      <c r="V37" s="123">
        <v>289.26083297109511</v>
      </c>
      <c r="W37" s="33">
        <v>0.23499999999999999</v>
      </c>
      <c r="X37" s="34">
        <v>0.36699999999999999</v>
      </c>
      <c r="Y37" s="33">
        <v>1.294</v>
      </c>
      <c r="Z37" s="34">
        <v>2.3E-2</v>
      </c>
      <c r="AA37" s="33">
        <v>0.35799999999999998</v>
      </c>
      <c r="AB37" s="33">
        <f t="shared" si="24"/>
        <v>280.97720354478935</v>
      </c>
      <c r="AC37" s="33">
        <f t="shared" si="25"/>
        <v>275.03136414936222</v>
      </c>
      <c r="AD37" s="33">
        <f t="shared" si="26"/>
        <v>283.1820609866071</v>
      </c>
      <c r="AE37" s="33">
        <f t="shared" si="27"/>
        <v>-5.9458393954271287</v>
      </c>
      <c r="AF37" s="33">
        <f t="shared" si="28"/>
        <v>-6.0787719844880144</v>
      </c>
      <c r="AG37" s="33">
        <f t="shared" si="29"/>
        <v>102.14659500792867</v>
      </c>
      <c r="AH37" s="33">
        <f t="shared" si="17"/>
        <v>26.500551677745079</v>
      </c>
      <c r="AI37" s="33">
        <f t="shared" si="18"/>
        <v>0.22893314535088027</v>
      </c>
      <c r="AJ37" s="33">
        <f t="shared" si="19"/>
        <v>0.35752538018626834</v>
      </c>
      <c r="AK37" s="33">
        <f t="shared" si="20"/>
        <v>1.2605935748256982</v>
      </c>
      <c r="AL37" s="34">
        <f t="shared" si="21"/>
        <v>2.2406222736469132E-2</v>
      </c>
      <c r="AM37" s="33">
        <f t="shared" si="22"/>
        <v>0.34875772781112824</v>
      </c>
      <c r="AN37" s="48">
        <v>2685.62</v>
      </c>
      <c r="AO37" s="36">
        <v>8.2014153307043571</v>
      </c>
      <c r="AP37" s="38">
        <v>8.5</v>
      </c>
      <c r="AQ37" s="34">
        <v>8.2398660120100349</v>
      </c>
      <c r="AR37" s="34"/>
      <c r="AS37" s="34"/>
      <c r="AT37" s="34"/>
      <c r="AU37" s="37">
        <f t="shared" si="9"/>
        <v>2017.125941136208</v>
      </c>
      <c r="AV37" s="38"/>
      <c r="AW37" s="115" t="s">
        <v>87</v>
      </c>
      <c r="AX37" s="116">
        <v>2391.36</v>
      </c>
      <c r="AY37" s="116">
        <v>8.9274997711181641</v>
      </c>
      <c r="AZ37" s="117">
        <v>1</v>
      </c>
      <c r="BA37" s="118">
        <v>8.1945423494322682</v>
      </c>
      <c r="BB37" s="279">
        <v>306.59519859089198</v>
      </c>
      <c r="BC37" s="279">
        <v>307.79678156917214</v>
      </c>
      <c r="BD37" s="116">
        <v>2165.2468375139611</v>
      </c>
      <c r="BE37" s="116">
        <v>212.40984796425425</v>
      </c>
      <c r="BF37" s="116">
        <v>13.702850499029262</v>
      </c>
      <c r="BG37" s="116">
        <v>93.422207859426635</v>
      </c>
      <c r="BH37" s="116">
        <v>2.1025560244199122</v>
      </c>
      <c r="BI37" s="116">
        <v>2.4263427616088178E-2</v>
      </c>
      <c r="BJ37" s="116">
        <v>1.1167190393515138E-2</v>
      </c>
      <c r="BK37" s="116">
        <v>10.810708557353356</v>
      </c>
      <c r="BL37" s="116">
        <v>4.9648911582177488</v>
      </c>
      <c r="BM37" s="116">
        <v>3.1620805850595146</v>
      </c>
      <c r="BN37" s="116">
        <v>311.23037880567142</v>
      </c>
      <c r="BO37" s="38"/>
      <c r="BP37" s="115" t="s">
        <v>88</v>
      </c>
      <c r="BQ37" s="117">
        <v>2367.4839999999999</v>
      </c>
      <c r="BR37" s="117">
        <v>8.9274997711181641</v>
      </c>
      <c r="BS37" s="117">
        <v>1</v>
      </c>
      <c r="BT37" s="118">
        <v>8.2329719425825996</v>
      </c>
      <c r="BU37" s="268">
        <v>275.69736882697055</v>
      </c>
      <c r="BV37" s="268">
        <v>276.77785954261657</v>
      </c>
      <c r="BW37" s="116">
        <v>2127.1801815407848</v>
      </c>
      <c r="BX37" s="116">
        <v>227.98228722839562</v>
      </c>
      <c r="BY37" s="116">
        <v>12.321914515865412</v>
      </c>
      <c r="BZ37" s="116">
        <v>100.14772297831247</v>
      </c>
      <c r="CA37" s="116">
        <v>2.2970855503578829</v>
      </c>
      <c r="CB37" s="116">
        <v>2.444761299252839E-2</v>
      </c>
      <c r="CC37" s="116">
        <v>1.2164347531566186E-2</v>
      </c>
      <c r="CD37" s="116"/>
      <c r="CE37" s="116"/>
      <c r="CF37" s="116">
        <v>10.362258215857111</v>
      </c>
      <c r="CG37" s="116">
        <v>5.3288830670459575</v>
      </c>
      <c r="CH37" s="116">
        <v>3.3939027361089642</v>
      </c>
      <c r="CI37" s="116">
        <v>279.86542819361017</v>
      </c>
      <c r="CJ37" s="116"/>
      <c r="CK37" s="116"/>
      <c r="CL37" s="38"/>
      <c r="CM37" s="38"/>
      <c r="CN37" s="38"/>
      <c r="CO37" s="38"/>
      <c r="CP37" s="38"/>
      <c r="CQ37" s="38"/>
      <c r="CR37" s="38"/>
      <c r="CS37" s="38"/>
    </row>
    <row r="38" spans="1:97" ht="13.5" customHeight="1" x14ac:dyDescent="0.35">
      <c r="A38" s="25" t="s">
        <v>89</v>
      </c>
      <c r="B38" s="26" t="s">
        <v>85</v>
      </c>
      <c r="C38" s="27" t="s">
        <v>86</v>
      </c>
      <c r="D38" s="27">
        <v>42781</v>
      </c>
      <c r="E38" s="28">
        <v>0.51041666666666663</v>
      </c>
      <c r="F38" s="29">
        <f t="shared" si="0"/>
        <v>42781.510416666664</v>
      </c>
      <c r="G38" s="30">
        <f t="shared" si="1"/>
        <v>13.708333333333334</v>
      </c>
      <c r="H38" s="30">
        <f t="shared" si="2"/>
        <v>45.697666666666663</v>
      </c>
      <c r="I38" s="31">
        <v>19</v>
      </c>
      <c r="J38" s="62">
        <v>15</v>
      </c>
      <c r="K38" s="31"/>
      <c r="L38" s="33">
        <v>8.3018000000000001</v>
      </c>
      <c r="M38" s="33">
        <v>39.315246000000002</v>
      </c>
      <c r="N38" s="33">
        <v>8.3710000000000004</v>
      </c>
      <c r="O38" s="33">
        <v>1.4605999999999999</v>
      </c>
      <c r="P38" s="33">
        <v>2.1215999999999999</v>
      </c>
      <c r="Q38" s="33">
        <v>6.4764999999999997</v>
      </c>
      <c r="R38" s="33">
        <v>100.709</v>
      </c>
      <c r="S38" s="33">
        <v>38.024900000000002</v>
      </c>
      <c r="T38" s="33">
        <v>29.604099999999999</v>
      </c>
      <c r="U38" s="33">
        <f t="shared" si="30"/>
        <v>289.24696649999998</v>
      </c>
      <c r="V38" s="123">
        <v>286.60646584816175</v>
      </c>
      <c r="W38" s="33">
        <v>0.25900000000000001</v>
      </c>
      <c r="X38" s="34">
        <v>0.39500000000000002</v>
      </c>
      <c r="Y38" s="33">
        <v>1.2769999999999999</v>
      </c>
      <c r="Z38" s="52">
        <v>3.0000000000000001E-3</v>
      </c>
      <c r="AA38" s="33">
        <v>1.26</v>
      </c>
      <c r="AB38" s="33">
        <f t="shared" si="24"/>
        <v>278.36569983371447</v>
      </c>
      <c r="AC38" s="33">
        <f t="shared" si="25"/>
        <v>278.7743856356156</v>
      </c>
      <c r="AD38" s="33">
        <f t="shared" si="26"/>
        <v>287.07008182619592</v>
      </c>
      <c r="AE38" s="33">
        <f t="shared" si="27"/>
        <v>0.4086858019011288</v>
      </c>
      <c r="AF38" s="33">
        <f t="shared" si="28"/>
        <v>0.46361597803416998</v>
      </c>
      <c r="AG38" s="33">
        <f t="shared" si="29"/>
        <v>99.838500767796873</v>
      </c>
      <c r="AH38" s="33">
        <f t="shared" si="17"/>
        <v>26.519809580022638</v>
      </c>
      <c r="AI38" s="33">
        <f t="shared" si="18"/>
        <v>0.25230881818633777</v>
      </c>
      <c r="AJ38" s="33">
        <f t="shared" si="19"/>
        <v>0.38479530186719468</v>
      </c>
      <c r="AK38" s="33">
        <f t="shared" si="20"/>
        <v>1.2440091151503989</v>
      </c>
      <c r="AL38" s="34">
        <f t="shared" si="21"/>
        <v>2.9224959635483138E-3</v>
      </c>
      <c r="AM38" s="33">
        <f t="shared" si="22"/>
        <v>1.2274483046902918</v>
      </c>
      <c r="AN38" s="48">
        <v>2674.78</v>
      </c>
      <c r="AO38" s="36">
        <v>8.1906201841909496</v>
      </c>
      <c r="AP38" s="38">
        <v>8.5</v>
      </c>
      <c r="AQ38" s="34">
        <v>8.2288123772258199</v>
      </c>
      <c r="AR38" s="34"/>
      <c r="AS38" s="34"/>
      <c r="AT38" s="34"/>
      <c r="AU38" s="37">
        <f t="shared" si="9"/>
        <v>2017.125941136208</v>
      </c>
      <c r="AV38" s="38"/>
      <c r="AW38" s="115" t="s">
        <v>87</v>
      </c>
      <c r="AX38" s="116">
        <v>2387.665</v>
      </c>
      <c r="AY38" s="116">
        <v>8.3017997741699219</v>
      </c>
      <c r="AZ38" s="117">
        <v>15</v>
      </c>
      <c r="BA38" s="118">
        <v>8.1932393740597149</v>
      </c>
      <c r="BB38" s="279">
        <v>305.83754741041241</v>
      </c>
      <c r="BC38" s="279">
        <v>307.04600426988787</v>
      </c>
      <c r="BD38" s="116">
        <v>2166.6671967325433</v>
      </c>
      <c r="BE38" s="116">
        <v>207.03979196249639</v>
      </c>
      <c r="BF38" s="116">
        <v>13.958456289992448</v>
      </c>
      <c r="BG38" s="116">
        <v>92.031345192043531</v>
      </c>
      <c r="BH38" s="116">
        <v>1.9671728172784557</v>
      </c>
      <c r="BI38" s="116">
        <v>3.1551448141238494E-3</v>
      </c>
      <c r="BJ38" s="116">
        <v>3.8163468877896171E-2</v>
      </c>
      <c r="BK38" s="116">
        <v>10.933765160484947</v>
      </c>
      <c r="BL38" s="116">
        <v>4.8276198003255901</v>
      </c>
      <c r="BM38" s="116">
        <v>3.0722219601099559</v>
      </c>
      <c r="BN38" s="116">
        <v>310.32749434370623</v>
      </c>
      <c r="BO38" s="38"/>
      <c r="BP38" s="115" t="s">
        <v>88</v>
      </c>
      <c r="BQ38" s="117">
        <v>2364.308</v>
      </c>
      <c r="BR38" s="117">
        <v>8.3017997741699219</v>
      </c>
      <c r="BS38" s="117">
        <v>15</v>
      </c>
      <c r="BT38" s="118">
        <v>8.2314431382586211</v>
      </c>
      <c r="BU38" s="268">
        <v>275.28384176262125</v>
      </c>
      <c r="BV38" s="268">
        <v>276.37157166922555</v>
      </c>
      <c r="BW38" s="116">
        <v>2129.5404342707029</v>
      </c>
      <c r="BX38" s="116">
        <v>222.20369126899843</v>
      </c>
      <c r="BY38" s="116">
        <v>12.563982104618274</v>
      </c>
      <c r="BZ38" s="116">
        <v>98.645458858520271</v>
      </c>
      <c r="CA38" s="116">
        <v>2.1480593611070598</v>
      </c>
      <c r="CB38" s="116">
        <v>3.1783697200569779E-3</v>
      </c>
      <c r="CC38" s="116">
        <v>4.1553895903260543E-2</v>
      </c>
      <c r="CD38" s="116"/>
      <c r="CE38" s="116"/>
      <c r="CF38" s="116">
        <v>10.479212583353732</v>
      </c>
      <c r="CG38" s="116">
        <v>5.1812017849687804</v>
      </c>
      <c r="CH38" s="116">
        <v>3.2972360214589473</v>
      </c>
      <c r="CI38" s="116">
        <v>279.32523514800823</v>
      </c>
      <c r="CJ38" s="116"/>
      <c r="CK38" s="116"/>
      <c r="CL38" s="38"/>
      <c r="CM38" s="38"/>
      <c r="CN38" s="38"/>
      <c r="CO38" s="38"/>
      <c r="CP38" s="38"/>
      <c r="CQ38" s="38"/>
      <c r="CR38" s="38"/>
      <c r="CS38" s="38"/>
    </row>
    <row r="39" spans="1:97" ht="13.5" customHeight="1" x14ac:dyDescent="0.35">
      <c r="A39" s="25" t="s">
        <v>84</v>
      </c>
      <c r="B39" s="26" t="s">
        <v>85</v>
      </c>
      <c r="C39" s="27" t="s">
        <v>86</v>
      </c>
      <c r="D39" s="27">
        <v>42809</v>
      </c>
      <c r="E39" s="28">
        <v>0.39930555555555558</v>
      </c>
      <c r="F39" s="29">
        <f t="shared" si="0"/>
        <v>42809.399305555555</v>
      </c>
      <c r="G39" s="30">
        <f t="shared" si="1"/>
        <v>13.708333333333334</v>
      </c>
      <c r="H39" s="30">
        <f t="shared" si="2"/>
        <v>45.697666666666663</v>
      </c>
      <c r="I39" s="31">
        <v>19</v>
      </c>
      <c r="J39" s="62">
        <v>1</v>
      </c>
      <c r="K39" s="31"/>
      <c r="L39" s="33">
        <v>9.8045097777777777</v>
      </c>
      <c r="M39" s="53"/>
      <c r="N39" s="53"/>
      <c r="O39" s="53"/>
      <c r="P39" s="53"/>
      <c r="Q39" s="53"/>
      <c r="R39" s="53"/>
      <c r="S39" s="125">
        <v>34.939399999999999</v>
      </c>
      <c r="T39" s="53"/>
      <c r="U39" s="53"/>
      <c r="V39" s="123">
        <v>298.99180472052609</v>
      </c>
      <c r="W39" s="33">
        <v>0.11799999999999999</v>
      </c>
      <c r="X39" s="34">
        <v>0.106</v>
      </c>
      <c r="Y39" s="33">
        <v>6.7449111999999998</v>
      </c>
      <c r="Z39" s="34">
        <v>3.6999999999999998E-2</v>
      </c>
      <c r="AA39" s="33">
        <v>2.7050000000000001</v>
      </c>
      <c r="AB39" s="33">
        <f t="shared" si="24"/>
        <v>298.99180472052609</v>
      </c>
      <c r="AC39" s="33">
        <f t="shared" si="25"/>
        <v>275.86481933709348</v>
      </c>
      <c r="AD39" s="33">
        <f t="shared" si="26"/>
        <v>283.32916039386862</v>
      </c>
      <c r="AE39" s="33">
        <f t="shared" si="27"/>
        <v>-23.126985383432611</v>
      </c>
      <c r="AF39" s="33">
        <f t="shared" si="28"/>
        <v>-15.662644326657471</v>
      </c>
      <c r="AG39" s="33">
        <f t="shared" si="29"/>
        <v>105.5280735328775</v>
      </c>
      <c r="AH39" s="33">
        <f t="shared" si="17"/>
        <v>24.17325512084949</v>
      </c>
      <c r="AI39" s="33">
        <f t="shared" si="18"/>
        <v>0.11521488128107421</v>
      </c>
      <c r="AJ39" s="33">
        <f t="shared" si="19"/>
        <v>0.10349811369316836</v>
      </c>
      <c r="AK39" s="33">
        <f t="shared" si="20"/>
        <v>6.5857130776219295</v>
      </c>
      <c r="AL39" s="34">
        <f t="shared" si="21"/>
        <v>3.612670006270971E-2</v>
      </c>
      <c r="AM39" s="33">
        <f t="shared" si="22"/>
        <v>2.6411546937737773</v>
      </c>
      <c r="AN39" s="48">
        <v>2781.67</v>
      </c>
      <c r="AO39" s="36">
        <v>8.1907026389975641</v>
      </c>
      <c r="AP39" s="38">
        <v>9.4</v>
      </c>
      <c r="AQ39" s="34">
        <v>8.2331895778698261</v>
      </c>
      <c r="AR39" s="34"/>
      <c r="AS39" s="34"/>
      <c r="AT39" s="34"/>
      <c r="AU39" s="37">
        <f t="shared" si="9"/>
        <v>2017.2026009582478</v>
      </c>
      <c r="AV39" s="38"/>
      <c r="AW39" s="115" t="s">
        <v>87</v>
      </c>
      <c r="AX39" s="116">
        <v>2499.7179999999998</v>
      </c>
      <c r="AY39" s="116">
        <v>9.8045101165771484</v>
      </c>
      <c r="AZ39" s="117">
        <v>1</v>
      </c>
      <c r="BA39" s="118">
        <v>8.1842121903747902</v>
      </c>
      <c r="BB39" s="279">
        <v>333.43654012108152</v>
      </c>
      <c r="BC39" s="279">
        <v>334.7284702757471</v>
      </c>
      <c r="BD39" s="116">
        <v>2274.250320577612</v>
      </c>
      <c r="BE39" s="116">
        <v>210.73688040472746</v>
      </c>
      <c r="BF39" s="116">
        <v>14.73101805948493</v>
      </c>
      <c r="BG39" s="116">
        <v>83.675224141043515</v>
      </c>
      <c r="BH39" s="116">
        <v>2.1529344875779417</v>
      </c>
      <c r="BI39" s="116">
        <v>3.9397332044203044E-2</v>
      </c>
      <c r="BJ39" s="116">
        <v>8.4870720712343237E-2</v>
      </c>
      <c r="BK39" s="116">
        <v>11.409579942513222</v>
      </c>
      <c r="BL39" s="116">
        <v>5.0210013376830425</v>
      </c>
      <c r="BM39" s="116">
        <v>3.192225171714981</v>
      </c>
      <c r="BN39" s="116">
        <v>338.69906001785404</v>
      </c>
      <c r="BO39" s="38"/>
      <c r="BP39" s="115" t="s">
        <v>88</v>
      </c>
      <c r="BQ39" s="117">
        <v>2473.7649999999999</v>
      </c>
      <c r="BR39" s="117">
        <v>9.8045101165771484</v>
      </c>
      <c r="BS39" s="117">
        <v>1</v>
      </c>
      <c r="BT39" s="118">
        <v>8.2266750552416781</v>
      </c>
      <c r="BU39" s="268">
        <v>296.83130939875298</v>
      </c>
      <c r="BV39" s="268">
        <v>297.98140926279865</v>
      </c>
      <c r="BW39" s="116">
        <v>2232.5317629462184</v>
      </c>
      <c r="BX39" s="116">
        <v>228.11970090759883</v>
      </c>
      <c r="BY39" s="116">
        <v>13.113821831841221</v>
      </c>
      <c r="BZ39" s="116">
        <v>90.397620540930134</v>
      </c>
      <c r="CA39" s="116">
        <v>2.3740708719479011</v>
      </c>
      <c r="CB39" s="116">
        <v>3.9750515897531091E-2</v>
      </c>
      <c r="CC39" s="116">
        <v>9.3280245706213363E-2</v>
      </c>
      <c r="CD39" s="116"/>
      <c r="CE39" s="116"/>
      <c r="CF39" s="116">
        <v>10.877880990069391</v>
      </c>
      <c r="CG39" s="116">
        <v>5.435163134279815</v>
      </c>
      <c r="CH39" s="116">
        <v>3.4555387267894369</v>
      </c>
      <c r="CI39" s="116">
        <v>301.51610090699239</v>
      </c>
      <c r="CJ39" s="116"/>
      <c r="CK39" s="116"/>
      <c r="CL39" s="38"/>
      <c r="CM39" s="38"/>
      <c r="CN39" s="38"/>
      <c r="CO39" s="38"/>
      <c r="CP39" s="38"/>
      <c r="CQ39" s="38"/>
      <c r="CR39" s="38"/>
      <c r="CS39" s="38"/>
    </row>
    <row r="40" spans="1:97" ht="13.5" customHeight="1" x14ac:dyDescent="0.35">
      <c r="A40" s="25" t="s">
        <v>89</v>
      </c>
      <c r="B40" s="26" t="s">
        <v>85</v>
      </c>
      <c r="C40" s="27" t="s">
        <v>86</v>
      </c>
      <c r="D40" s="27">
        <v>42809</v>
      </c>
      <c r="E40" s="28">
        <v>0.41666666666666669</v>
      </c>
      <c r="F40" s="29">
        <f t="shared" si="0"/>
        <v>42809.416666666664</v>
      </c>
      <c r="G40" s="30">
        <f t="shared" si="1"/>
        <v>13.708333333333334</v>
      </c>
      <c r="H40" s="30">
        <f t="shared" si="2"/>
        <v>45.697666666666663</v>
      </c>
      <c r="I40" s="31">
        <v>19</v>
      </c>
      <c r="J40" s="62">
        <v>15</v>
      </c>
      <c r="K40" s="31"/>
      <c r="L40" s="53">
        <v>9.1872598461538466</v>
      </c>
      <c r="M40" s="53"/>
      <c r="N40" s="53"/>
      <c r="O40" s="53"/>
      <c r="P40" s="53"/>
      <c r="Q40" s="53"/>
      <c r="R40" s="53"/>
      <c r="S40" s="125">
        <v>37.787700000000001</v>
      </c>
      <c r="T40" s="53"/>
      <c r="U40" s="53"/>
      <c r="V40" s="123">
        <v>291.35348568092593</v>
      </c>
      <c r="W40" s="33">
        <v>8.2000000000000003E-2</v>
      </c>
      <c r="X40" s="34">
        <v>5.1999999999999998E-2</v>
      </c>
      <c r="Y40" s="121">
        <v>0.01</v>
      </c>
      <c r="Z40" s="34">
        <v>2.9000000000000001E-2</v>
      </c>
      <c r="AA40" s="33">
        <v>7.0999999999999994E-2</v>
      </c>
      <c r="AB40" s="33">
        <f t="shared" si="24"/>
        <v>291.35348568092593</v>
      </c>
      <c r="AC40" s="33">
        <f t="shared" si="25"/>
        <v>273.90249666256511</v>
      </c>
      <c r="AD40" s="33">
        <f t="shared" si="26"/>
        <v>281.9616158063854</v>
      </c>
      <c r="AE40" s="33">
        <f t="shared" si="27"/>
        <v>-17.450989018360815</v>
      </c>
      <c r="AF40" s="33">
        <f t="shared" si="28"/>
        <v>-9.3918698745405322</v>
      </c>
      <c r="AG40" s="33">
        <f t="shared" si="29"/>
        <v>103.33090369328485</v>
      </c>
      <c r="AH40" s="33">
        <f t="shared" si="17"/>
        <v>26.339268431472647</v>
      </c>
      <c r="AI40" s="33">
        <f t="shared" si="18"/>
        <v>7.9895608130943332E-2</v>
      </c>
      <c r="AJ40" s="33">
        <f t="shared" si="19"/>
        <v>5.0665507595232362E-2</v>
      </c>
      <c r="AK40" s="33">
        <f t="shared" si="20"/>
        <v>9.7433668452369913E-3</v>
      </c>
      <c r="AL40" s="34">
        <f t="shared" si="21"/>
        <v>2.8255763851187277E-2</v>
      </c>
      <c r="AM40" s="33">
        <f t="shared" si="22"/>
        <v>6.9177904601182644E-2</v>
      </c>
      <c r="AN40" s="48">
        <v>2685.83</v>
      </c>
      <c r="AO40" s="36">
        <v>8.2063426026062611</v>
      </c>
      <c r="AP40" s="38">
        <v>9.4</v>
      </c>
      <c r="AQ40" s="34">
        <v>8.2438149784334662</v>
      </c>
      <c r="AR40" s="34"/>
      <c r="AS40" s="34"/>
      <c r="AT40" s="34"/>
      <c r="AU40" s="37">
        <f t="shared" si="9"/>
        <v>2017.2026009582478</v>
      </c>
      <c r="AV40" s="38"/>
      <c r="AW40" s="115" t="s">
        <v>87</v>
      </c>
      <c r="AX40" s="116">
        <v>2381.2060000000001</v>
      </c>
      <c r="AY40" s="116">
        <v>9.1872596740722656</v>
      </c>
      <c r="AZ40" s="117">
        <v>15</v>
      </c>
      <c r="BA40" s="118">
        <v>8.209192864777588</v>
      </c>
      <c r="BB40" s="279">
        <v>294.33503594278932</v>
      </c>
      <c r="BC40" s="279">
        <v>295.4846672494707</v>
      </c>
      <c r="BD40" s="116">
        <v>2148.6714326984029</v>
      </c>
      <c r="BE40" s="116">
        <v>219.47782850719636</v>
      </c>
      <c r="BF40" s="116">
        <v>13.056996063187231</v>
      </c>
      <c r="BG40" s="116">
        <v>95.945941100144097</v>
      </c>
      <c r="BH40" s="116">
        <v>2.2302047423296569</v>
      </c>
      <c r="BI40" s="116">
        <v>3.0739636880372758E-2</v>
      </c>
      <c r="BJ40" s="116">
        <v>2.3173260760047613E-3</v>
      </c>
      <c r="BK40" s="116">
        <v>10.614982900836994</v>
      </c>
      <c r="BL40" s="116">
        <v>5.1231393142976644</v>
      </c>
      <c r="BM40" s="116">
        <v>3.2643682402885799</v>
      </c>
      <c r="BN40" s="116">
        <v>298.84028683731327</v>
      </c>
      <c r="BO40" s="38"/>
      <c r="BP40" s="115" t="s">
        <v>88</v>
      </c>
      <c r="BQ40" s="117">
        <v>2357.4859999999999</v>
      </c>
      <c r="BR40" s="117">
        <v>9.1872596740722656</v>
      </c>
      <c r="BS40" s="117">
        <v>15</v>
      </c>
      <c r="BT40" s="118">
        <v>8.2466774614378302</v>
      </c>
      <c r="BU40" s="268">
        <v>265.22303267027536</v>
      </c>
      <c r="BV40" s="268">
        <v>266.25895658138597</v>
      </c>
      <c r="BW40" s="116">
        <v>2110.6872271383563</v>
      </c>
      <c r="BX40" s="116">
        <v>235.03315128412839</v>
      </c>
      <c r="BY40" s="116">
        <v>11.765558532132824</v>
      </c>
      <c r="BZ40" s="116">
        <v>102.61750024669797</v>
      </c>
      <c r="CA40" s="116">
        <v>2.4312483930987381</v>
      </c>
      <c r="CB40" s="116">
        <v>3.0974948832855266E-2</v>
      </c>
      <c r="CC40" s="116">
        <v>2.5186178531300426E-3</v>
      </c>
      <c r="CD40" s="116"/>
      <c r="CE40" s="116"/>
      <c r="CF40" s="116">
        <v>10.190603556008854</v>
      </c>
      <c r="CG40" s="116">
        <v>5.4862378842403556</v>
      </c>
      <c r="CH40" s="116">
        <v>3.4957278358606194</v>
      </c>
      <c r="CI40" s="116">
        <v>269.28267953276566</v>
      </c>
      <c r="CJ40" s="116"/>
      <c r="CK40" s="116"/>
      <c r="CL40" s="38"/>
      <c r="CM40" s="38"/>
      <c r="CN40" s="38"/>
      <c r="CO40" s="38"/>
      <c r="CP40" s="38"/>
      <c r="CQ40" s="38"/>
      <c r="CR40" s="38"/>
      <c r="CS40" s="38"/>
    </row>
    <row r="41" spans="1:97" ht="13.5" customHeight="1" x14ac:dyDescent="0.35">
      <c r="A41" s="25" t="s">
        <v>84</v>
      </c>
      <c r="B41" s="26" t="s">
        <v>85</v>
      </c>
      <c r="C41" s="27" t="s">
        <v>86</v>
      </c>
      <c r="D41" s="27">
        <v>42837</v>
      </c>
      <c r="E41" s="28">
        <v>0.47986111111111113</v>
      </c>
      <c r="F41" s="29">
        <f t="shared" si="0"/>
        <v>42837.479861111111</v>
      </c>
      <c r="G41" s="30">
        <f t="shared" si="1"/>
        <v>13.708333333333334</v>
      </c>
      <c r="H41" s="30">
        <f t="shared" si="2"/>
        <v>45.697666666666663</v>
      </c>
      <c r="I41" s="31">
        <v>19</v>
      </c>
      <c r="J41" s="62">
        <v>1</v>
      </c>
      <c r="K41" s="31"/>
      <c r="L41" s="33">
        <v>12.639200000000001</v>
      </c>
      <c r="M41" s="33">
        <v>43.291429999999998</v>
      </c>
      <c r="N41" s="33">
        <v>8.3450000000000006</v>
      </c>
      <c r="O41" s="33">
        <v>1.21</v>
      </c>
      <c r="P41" s="33">
        <v>0.2167</v>
      </c>
      <c r="Q41" s="33">
        <v>6.5915999999999997</v>
      </c>
      <c r="R41" s="33">
        <v>111.747</v>
      </c>
      <c r="S41" s="33">
        <v>37.590000000000003</v>
      </c>
      <c r="T41" s="33">
        <v>28.474900000000002</v>
      </c>
      <c r="U41" s="33">
        <f t="shared" ref="U41:U51" si="31">Q41*44.661</f>
        <v>294.38744759999997</v>
      </c>
      <c r="V41" s="123">
        <v>290.39915081709387</v>
      </c>
      <c r="W41" s="121">
        <v>1.4999999999999999E-2</v>
      </c>
      <c r="X41" s="34">
        <v>9.999999999999995E-3</v>
      </c>
      <c r="Y41" s="33">
        <v>0.59399999999999997</v>
      </c>
      <c r="Z41" s="34">
        <v>0.26800000000000002</v>
      </c>
      <c r="AA41" s="33">
        <v>0.64500000000000002</v>
      </c>
      <c r="AB41" s="33">
        <f t="shared" si="24"/>
        <v>282.35900634725635</v>
      </c>
      <c r="AC41" s="33">
        <f t="shared" si="25"/>
        <v>255.10536021543192</v>
      </c>
      <c r="AD41" s="33">
        <f t="shared" si="26"/>
        <v>262.40724092661014</v>
      </c>
      <c r="AE41" s="33">
        <f t="shared" si="27"/>
        <v>-27.253646131824439</v>
      </c>
      <c r="AF41" s="33">
        <f t="shared" si="28"/>
        <v>-27.991909890483726</v>
      </c>
      <c r="AG41" s="33">
        <f t="shared" si="29"/>
        <v>110.66735422072918</v>
      </c>
      <c r="AH41" s="33">
        <f t="shared" si="17"/>
        <v>26.188811221714332</v>
      </c>
      <c r="AI41" s="33">
        <f t="shared" si="18"/>
        <v>1.4617193089585498E-2</v>
      </c>
      <c r="AJ41" s="33">
        <f t="shared" si="19"/>
        <v>9.7447953930569937E-3</v>
      </c>
      <c r="AK41" s="33">
        <f t="shared" si="20"/>
        <v>0.5788408463475857</v>
      </c>
      <c r="AL41" s="34">
        <f t="shared" si="21"/>
        <v>0.26116051653392758</v>
      </c>
      <c r="AM41" s="33">
        <f t="shared" si="22"/>
        <v>0.62853930285217641</v>
      </c>
      <c r="AN41" s="48">
        <v>2702.1</v>
      </c>
      <c r="AO41" s="36">
        <v>8.2127721247236636</v>
      </c>
      <c r="AP41" s="38">
        <v>11.5</v>
      </c>
      <c r="AQ41" s="34">
        <v>8.247242215679826</v>
      </c>
      <c r="AR41" s="34"/>
      <c r="AS41" s="34"/>
      <c r="AT41" s="34"/>
      <c r="AU41" s="37">
        <f t="shared" si="9"/>
        <v>2017.2792607802876</v>
      </c>
      <c r="AV41" s="38"/>
      <c r="AW41" s="115" t="s">
        <v>87</v>
      </c>
      <c r="AX41" s="116">
        <v>2372.0219999999999</v>
      </c>
      <c r="AY41" s="116">
        <v>12.639200210571289</v>
      </c>
      <c r="AZ41" s="117">
        <v>1</v>
      </c>
      <c r="BA41" s="118">
        <v>8.1947174636592131</v>
      </c>
      <c r="BB41" s="279">
        <v>308.45398559873593</v>
      </c>
      <c r="BC41" s="279">
        <v>309.60611996964059</v>
      </c>
      <c r="BD41" s="116">
        <v>2121.1317820092058</v>
      </c>
      <c r="BE41" s="116">
        <v>238.64178674589942</v>
      </c>
      <c r="BF41" s="116">
        <v>12.247985282823597</v>
      </c>
      <c r="BG41" s="116">
        <v>100.32653020719258</v>
      </c>
      <c r="BH41" s="116">
        <v>3.0529126549771131</v>
      </c>
      <c r="BI41" s="116">
        <v>0.28826569511054367</v>
      </c>
      <c r="BJ41" s="116">
        <v>2.3652839984110774E-2</v>
      </c>
      <c r="BK41" s="116">
        <v>10.172513149600524</v>
      </c>
      <c r="BL41" s="116">
        <v>5.5854862427369145</v>
      </c>
      <c r="BM41" s="116">
        <v>3.5798992801874547</v>
      </c>
      <c r="BN41" s="116">
        <v>314.04322129999161</v>
      </c>
      <c r="BO41" s="38"/>
      <c r="BP41" s="115" t="s">
        <v>88</v>
      </c>
      <c r="BQ41" s="117">
        <v>2349.1509999999998</v>
      </c>
      <c r="BR41" s="117">
        <v>12.639200210571289</v>
      </c>
      <c r="BS41" s="117">
        <v>1</v>
      </c>
      <c r="BT41" s="118">
        <v>8.2291358098022815</v>
      </c>
      <c r="BU41" s="268">
        <v>279.99167547786112</v>
      </c>
      <c r="BV41" s="268">
        <v>281.03749770077405</v>
      </c>
      <c r="BW41" s="116">
        <v>2084.2064259949934</v>
      </c>
      <c r="BX41" s="116">
        <v>253.82705879415053</v>
      </c>
      <c r="BY41" s="116">
        <v>11.117813614595994</v>
      </c>
      <c r="BZ41" s="116">
        <v>106.62493378411328</v>
      </c>
      <c r="CA41" s="116">
        <v>3.3047052111879878</v>
      </c>
      <c r="CB41" s="116">
        <v>0.29051341685950688</v>
      </c>
      <c r="CC41" s="116">
        <v>2.5524415680964693E-2</v>
      </c>
      <c r="CD41" s="116"/>
      <c r="CE41" s="116"/>
      <c r="CF41" s="116">
        <v>9.8111350539379707</v>
      </c>
      <c r="CG41" s="116">
        <v>5.9409023216821959</v>
      </c>
      <c r="CH41" s="116">
        <v>3.8076956993152908</v>
      </c>
      <c r="CI41" s="116">
        <v>285.06516955380113</v>
      </c>
      <c r="CJ41" s="116"/>
      <c r="CK41" s="116"/>
      <c r="CL41" s="38"/>
      <c r="CM41" s="38"/>
      <c r="CN41" s="38"/>
      <c r="CO41" s="38"/>
      <c r="CP41" s="38"/>
      <c r="CQ41" s="38"/>
      <c r="CR41" s="38"/>
      <c r="CS41" s="38"/>
    </row>
    <row r="42" spans="1:97" ht="13.5" customHeight="1" x14ac:dyDescent="0.35">
      <c r="A42" s="25" t="s">
        <v>89</v>
      </c>
      <c r="B42" s="26" t="s">
        <v>85</v>
      </c>
      <c r="C42" s="27" t="s">
        <v>86</v>
      </c>
      <c r="D42" s="27">
        <v>42837</v>
      </c>
      <c r="E42" s="28">
        <v>0.49305555555555558</v>
      </c>
      <c r="F42" s="29">
        <f t="shared" si="0"/>
        <v>42837.493055555555</v>
      </c>
      <c r="G42" s="30">
        <f t="shared" si="1"/>
        <v>13.708333333333334</v>
      </c>
      <c r="H42" s="30">
        <f t="shared" si="2"/>
        <v>45.697666666666663</v>
      </c>
      <c r="I42" s="31">
        <v>19</v>
      </c>
      <c r="J42" s="62">
        <v>15</v>
      </c>
      <c r="K42" s="31"/>
      <c r="L42" s="33">
        <v>11.065300000000001</v>
      </c>
      <c r="M42" s="33">
        <v>41.985725000000002</v>
      </c>
      <c r="N42" s="33">
        <v>8.3409999999999993</v>
      </c>
      <c r="O42" s="33">
        <v>1.8409</v>
      </c>
      <c r="P42" s="33">
        <v>1.3157000000000001</v>
      </c>
      <c r="Q42" s="33">
        <v>6.6321000000000003</v>
      </c>
      <c r="R42" s="33">
        <v>109.43600000000001</v>
      </c>
      <c r="S42" s="33">
        <v>37.889600000000002</v>
      </c>
      <c r="T42" s="33">
        <v>29.016100000000002</v>
      </c>
      <c r="U42" s="33">
        <f t="shared" si="31"/>
        <v>296.19621810000001</v>
      </c>
      <c r="V42" s="123">
        <v>289.93278588530143</v>
      </c>
      <c r="W42" s="121">
        <v>1.4999999999999999E-2</v>
      </c>
      <c r="X42" s="52">
        <f>0.006/2</f>
        <v>3.0000000000000001E-3</v>
      </c>
      <c r="Y42" s="33">
        <v>4.3000000000000003E-2</v>
      </c>
      <c r="Z42" s="34">
        <v>0.434</v>
      </c>
      <c r="AA42" s="33">
        <v>0.36899999999999999</v>
      </c>
      <c r="AB42" s="33">
        <f t="shared" si="24"/>
        <v>281.75728823416989</v>
      </c>
      <c r="AC42" s="33">
        <f t="shared" si="25"/>
        <v>262.97031069975742</v>
      </c>
      <c r="AD42" s="33">
        <f t="shared" si="26"/>
        <v>270.64073472003457</v>
      </c>
      <c r="AE42" s="33">
        <f t="shared" si="27"/>
        <v>-18.786977534412472</v>
      </c>
      <c r="AF42" s="33">
        <f t="shared" si="28"/>
        <v>-19.292051165266855</v>
      </c>
      <c r="AG42" s="33">
        <f t="shared" si="29"/>
        <v>107.128288055094</v>
      </c>
      <c r="AH42" s="33">
        <f t="shared" si="17"/>
        <v>26.41682498596947</v>
      </c>
      <c r="AI42" s="33">
        <f t="shared" si="18"/>
        <v>1.4613945947549176E-2</v>
      </c>
      <c r="AJ42" s="33">
        <f t="shared" si="19"/>
        <v>2.9227891895098352E-3</v>
      </c>
      <c r="AK42" s="33">
        <f t="shared" si="20"/>
        <v>4.1893311716307634E-2</v>
      </c>
      <c r="AL42" s="34">
        <f t="shared" si="21"/>
        <v>0.42283016941575613</v>
      </c>
      <c r="AM42" s="33">
        <f t="shared" si="22"/>
        <v>0.35950307030970974</v>
      </c>
      <c r="AN42" s="48">
        <v>2689.26</v>
      </c>
      <c r="AO42" s="36">
        <v>8.1856577299227915</v>
      </c>
      <c r="AP42" s="38">
        <v>11.5</v>
      </c>
      <c r="AQ42" s="34">
        <v>8.2190008305432123</v>
      </c>
      <c r="AR42" s="34"/>
      <c r="AS42" s="34"/>
      <c r="AT42" s="34"/>
      <c r="AU42" s="37">
        <f t="shared" si="9"/>
        <v>2017.2792607802876</v>
      </c>
      <c r="AV42" s="38"/>
      <c r="AW42" s="115" t="s">
        <v>87</v>
      </c>
      <c r="AX42" s="116">
        <v>2375.279</v>
      </c>
      <c r="AY42" s="116">
        <v>11.065299987792969</v>
      </c>
      <c r="AZ42" s="117">
        <v>15</v>
      </c>
      <c r="BA42" s="118">
        <v>8.1919988529954484</v>
      </c>
      <c r="BB42" s="279">
        <v>308.59688798693094</v>
      </c>
      <c r="BC42" s="279">
        <v>309.77318174026891</v>
      </c>
      <c r="BD42" s="116">
        <v>2136.1299537944701</v>
      </c>
      <c r="BE42" s="116">
        <v>226.28600824155413</v>
      </c>
      <c r="BF42" s="116">
        <v>12.862659875978281</v>
      </c>
      <c r="BG42" s="116">
        <v>97.487305200280744</v>
      </c>
      <c r="BH42" s="116">
        <v>2.6022270759754447</v>
      </c>
      <c r="BI42" s="116">
        <v>0.46251007673040379</v>
      </c>
      <c r="BJ42" s="116">
        <v>1.2598472333005746E-2</v>
      </c>
      <c r="BK42" s="116">
        <v>10.431233809533861</v>
      </c>
      <c r="BL42" s="116">
        <v>5.2742483103982911</v>
      </c>
      <c r="BM42" s="116">
        <v>3.3716395073581711</v>
      </c>
      <c r="BN42" s="116">
        <v>313.76817137167222</v>
      </c>
      <c r="BO42" s="38"/>
      <c r="BP42" s="115" t="s">
        <v>88</v>
      </c>
      <c r="BQ42" s="117">
        <v>2353.8009999999999</v>
      </c>
      <c r="BR42" s="117">
        <v>11.065299987792969</v>
      </c>
      <c r="BS42" s="117">
        <v>15</v>
      </c>
      <c r="BT42" s="118">
        <v>8.2253631960330349</v>
      </c>
      <c r="BU42" s="268">
        <v>281.16657811631489</v>
      </c>
      <c r="BV42" s="268">
        <v>282.23831442462023</v>
      </c>
      <c r="BW42" s="116">
        <v>2101.6682639344926</v>
      </c>
      <c r="BX42" s="116">
        <v>240.41332822494641</v>
      </c>
      <c r="BY42" s="116">
        <v>11.719334198068838</v>
      </c>
      <c r="BZ42" s="116">
        <v>103.48182796929177</v>
      </c>
      <c r="CA42" s="116">
        <v>2.8100207986735417</v>
      </c>
      <c r="CB42" s="116">
        <v>0.46579072309439995</v>
      </c>
      <c r="CC42" s="116">
        <v>1.3566524938414771E-2</v>
      </c>
      <c r="CD42" s="116"/>
      <c r="CE42" s="116"/>
      <c r="CF42" s="116">
        <v>10.06339035468865</v>
      </c>
      <c r="CG42" s="116">
        <v>5.603526263250437</v>
      </c>
      <c r="CH42" s="116">
        <v>3.582135200659057</v>
      </c>
      <c r="CI42" s="116">
        <v>285.87820065807898</v>
      </c>
      <c r="CJ42" s="116"/>
      <c r="CK42" s="116"/>
      <c r="CL42" s="38"/>
      <c r="CM42" s="38"/>
      <c r="CN42" s="38"/>
      <c r="CO42" s="38"/>
      <c r="CP42" s="38"/>
      <c r="CQ42" s="38"/>
      <c r="CR42" s="38"/>
      <c r="CS42" s="38"/>
    </row>
    <row r="43" spans="1:97" ht="13.5" customHeight="1" x14ac:dyDescent="0.35">
      <c r="A43" s="25" t="s">
        <v>84</v>
      </c>
      <c r="B43" s="26" t="s">
        <v>85</v>
      </c>
      <c r="C43" s="27" t="s">
        <v>86</v>
      </c>
      <c r="D43" s="27">
        <v>42871</v>
      </c>
      <c r="E43" s="28">
        <v>0.44271990740740735</v>
      </c>
      <c r="F43" s="29">
        <f t="shared" si="0"/>
        <v>42871.442719907405</v>
      </c>
      <c r="G43" s="30">
        <f t="shared" si="1"/>
        <v>13.708333333333334</v>
      </c>
      <c r="H43" s="30">
        <f t="shared" si="2"/>
        <v>45.697666666666663</v>
      </c>
      <c r="I43" s="31">
        <v>19</v>
      </c>
      <c r="J43" s="62">
        <v>1</v>
      </c>
      <c r="K43" s="31"/>
      <c r="L43" s="33">
        <v>18.8687</v>
      </c>
      <c r="M43" s="33">
        <v>44.552588</v>
      </c>
      <c r="N43" s="33">
        <v>8.2560000000000002</v>
      </c>
      <c r="O43" s="33">
        <v>1.4274</v>
      </c>
      <c r="P43" s="33">
        <v>0.191</v>
      </c>
      <c r="Q43" s="33">
        <v>5.7876000000000003</v>
      </c>
      <c r="R43" s="33">
        <v>108.289</v>
      </c>
      <c r="S43" s="33">
        <v>33.144599999999997</v>
      </c>
      <c r="T43" s="33">
        <v>23.636800000000001</v>
      </c>
      <c r="U43" s="33">
        <f t="shared" si="31"/>
        <v>258.48000360000003</v>
      </c>
      <c r="V43" s="123">
        <v>259.63889549819686</v>
      </c>
      <c r="W43" s="33">
        <v>0.126</v>
      </c>
      <c r="X43" s="34">
        <v>8.5999999999999993E-2</v>
      </c>
      <c r="Y43" s="33">
        <v>6.5659999999999998</v>
      </c>
      <c r="Z43" s="34">
        <v>4.1000000000000002E-2</v>
      </c>
      <c r="AA43" s="33">
        <v>5.8760000000000003</v>
      </c>
      <c r="AB43" s="33">
        <f t="shared" si="24"/>
        <v>253.64357308978816</v>
      </c>
      <c r="AC43" s="33">
        <f t="shared" si="25"/>
        <v>233.1014902657283</v>
      </c>
      <c r="AD43" s="33">
        <f t="shared" si="26"/>
        <v>238.6335823754664</v>
      </c>
      <c r="AE43" s="33">
        <f t="shared" si="27"/>
        <v>-20.542082824059861</v>
      </c>
      <c r="AF43" s="33">
        <f t="shared" si="28"/>
        <v>-21.005313122730456</v>
      </c>
      <c r="AG43" s="33">
        <f t="shared" si="29"/>
        <v>108.80232904088103</v>
      </c>
      <c r="AH43" s="33">
        <f t="shared" si="17"/>
        <v>22.810161058670815</v>
      </c>
      <c r="AI43" s="33">
        <f t="shared" si="18"/>
        <v>0.12319001589657883</v>
      </c>
      <c r="AJ43" s="33">
        <f t="shared" si="19"/>
        <v>8.4082074342109347E-2</v>
      </c>
      <c r="AK43" s="33">
        <f t="shared" si="20"/>
        <v>6.4195686061661625</v>
      </c>
      <c r="AL43" s="34">
        <f t="shared" si="21"/>
        <v>4.0085640093331203E-2</v>
      </c>
      <c r="AM43" s="33">
        <f t="shared" si="22"/>
        <v>5.7449566143515645</v>
      </c>
      <c r="AN43" s="48">
        <v>2770.25</v>
      </c>
      <c r="AO43" s="36">
        <v>8.1827049092407709</v>
      </c>
      <c r="AP43" s="38">
        <v>15.3</v>
      </c>
      <c r="AQ43" s="34">
        <v>8.2175970162034009</v>
      </c>
      <c r="AR43" s="34"/>
      <c r="AS43" s="34"/>
      <c r="AT43" s="34"/>
      <c r="AU43" s="37">
        <f t="shared" si="9"/>
        <v>2017.37234770705</v>
      </c>
      <c r="AV43" s="38"/>
      <c r="AW43" s="115" t="s">
        <v>87</v>
      </c>
      <c r="AX43" s="116">
        <v>2450.2069999999999</v>
      </c>
      <c r="AY43" s="116">
        <v>18.86870002746582</v>
      </c>
      <c r="AZ43" s="117">
        <v>1</v>
      </c>
      <c r="BA43" s="118">
        <v>8.1271901868384848</v>
      </c>
      <c r="BB43" s="279">
        <v>392.78152669251011</v>
      </c>
      <c r="BC43" s="279">
        <v>394.13722856460038</v>
      </c>
      <c r="BD43" s="116">
        <v>2194.4677195960558</v>
      </c>
      <c r="BE43" s="116">
        <v>242.46709490285727</v>
      </c>
      <c r="BF43" s="116">
        <v>13.271968169915795</v>
      </c>
      <c r="BG43" s="116">
        <v>86.115898821251761</v>
      </c>
      <c r="BH43" s="116">
        <v>4.4589854222377632</v>
      </c>
      <c r="BI43" s="116">
        <v>4.5296421061306671E-2</v>
      </c>
      <c r="BJ43" s="116">
        <v>0.23549063154794134</v>
      </c>
      <c r="BK43" s="116">
        <v>10.562318282027322</v>
      </c>
      <c r="BL43" s="116">
        <v>5.8697761347596327</v>
      </c>
      <c r="BM43" s="116">
        <v>3.7908449408088671</v>
      </c>
      <c r="BN43" s="116">
        <v>402.6353426069208</v>
      </c>
      <c r="BO43" s="38"/>
      <c r="BP43" s="115" t="s">
        <v>88</v>
      </c>
      <c r="BQ43" s="117">
        <v>2427.3879999999999</v>
      </c>
      <c r="BR43" s="117">
        <v>18.86870002746582</v>
      </c>
      <c r="BS43" s="117">
        <v>1</v>
      </c>
      <c r="BT43" s="118">
        <v>8.161890933042784</v>
      </c>
      <c r="BU43" s="268">
        <v>356.45584865667189</v>
      </c>
      <c r="BV43" s="268">
        <v>357.68617093127233</v>
      </c>
      <c r="BW43" s="116">
        <v>2157.1713023723746</v>
      </c>
      <c r="BX43" s="116">
        <v>258.17191283222377</v>
      </c>
      <c r="BY43" s="116">
        <v>12.044534571645746</v>
      </c>
      <c r="BZ43" s="116">
        <v>91.612058983528982</v>
      </c>
      <c r="CA43" s="116">
        <v>4.8298850937914599</v>
      </c>
      <c r="CB43" s="116">
        <v>4.5711749599004481E-2</v>
      </c>
      <c r="CC43" s="116">
        <v>0.25421203998329706</v>
      </c>
      <c r="CD43" s="116"/>
      <c r="CE43" s="116"/>
      <c r="CF43" s="116">
        <v>10.179325518242617</v>
      </c>
      <c r="CG43" s="116">
        <v>6.2499669623829579</v>
      </c>
      <c r="CH43" s="116">
        <v>4.0363814727564931</v>
      </c>
      <c r="CI43" s="116">
        <v>365.39835250570752</v>
      </c>
      <c r="CJ43" s="116"/>
      <c r="CK43" s="116"/>
      <c r="CL43" s="38"/>
      <c r="CM43" s="38"/>
      <c r="CN43" s="38"/>
      <c r="CO43" s="38"/>
      <c r="CP43" s="38"/>
      <c r="CQ43" s="38"/>
      <c r="CR43" s="38"/>
      <c r="CS43" s="38"/>
    </row>
    <row r="44" spans="1:97" ht="13.5" customHeight="1" x14ac:dyDescent="0.35">
      <c r="A44" s="25" t="s">
        <v>89</v>
      </c>
      <c r="B44" s="26" t="s">
        <v>85</v>
      </c>
      <c r="C44" s="27" t="s">
        <v>86</v>
      </c>
      <c r="D44" s="27">
        <v>42871</v>
      </c>
      <c r="E44" s="28">
        <v>0.44271990740740735</v>
      </c>
      <c r="F44" s="29">
        <f t="shared" si="0"/>
        <v>42871.442719907405</v>
      </c>
      <c r="G44" s="30">
        <f t="shared" si="1"/>
        <v>13.708333333333334</v>
      </c>
      <c r="H44" s="30">
        <f t="shared" si="2"/>
        <v>45.697666666666663</v>
      </c>
      <c r="I44" s="31">
        <v>19</v>
      </c>
      <c r="J44" s="62">
        <v>15</v>
      </c>
      <c r="K44" s="31"/>
      <c r="L44" s="33">
        <v>13.821999999999999</v>
      </c>
      <c r="M44" s="33">
        <v>44.513925999999998</v>
      </c>
      <c r="N44" s="33">
        <v>8.218</v>
      </c>
      <c r="O44" s="33">
        <v>1.1487000000000001</v>
      </c>
      <c r="P44" s="33">
        <v>1.9705999999999999</v>
      </c>
      <c r="Q44" s="33">
        <v>5.8076999999999996</v>
      </c>
      <c r="R44" s="33">
        <v>101.148</v>
      </c>
      <c r="S44" s="33">
        <v>37.584400000000002</v>
      </c>
      <c r="T44" s="33">
        <v>28.224799999999998</v>
      </c>
      <c r="U44" s="33">
        <f t="shared" si="31"/>
        <v>259.37768970000002</v>
      </c>
      <c r="V44" s="123">
        <v>254.70740607677487</v>
      </c>
      <c r="W44" s="33">
        <v>0.317</v>
      </c>
      <c r="X44" s="34">
        <v>1.3000000000000001E-2</v>
      </c>
      <c r="Y44" s="33">
        <v>9.2999999999999999E-2</v>
      </c>
      <c r="Z44" s="34">
        <v>1.7000000000000001E-2</v>
      </c>
      <c r="AA44" s="33">
        <v>2.0270000000000001</v>
      </c>
      <c r="AB44" s="33">
        <f t="shared" si="24"/>
        <v>247.71568053676091</v>
      </c>
      <c r="AC44" s="33">
        <f t="shared" si="25"/>
        <v>249.11192675344751</v>
      </c>
      <c r="AD44" s="33">
        <f t="shared" si="26"/>
        <v>256.17937518292717</v>
      </c>
      <c r="AE44" s="33">
        <f t="shared" si="27"/>
        <v>1.3962462166865919</v>
      </c>
      <c r="AF44" s="33">
        <f t="shared" si="28"/>
        <v>1.4719691061523008</v>
      </c>
      <c r="AG44" s="33">
        <f t="shared" si="29"/>
        <v>99.425414670833192</v>
      </c>
      <c r="AH44" s="33">
        <f t="shared" si="17"/>
        <v>26.184549661570372</v>
      </c>
      <c r="AI44" s="33">
        <f t="shared" si="18"/>
        <v>0.30891129680771817</v>
      </c>
      <c r="AJ44" s="33">
        <f t="shared" si="19"/>
        <v>1.266828661987488E-2</v>
      </c>
      <c r="AK44" s="33">
        <f t="shared" si="20"/>
        <v>9.0626973511412592E-2</v>
      </c>
      <c r="AL44" s="34">
        <f t="shared" si="21"/>
        <v>1.6566220964451765E-2</v>
      </c>
      <c r="AM44" s="33">
        <f t="shared" si="22"/>
        <v>1.9752782291143371</v>
      </c>
      <c r="AN44" s="48">
        <v>2700.02</v>
      </c>
      <c r="AO44" s="36">
        <v>8.1192221959158228</v>
      </c>
      <c r="AP44" s="38">
        <v>15.3</v>
      </c>
      <c r="AQ44" s="34">
        <v>8.1466548552815006</v>
      </c>
      <c r="AR44" s="34"/>
      <c r="AS44" s="34"/>
      <c r="AT44" s="34"/>
      <c r="AU44" s="37">
        <f t="shared" si="9"/>
        <v>2017.37234770705</v>
      </c>
      <c r="AV44" s="38"/>
      <c r="AW44" s="115" t="s">
        <v>87</v>
      </c>
      <c r="AX44" s="116">
        <v>2392.0619999999999</v>
      </c>
      <c r="AY44" s="116">
        <v>13.821999549865723</v>
      </c>
      <c r="AZ44" s="117">
        <v>15</v>
      </c>
      <c r="BA44" s="118">
        <v>8.1417323965842279</v>
      </c>
      <c r="BB44" s="279">
        <v>356.24762185720641</v>
      </c>
      <c r="BC44" s="279">
        <v>357.55825712932926</v>
      </c>
      <c r="BD44" s="116">
        <v>2153.708893075499</v>
      </c>
      <c r="BE44" s="116">
        <v>224.71810243368947</v>
      </c>
      <c r="BF44" s="116">
        <v>13.634524858672364</v>
      </c>
      <c r="BG44" s="116">
        <v>93.751336861234819</v>
      </c>
      <c r="BH44" s="116">
        <v>3.0432346108252042</v>
      </c>
      <c r="BI44" s="116">
        <v>1.8188057422723617E-2</v>
      </c>
      <c r="BJ44" s="116">
        <v>6.9597936640651087E-2</v>
      </c>
      <c r="BK44" s="116">
        <v>10.536753970736731</v>
      </c>
      <c r="BL44" s="116">
        <v>5.2462509060140725</v>
      </c>
      <c r="BM44" s="116">
        <v>3.3710161914536796</v>
      </c>
      <c r="BN44" s="116">
        <v>363.10052854807094</v>
      </c>
      <c r="BO44" s="38"/>
      <c r="BP44" s="115" t="s">
        <v>88</v>
      </c>
      <c r="BQ44" s="117">
        <v>2374.5169999999998</v>
      </c>
      <c r="BR44" s="117">
        <v>13.821999549865723</v>
      </c>
      <c r="BS44" s="117">
        <v>15</v>
      </c>
      <c r="BT44" s="118">
        <v>8.1692267173775175</v>
      </c>
      <c r="BU44" s="268">
        <v>330.0298997745403</v>
      </c>
      <c r="BV44" s="268">
        <v>331.24408002715421</v>
      </c>
      <c r="BW44" s="116">
        <v>2125.6053562352263</v>
      </c>
      <c r="BX44" s="116">
        <v>236.28057232938255</v>
      </c>
      <c r="BY44" s="116">
        <v>12.631104312002105</v>
      </c>
      <c r="BZ44" s="116">
        <v>98.526103979243544</v>
      </c>
      <c r="CA44" s="116">
        <v>3.2421250021273433</v>
      </c>
      <c r="CB44" s="116">
        <v>1.8297745551199337E-2</v>
      </c>
      <c r="CC44" s="116">
        <v>7.3976156609418448E-2</v>
      </c>
      <c r="CD44" s="116"/>
      <c r="CE44" s="116"/>
      <c r="CF44" s="116">
        <v>10.227310866644995</v>
      </c>
      <c r="CG44" s="116">
        <v>5.5161874064966714</v>
      </c>
      <c r="CH44" s="116">
        <v>3.5444658281738839</v>
      </c>
      <c r="CI44" s="116">
        <v>336.37847298482501</v>
      </c>
      <c r="CJ44" s="116"/>
      <c r="CK44" s="116"/>
      <c r="CL44" s="38"/>
      <c r="CM44" s="38"/>
      <c r="CN44" s="38"/>
      <c r="CO44" s="38"/>
      <c r="CP44" s="38"/>
      <c r="CQ44" s="38"/>
      <c r="CR44" s="38"/>
      <c r="CS44" s="38"/>
    </row>
    <row r="45" spans="1:97" ht="13.5" customHeight="1" x14ac:dyDescent="0.35">
      <c r="A45" s="25" t="s">
        <v>84</v>
      </c>
      <c r="B45" s="26" t="s">
        <v>85</v>
      </c>
      <c r="C45" s="27" t="s">
        <v>86</v>
      </c>
      <c r="D45" s="27">
        <v>42900</v>
      </c>
      <c r="E45" s="28">
        <v>0.40972222222222227</v>
      </c>
      <c r="F45" s="29">
        <f t="shared" si="0"/>
        <v>42900.409722222219</v>
      </c>
      <c r="G45" s="30">
        <f t="shared" si="1"/>
        <v>13.708333333333334</v>
      </c>
      <c r="H45" s="30">
        <f t="shared" si="2"/>
        <v>45.697666666666663</v>
      </c>
      <c r="I45" s="31">
        <v>19</v>
      </c>
      <c r="J45" s="62">
        <v>1</v>
      </c>
      <c r="K45" s="31"/>
      <c r="L45" s="33">
        <v>24.6419</v>
      </c>
      <c r="M45" s="33">
        <v>49.312646000000001</v>
      </c>
      <c r="N45" s="33">
        <v>8.3550000000000004</v>
      </c>
      <c r="O45" s="33">
        <v>1.0417000000000001</v>
      </c>
      <c r="P45" s="33">
        <v>0.43990000000000001</v>
      </c>
      <c r="Q45" s="33">
        <v>5.5484</v>
      </c>
      <c r="R45" s="33">
        <v>114.675</v>
      </c>
      <c r="S45" s="33">
        <v>32.485500000000002</v>
      </c>
      <c r="T45" s="33">
        <v>21.549499999999998</v>
      </c>
      <c r="U45" s="33">
        <f t="shared" si="31"/>
        <v>247.7970924</v>
      </c>
      <c r="V45" s="123">
        <v>245.52047692997104</v>
      </c>
      <c r="W45" s="33">
        <v>0.17699999999999999</v>
      </c>
      <c r="X45" s="34">
        <v>5.7000000000000002E-2</v>
      </c>
      <c r="Y45" s="33">
        <v>1.2729999999999999</v>
      </c>
      <c r="Z45" s="34">
        <v>3.1E-2</v>
      </c>
      <c r="AA45" s="33">
        <v>11.72</v>
      </c>
      <c r="AB45" s="33">
        <f t="shared" si="24"/>
        <v>240.34124330731996</v>
      </c>
      <c r="AC45" s="33">
        <f t="shared" si="25"/>
        <v>211.43513180998056</v>
      </c>
      <c r="AD45" s="33">
        <f t="shared" si="26"/>
        <v>216.00762540102053</v>
      </c>
      <c r="AE45" s="33">
        <f t="shared" si="27"/>
        <v>-28.906111497339396</v>
      </c>
      <c r="AF45" s="33">
        <f t="shared" si="28"/>
        <v>-29.512851528950506</v>
      </c>
      <c r="AG45" s="33">
        <f t="shared" si="29"/>
        <v>113.66287485182968</v>
      </c>
      <c r="AH45" s="33">
        <f t="shared" si="17"/>
        <v>22.309928868115662</v>
      </c>
      <c r="AI45" s="33">
        <f t="shared" si="18"/>
        <v>0.17313731873461449</v>
      </c>
      <c r="AJ45" s="33">
        <f t="shared" si="19"/>
        <v>5.5756085694197884E-2</v>
      </c>
      <c r="AK45" s="33">
        <f t="shared" si="20"/>
        <v>1.2452192471704193</v>
      </c>
      <c r="AL45" s="34">
        <f t="shared" si="21"/>
        <v>3.032348520210762E-2</v>
      </c>
      <c r="AM45" s="33">
        <f t="shared" si="22"/>
        <v>11.464233760280688</v>
      </c>
      <c r="AN45" s="48">
        <v>2784.68</v>
      </c>
      <c r="AO45" s="36">
        <v>8.2739933692534429</v>
      </c>
      <c r="AP45" s="38">
        <v>20</v>
      </c>
      <c r="AQ45" s="34">
        <v>8.3033047029576164</v>
      </c>
      <c r="AR45" s="34"/>
      <c r="AS45" s="34"/>
      <c r="AT45" s="34"/>
      <c r="AU45" s="37">
        <f t="shared" si="9"/>
        <v>2017.4517453798767</v>
      </c>
      <c r="AV45" s="38"/>
      <c r="AW45" s="115" t="s">
        <v>87</v>
      </c>
      <c r="AX45" s="116">
        <v>2353.3130000000001</v>
      </c>
      <c r="AY45" s="116">
        <v>24.641899108886719</v>
      </c>
      <c r="AZ45" s="117">
        <v>1</v>
      </c>
      <c r="BA45" s="118">
        <v>8.202025265758035</v>
      </c>
      <c r="BB45" s="279">
        <v>316.40262453062735</v>
      </c>
      <c r="BC45" s="279">
        <v>317.41947479062992</v>
      </c>
      <c r="BD45" s="116">
        <v>2020.4621838623227</v>
      </c>
      <c r="BE45" s="116">
        <v>323.66636641073967</v>
      </c>
      <c r="BF45" s="116">
        <v>9.1848287166341329</v>
      </c>
      <c r="BG45" s="116">
        <v>107.29839552954098</v>
      </c>
      <c r="BH45" s="116">
        <v>8.8715814677154814</v>
      </c>
      <c r="BI45" s="116">
        <v>3.6304921770997027E-2</v>
      </c>
      <c r="BJ45" s="116">
        <v>0.68509764808293772</v>
      </c>
      <c r="BK45" s="116">
        <v>9.0009050470410639</v>
      </c>
      <c r="BL45" s="116">
        <v>7.9444964704036476</v>
      </c>
      <c r="BM45" s="116">
        <v>5.203999042349797</v>
      </c>
      <c r="BN45" s="116">
        <v>327.25276544540418</v>
      </c>
      <c r="BO45" s="38"/>
      <c r="BP45" s="115" t="s">
        <v>88</v>
      </c>
      <c r="BQ45" s="117">
        <v>2330.6689999999999</v>
      </c>
      <c r="BR45" s="117">
        <v>24.641899108886719</v>
      </c>
      <c r="BS45" s="117">
        <v>1</v>
      </c>
      <c r="BT45" s="118">
        <v>8.2311396632778653</v>
      </c>
      <c r="BU45" s="268">
        <v>290.34437029398913</v>
      </c>
      <c r="BV45" s="268">
        <v>291.27747490670117</v>
      </c>
      <c r="BW45" s="116">
        <v>1982.615312974867</v>
      </c>
      <c r="BX45" s="116">
        <v>339.6250377198748</v>
      </c>
      <c r="BY45" s="116">
        <v>8.4283855544668196</v>
      </c>
      <c r="BZ45" s="116">
        <v>112.5675567061763</v>
      </c>
      <c r="CA45" s="116">
        <v>9.4867060188532051</v>
      </c>
      <c r="CB45" s="116">
        <v>3.6652417834230601E-2</v>
      </c>
      <c r="CC45" s="116">
        <v>0.72957691541950853</v>
      </c>
      <c r="CD45" s="116"/>
      <c r="CE45" s="116"/>
      <c r="CF45" s="116">
        <v>8.7735226586992319</v>
      </c>
      <c r="CG45" s="116">
        <v>8.3362072597998633</v>
      </c>
      <c r="CH45" s="116">
        <v>5.4605870565165935</v>
      </c>
      <c r="CI45" s="116">
        <v>300.3009164388742</v>
      </c>
      <c r="CJ45" s="116"/>
      <c r="CK45" s="116"/>
      <c r="CL45" s="38"/>
      <c r="CM45" s="38"/>
      <c r="CN45" s="38"/>
      <c r="CO45" s="38"/>
      <c r="CP45" s="38"/>
      <c r="CQ45" s="38"/>
      <c r="CR45" s="38"/>
      <c r="CS45" s="38"/>
    </row>
    <row r="46" spans="1:97" ht="13.5" customHeight="1" x14ac:dyDescent="0.35">
      <c r="A46" s="25" t="s">
        <v>89</v>
      </c>
      <c r="B46" s="26" t="s">
        <v>85</v>
      </c>
      <c r="C46" s="27" t="s">
        <v>86</v>
      </c>
      <c r="D46" s="27">
        <v>42900</v>
      </c>
      <c r="E46" s="28">
        <v>0.43194444444444446</v>
      </c>
      <c r="F46" s="29">
        <f t="shared" si="0"/>
        <v>42900.431944444441</v>
      </c>
      <c r="G46" s="30">
        <f t="shared" si="1"/>
        <v>13.708333333333334</v>
      </c>
      <c r="H46" s="30">
        <f t="shared" si="2"/>
        <v>45.697666666666663</v>
      </c>
      <c r="I46" s="31">
        <v>19</v>
      </c>
      <c r="J46" s="62">
        <v>15</v>
      </c>
      <c r="K46" s="31"/>
      <c r="L46" s="33">
        <v>14.6904</v>
      </c>
      <c r="M46" s="33">
        <v>45.43439</v>
      </c>
      <c r="N46" s="33">
        <v>8.1150000000000002</v>
      </c>
      <c r="O46" s="33">
        <v>1.0524</v>
      </c>
      <c r="P46" s="33">
        <v>0.9355</v>
      </c>
      <c r="Q46" s="33">
        <v>4.7046999999999999</v>
      </c>
      <c r="R46" s="33">
        <v>83.388000000000005</v>
      </c>
      <c r="S46" s="33">
        <v>37.6</v>
      </c>
      <c r="T46" s="33">
        <v>28.047899999999998</v>
      </c>
      <c r="U46" s="33">
        <f t="shared" si="31"/>
        <v>210.11660670000001</v>
      </c>
      <c r="V46" s="123">
        <v>221.86012267174985</v>
      </c>
      <c r="W46" s="33">
        <v>1.3169999999999999</v>
      </c>
      <c r="X46" s="34">
        <v>5.1999999999999998E-2</v>
      </c>
      <c r="Y46" s="33">
        <v>0.33099999999999996</v>
      </c>
      <c r="Z46" s="34">
        <v>2.0999999999999998E-2</v>
      </c>
      <c r="AA46" s="33">
        <v>4.9820000000000002</v>
      </c>
      <c r="AB46" s="33">
        <f t="shared" si="24"/>
        <v>215.80718434593354</v>
      </c>
      <c r="AC46" s="33">
        <f t="shared" si="25"/>
        <v>244.8462545797201</v>
      </c>
      <c r="AD46" s="33">
        <f t="shared" si="26"/>
        <v>251.74897690842241</v>
      </c>
      <c r="AE46" s="33">
        <f t="shared" si="27"/>
        <v>29.03907023378656</v>
      </c>
      <c r="AF46" s="33">
        <f t="shared" si="28"/>
        <v>29.888854236672557</v>
      </c>
      <c r="AG46" s="33">
        <f t="shared" si="29"/>
        <v>88.127517099088308</v>
      </c>
      <c r="AH46" s="33">
        <f t="shared" si="17"/>
        <v>26.196421185118197</v>
      </c>
      <c r="AI46" s="33">
        <f t="shared" si="18"/>
        <v>1.2833800360354433</v>
      </c>
      <c r="AJ46" s="33">
        <f t="shared" si="19"/>
        <v>5.067256026867354E-2</v>
      </c>
      <c r="AK46" s="33">
        <f t="shared" si="20"/>
        <v>0.3225503355563642</v>
      </c>
      <c r="AL46" s="34">
        <f t="shared" si="21"/>
        <v>2.0463918570041234E-2</v>
      </c>
      <c r="AM46" s="33">
        <f t="shared" si="22"/>
        <v>4.8548210626640689</v>
      </c>
      <c r="AN46" s="48">
        <v>2693.83</v>
      </c>
      <c r="AO46" s="34">
        <v>8.0176744906089805</v>
      </c>
      <c r="AP46" s="38">
        <v>20</v>
      </c>
      <c r="AQ46" s="34">
        <v>8.0367523279164494</v>
      </c>
      <c r="AR46" s="34"/>
      <c r="AS46" s="34"/>
      <c r="AT46" s="34"/>
      <c r="AU46" s="37">
        <f t="shared" si="9"/>
        <v>2017.4517453798767</v>
      </c>
      <c r="AV46" s="38"/>
      <c r="AW46" s="115" t="s">
        <v>87</v>
      </c>
      <c r="AX46" s="116">
        <v>2404.3809999999999</v>
      </c>
      <c r="AY46" s="116">
        <v>14.690400123596191</v>
      </c>
      <c r="AZ46" s="117">
        <v>15</v>
      </c>
      <c r="BA46" s="118">
        <v>8.098687310493446</v>
      </c>
      <c r="BB46" s="279">
        <v>399.93105420775197</v>
      </c>
      <c r="BC46" s="279">
        <v>401.38618865687522</v>
      </c>
      <c r="BD46" s="116">
        <v>2176.7172192700355</v>
      </c>
      <c r="BE46" s="116">
        <v>212.76022671556527</v>
      </c>
      <c r="BF46" s="116">
        <v>14.903842229917023</v>
      </c>
      <c r="BG46" s="116">
        <v>88.413623646282531</v>
      </c>
      <c r="BH46" s="116">
        <v>3.0032959223821361</v>
      </c>
      <c r="BI46" s="116">
        <v>2.2357632482261976E-2</v>
      </c>
      <c r="BJ46" s="116">
        <v>0.16122411213483676</v>
      </c>
      <c r="BK46" s="116">
        <v>10.861458334948775</v>
      </c>
      <c r="BL46" s="116">
        <v>4.9666008179196837</v>
      </c>
      <c r="BM46" s="116">
        <v>3.1972029547064484</v>
      </c>
      <c r="BN46" s="116">
        <v>407.9737251224347</v>
      </c>
      <c r="BO46" s="38"/>
      <c r="BP46" s="115" t="s">
        <v>88</v>
      </c>
      <c r="BQ46" s="117">
        <v>2392.556</v>
      </c>
      <c r="BR46" s="117">
        <v>14.690400123596191</v>
      </c>
      <c r="BS46" s="117">
        <v>15</v>
      </c>
      <c r="BT46" s="118">
        <v>8.1179423268015096</v>
      </c>
      <c r="BU46" s="268">
        <v>379.28571885630328</v>
      </c>
      <c r="BV46" s="268">
        <v>380.66573601116414</v>
      </c>
      <c r="BW46" s="116">
        <v>2157.9351632398057</v>
      </c>
      <c r="BX46" s="116">
        <v>220.48641684941646</v>
      </c>
      <c r="BY46" s="116">
        <v>14.134472565759809</v>
      </c>
      <c r="BZ46" s="116">
        <v>91.599633038870593</v>
      </c>
      <c r="CA46" s="116">
        <v>3.1394469062995882</v>
      </c>
      <c r="CB46" s="116">
        <v>2.2449082819217658E-2</v>
      </c>
      <c r="CC46" s="116">
        <v>0.16827967850386327</v>
      </c>
      <c r="CD46" s="116"/>
      <c r="CE46" s="116"/>
      <c r="CF46" s="116">
        <v>10.632245094476428</v>
      </c>
      <c r="CG46" s="116">
        <v>5.1469583162668169</v>
      </c>
      <c r="CH46" s="116">
        <v>3.3133064121331826</v>
      </c>
      <c r="CI46" s="116">
        <v>386.9132091132002</v>
      </c>
      <c r="CJ46" s="116"/>
      <c r="CK46" s="116"/>
      <c r="CL46" s="38"/>
      <c r="CM46" s="38"/>
      <c r="CN46" s="38"/>
      <c r="CO46" s="38"/>
      <c r="CP46" s="38"/>
      <c r="CQ46" s="38"/>
      <c r="CR46" s="38"/>
      <c r="CS46" s="38"/>
    </row>
    <row r="47" spans="1:97" ht="13.5" customHeight="1" x14ac:dyDescent="0.35">
      <c r="A47" s="25" t="s">
        <v>84</v>
      </c>
      <c r="B47" s="26" t="s">
        <v>85</v>
      </c>
      <c r="C47" s="27" t="s">
        <v>86</v>
      </c>
      <c r="D47" s="27">
        <v>42928</v>
      </c>
      <c r="E47" s="28">
        <v>0.3923611111111111</v>
      </c>
      <c r="F47" s="29">
        <f t="shared" ref="F47:F48" si="32">D47+E45</f>
        <v>42928.409722222219</v>
      </c>
      <c r="G47" s="30">
        <f t="shared" si="1"/>
        <v>13.708333333333334</v>
      </c>
      <c r="H47" s="30">
        <f t="shared" si="2"/>
        <v>45.697666666666663</v>
      </c>
      <c r="I47" s="31">
        <v>19</v>
      </c>
      <c r="J47" s="62">
        <v>1</v>
      </c>
      <c r="K47" s="31"/>
      <c r="L47" s="33">
        <v>27.256599999999999</v>
      </c>
      <c r="M47" s="33">
        <v>53.698431999999997</v>
      </c>
      <c r="N47" s="33">
        <v>8.2780000000000005</v>
      </c>
      <c r="O47" s="33">
        <v>1.1652</v>
      </c>
      <c r="P47" s="33">
        <v>0.31040000000000001</v>
      </c>
      <c r="Q47" s="33">
        <v>5.0557999999999996</v>
      </c>
      <c r="R47" s="33">
        <v>109.93300000000001</v>
      </c>
      <c r="S47" s="33">
        <v>33.764000000000003</v>
      </c>
      <c r="T47" s="33">
        <v>21.705300000000001</v>
      </c>
      <c r="U47" s="33">
        <f t="shared" si="31"/>
        <v>225.7970838</v>
      </c>
      <c r="V47" s="123">
        <v>202.08411256628631</v>
      </c>
      <c r="W47" s="33">
        <v>0.29699999999999999</v>
      </c>
      <c r="X47" s="34">
        <v>0.02</v>
      </c>
      <c r="Y47" s="33">
        <v>1.774</v>
      </c>
      <c r="Z47" s="34">
        <v>1.7999999999999999E-2</v>
      </c>
      <c r="AA47" s="33">
        <v>3.1669999999999998</v>
      </c>
      <c r="AB47" s="33">
        <f t="shared" si="24"/>
        <v>197.79099958303664</v>
      </c>
      <c r="AC47" s="33">
        <f t="shared" si="25"/>
        <v>200.82431490441667</v>
      </c>
      <c r="AD47" s="33">
        <f t="shared" si="26"/>
        <v>205.19923089229852</v>
      </c>
      <c r="AE47" s="33">
        <f t="shared" si="27"/>
        <v>3.0333153213800301</v>
      </c>
      <c r="AF47" s="33">
        <f t="shared" si="28"/>
        <v>3.1151183260122082</v>
      </c>
      <c r="AG47" s="33">
        <f t="shared" si="29"/>
        <v>98.481905457215277</v>
      </c>
      <c r="AH47" s="33">
        <f t="shared" si="17"/>
        <v>23.280424447817495</v>
      </c>
      <c r="AI47" s="33">
        <f t="shared" si="18"/>
        <v>0.2902430193172777</v>
      </c>
      <c r="AJ47" s="33">
        <f t="shared" si="19"/>
        <v>1.9544984465809944E-2</v>
      </c>
      <c r="AK47" s="33">
        <f t="shared" si="20"/>
        <v>1.7336401221173421</v>
      </c>
      <c r="AL47" s="34">
        <f t="shared" si="21"/>
        <v>1.7590486019228951E-2</v>
      </c>
      <c r="AM47" s="33">
        <f t="shared" si="22"/>
        <v>3.0949482901610046</v>
      </c>
      <c r="AN47" s="48">
        <v>2781.33</v>
      </c>
      <c r="AO47" s="34">
        <v>8.2087606906793003</v>
      </c>
      <c r="AP47" s="38">
        <v>21.6</v>
      </c>
      <c r="AQ47" s="34">
        <v>8.2332538061082516</v>
      </c>
      <c r="AR47" s="34"/>
      <c r="AS47" s="34"/>
      <c r="AT47" s="34"/>
      <c r="AU47" s="37">
        <f t="shared" si="9"/>
        <v>2017.5284052019165</v>
      </c>
      <c r="AV47" s="38"/>
      <c r="AW47" s="115" t="s">
        <v>87</v>
      </c>
      <c r="AX47" s="116">
        <v>2368.672</v>
      </c>
      <c r="AY47" s="116">
        <v>27.256599426269531</v>
      </c>
      <c r="AZ47" s="117">
        <v>1</v>
      </c>
      <c r="BA47" s="118">
        <v>8.1220217664884871</v>
      </c>
      <c r="BB47" s="279">
        <v>389.6973533978944</v>
      </c>
      <c r="BC47" s="279">
        <v>390.91057912364442</v>
      </c>
      <c r="BD47" s="116">
        <v>2048.5094836279527</v>
      </c>
      <c r="BE47" s="116">
        <v>309.63231833151048</v>
      </c>
      <c r="BF47" s="116">
        <v>10.530250438860969</v>
      </c>
      <c r="BG47" s="116">
        <v>103.85760613321715</v>
      </c>
      <c r="BH47" s="116">
        <v>9.5134849216779092</v>
      </c>
      <c r="BI47" s="116">
        <v>2.0890032779439932E-2</v>
      </c>
      <c r="BJ47" s="116">
        <v>0.17173201905843835</v>
      </c>
      <c r="BK47" s="116">
        <v>9.1379949574212826</v>
      </c>
      <c r="BL47" s="116">
        <v>7.5615842894268877</v>
      </c>
      <c r="BM47" s="116">
        <v>5.0075341620974889</v>
      </c>
      <c r="BN47" s="116">
        <v>405.11087546181352</v>
      </c>
      <c r="BO47" s="38"/>
      <c r="BP47" s="115" t="s">
        <v>88</v>
      </c>
      <c r="BQ47" s="117">
        <v>2350.1390000000001</v>
      </c>
      <c r="BR47" s="117">
        <v>27.256599426269531</v>
      </c>
      <c r="BS47" s="117">
        <v>1</v>
      </c>
      <c r="BT47" s="118">
        <v>8.146300996282811</v>
      </c>
      <c r="BU47" s="268">
        <v>362.9852606268189</v>
      </c>
      <c r="BV47" s="268">
        <v>364.11532489956977</v>
      </c>
      <c r="BW47" s="116">
        <v>2017.8029042450221</v>
      </c>
      <c r="BX47" s="116">
        <v>322.5271494389238</v>
      </c>
      <c r="BY47" s="116">
        <v>9.8084466488863189</v>
      </c>
      <c r="BZ47" s="116">
        <v>108.2176764915222</v>
      </c>
      <c r="CA47" s="116">
        <v>10.060483751556802</v>
      </c>
      <c r="CB47" s="116">
        <v>2.1053131178376591E-2</v>
      </c>
      <c r="CC47" s="116">
        <v>0.18102857793551649</v>
      </c>
      <c r="CD47" s="116"/>
      <c r="CE47" s="116"/>
      <c r="CF47" s="116">
        <v>8.9365511977638086</v>
      </c>
      <c r="CG47" s="116">
        <v>7.876491185586981</v>
      </c>
      <c r="CH47" s="116">
        <v>5.2160760469782392</v>
      </c>
      <c r="CI47" s="116">
        <v>377.34225144229498</v>
      </c>
      <c r="CJ47" s="116"/>
      <c r="CK47" s="116"/>
      <c r="CL47" s="38"/>
      <c r="CM47" s="38"/>
      <c r="CN47" s="38"/>
      <c r="CO47" s="38"/>
      <c r="CP47" s="26">
        <v>365.82</v>
      </c>
      <c r="CQ47" s="51">
        <f>CP47-BC47</f>
        <v>-25.090579123644432</v>
      </c>
      <c r="CR47" s="51">
        <f>CP47-BV47</f>
        <v>1.7046751004302223</v>
      </c>
      <c r="CS47" s="38"/>
    </row>
    <row r="48" spans="1:97" ht="13.5" customHeight="1" x14ac:dyDescent="0.35">
      <c r="A48" s="25" t="s">
        <v>89</v>
      </c>
      <c r="B48" s="26" t="s">
        <v>85</v>
      </c>
      <c r="C48" s="27" t="s">
        <v>86</v>
      </c>
      <c r="D48" s="27">
        <v>42928</v>
      </c>
      <c r="E48" s="28">
        <v>0.41666666666666669</v>
      </c>
      <c r="F48" s="29">
        <f t="shared" si="32"/>
        <v>42928.431944444441</v>
      </c>
      <c r="G48" s="30">
        <f t="shared" si="1"/>
        <v>13.708333333333334</v>
      </c>
      <c r="H48" s="30">
        <f t="shared" si="2"/>
        <v>45.697666666666663</v>
      </c>
      <c r="I48" s="31">
        <v>19</v>
      </c>
      <c r="J48" s="62">
        <v>15</v>
      </c>
      <c r="K48" s="31"/>
      <c r="L48" s="33">
        <v>19.4331</v>
      </c>
      <c r="M48" s="33">
        <v>50.172502999999999</v>
      </c>
      <c r="N48" s="33">
        <v>8.1219999999999999</v>
      </c>
      <c r="O48" s="33">
        <v>1.2669999999999999</v>
      </c>
      <c r="P48" s="33">
        <v>1.8024</v>
      </c>
      <c r="Q48" s="33">
        <v>4.8251999999999997</v>
      </c>
      <c r="R48" s="33">
        <v>93.153000000000006</v>
      </c>
      <c r="S48" s="33">
        <v>37.353400000000001</v>
      </c>
      <c r="T48" s="33">
        <v>26.7089</v>
      </c>
      <c r="U48" s="33">
        <f t="shared" si="31"/>
        <v>215.49825719999998</v>
      </c>
      <c r="V48" s="123">
        <v>220.38461942134231</v>
      </c>
      <c r="W48" s="33">
        <v>1.4490000000000001</v>
      </c>
      <c r="X48" s="34">
        <v>0.122</v>
      </c>
      <c r="Y48" s="33">
        <v>0.98699999999999999</v>
      </c>
      <c r="Z48" s="34">
        <v>2.8000000000000001E-2</v>
      </c>
      <c r="AA48" s="33">
        <v>3.31</v>
      </c>
      <c r="AB48" s="33">
        <f t="shared" si="24"/>
        <v>214.65151360949758</v>
      </c>
      <c r="AC48" s="33">
        <f t="shared" si="25"/>
        <v>224.30249656009954</v>
      </c>
      <c r="AD48" s="33">
        <f t="shared" si="26"/>
        <v>230.32219571131134</v>
      </c>
      <c r="AE48" s="33">
        <f t="shared" si="27"/>
        <v>9.6509829506019571</v>
      </c>
      <c r="AF48" s="33">
        <f t="shared" si="28"/>
        <v>9.9375762899690301</v>
      </c>
      <c r="AG48" s="33">
        <f t="shared" si="29"/>
        <v>95.685358825588423</v>
      </c>
      <c r="AH48" s="33">
        <f t="shared" si="17"/>
        <v>26.008772403395596</v>
      </c>
      <c r="AI48" s="33">
        <f t="shared" si="18"/>
        <v>1.4122686267153055</v>
      </c>
      <c r="AJ48" s="33">
        <f t="shared" si="19"/>
        <v>0.11890736539631973</v>
      </c>
      <c r="AK48" s="33">
        <f t="shared" si="20"/>
        <v>0.96198007906694727</v>
      </c>
      <c r="AL48" s="34">
        <f t="shared" si="21"/>
        <v>2.7290215008991411E-2</v>
      </c>
      <c r="AM48" s="33">
        <f t="shared" si="22"/>
        <v>3.2260932742771988</v>
      </c>
      <c r="AN48" s="48">
        <v>2690.18</v>
      </c>
      <c r="AO48" s="34">
        <v>7.9891147059303709</v>
      </c>
      <c r="AP48" s="38">
        <v>21.6</v>
      </c>
      <c r="AQ48" s="34">
        <v>8.0061697061049859</v>
      </c>
      <c r="AR48" s="34"/>
      <c r="AS48" s="34"/>
      <c r="AT48" s="34"/>
      <c r="AU48" s="37">
        <f t="shared" si="9"/>
        <v>2017.5284052019165</v>
      </c>
      <c r="AV48" s="38"/>
      <c r="AW48" s="115" t="s">
        <v>87</v>
      </c>
      <c r="AX48" s="116">
        <v>2405.413</v>
      </c>
      <c r="AY48" s="116">
        <v>19.433099746704102</v>
      </c>
      <c r="AZ48" s="117">
        <v>15</v>
      </c>
      <c r="BA48" s="118">
        <v>8.021419680247698</v>
      </c>
      <c r="BB48" s="279">
        <v>493.14555994537363</v>
      </c>
      <c r="BC48" s="279">
        <v>494.8357099214183</v>
      </c>
      <c r="BD48" s="116">
        <v>2177.1758809109083</v>
      </c>
      <c r="BE48" s="116">
        <v>212.20752518779611</v>
      </c>
      <c r="BF48" s="116">
        <v>16.02955469884402</v>
      </c>
      <c r="BG48" s="116">
        <v>84.507310003566317</v>
      </c>
      <c r="BH48" s="116">
        <v>3.9521812578820477</v>
      </c>
      <c r="BI48" s="116">
        <v>3.0020786952791575E-2</v>
      </c>
      <c r="BJ48" s="116">
        <v>0.1092535445574591</v>
      </c>
      <c r="BK48" s="116">
        <v>10.878063532312083</v>
      </c>
      <c r="BL48" s="116">
        <v>4.9707755358706311</v>
      </c>
      <c r="BM48" s="116">
        <v>3.2354309289614354</v>
      </c>
      <c r="BN48" s="116">
        <v>505.86988250099733</v>
      </c>
      <c r="BO48" s="38"/>
      <c r="BP48" s="115" t="s">
        <v>88</v>
      </c>
      <c r="BQ48" s="117">
        <v>2394.9290000000001</v>
      </c>
      <c r="BR48" s="117">
        <v>19.433099746704102</v>
      </c>
      <c r="BS48" s="117">
        <v>15</v>
      </c>
      <c r="BT48" s="118">
        <v>8.0385457749294567</v>
      </c>
      <c r="BU48" s="268">
        <v>470.46268928657724</v>
      </c>
      <c r="BV48" s="268">
        <v>472.07509861885575</v>
      </c>
      <c r="BW48" s="116">
        <v>2160.5766024352511</v>
      </c>
      <c r="BX48" s="116">
        <v>219.059972802202</v>
      </c>
      <c r="BY48" s="116">
        <v>15.292254507005397</v>
      </c>
      <c r="BZ48" s="116">
        <v>87.237995816250475</v>
      </c>
      <c r="CA48" s="116">
        <v>4.1111464614329902</v>
      </c>
      <c r="CB48" s="116">
        <v>3.0137003912999581E-2</v>
      </c>
      <c r="CC48" s="116">
        <v>0.11349336176268018</v>
      </c>
      <c r="CD48" s="116"/>
      <c r="CE48" s="116"/>
      <c r="CF48" s="116">
        <v>10.674482592991726</v>
      </c>
      <c r="CG48" s="116">
        <v>5.1312881234067254</v>
      </c>
      <c r="CH48" s="116">
        <v>3.3399070587834894</v>
      </c>
      <c r="CI48" s="116">
        <v>482.60174009650791</v>
      </c>
      <c r="CJ48" s="116"/>
      <c r="CK48" s="116"/>
      <c r="CL48" s="38"/>
      <c r="CM48" s="38"/>
      <c r="CN48" s="38"/>
      <c r="CO48" s="38"/>
      <c r="CP48" s="38"/>
      <c r="CQ48" s="38"/>
      <c r="CR48" s="38"/>
      <c r="CS48" s="38"/>
    </row>
    <row r="49" spans="1:97" ht="13.5" customHeight="1" x14ac:dyDescent="0.35">
      <c r="A49" s="25" t="s">
        <v>84</v>
      </c>
      <c r="B49" s="26" t="s">
        <v>85</v>
      </c>
      <c r="C49" s="27" t="s">
        <v>86</v>
      </c>
      <c r="D49" s="27">
        <v>42969</v>
      </c>
      <c r="E49" s="28">
        <v>0.41041666666666665</v>
      </c>
      <c r="F49" s="29">
        <f t="shared" ref="F49:F50" si="33">D49+E49</f>
        <v>42969.410416666666</v>
      </c>
      <c r="G49" s="30">
        <f t="shared" si="1"/>
        <v>13.708333333333334</v>
      </c>
      <c r="H49" s="30">
        <f t="shared" si="2"/>
        <v>45.697666666666663</v>
      </c>
      <c r="I49" s="31">
        <v>19</v>
      </c>
      <c r="J49" s="62">
        <v>1</v>
      </c>
      <c r="K49" s="31"/>
      <c r="L49" s="33">
        <v>23.768999999999998</v>
      </c>
      <c r="M49" s="33">
        <v>54.018725000000003</v>
      </c>
      <c r="N49" s="33">
        <v>8.2460000000000004</v>
      </c>
      <c r="O49" s="33">
        <v>0.37869999999999998</v>
      </c>
      <c r="P49" s="33">
        <v>0.56089009999999995</v>
      </c>
      <c r="Q49" s="33">
        <v>4.9484000000000004</v>
      </c>
      <c r="R49" s="33">
        <v>103.126</v>
      </c>
      <c r="S49" s="33">
        <v>36.700400000000002</v>
      </c>
      <c r="T49" s="33">
        <v>24.998100000000001</v>
      </c>
      <c r="U49" s="33">
        <f t="shared" si="31"/>
        <v>221.00049240000001</v>
      </c>
      <c r="V49" s="123">
        <v>219.53898608993504</v>
      </c>
      <c r="W49" s="33">
        <v>0.32300000000000001</v>
      </c>
      <c r="X49" s="34">
        <v>2.5000000000000001E-2</v>
      </c>
      <c r="Y49" s="33">
        <v>0.373</v>
      </c>
      <c r="Z49" s="52">
        <v>3.0000000000000001E-3</v>
      </c>
      <c r="AA49" s="33">
        <v>2.419</v>
      </c>
      <c r="AB49" s="33">
        <f t="shared" si="24"/>
        <v>214.18477369854151</v>
      </c>
      <c r="AC49" s="33">
        <f t="shared" si="25"/>
        <v>208.81162610336244</v>
      </c>
      <c r="AD49" s="33">
        <f t="shared" si="26"/>
        <v>214.05438680855542</v>
      </c>
      <c r="AE49" s="33">
        <f t="shared" si="27"/>
        <v>-5.3731475951790628</v>
      </c>
      <c r="AF49" s="33">
        <f t="shared" si="28"/>
        <v>-5.4845992813796158</v>
      </c>
      <c r="AG49" s="33">
        <f t="shared" si="29"/>
        <v>102.56224568118051</v>
      </c>
      <c r="AH49" s="33">
        <f t="shared" si="17"/>
        <v>25.512005421521508</v>
      </c>
      <c r="AI49" s="33">
        <f t="shared" si="18"/>
        <v>0.31496462088440946</v>
      </c>
      <c r="AJ49" s="33">
        <f t="shared" si="19"/>
        <v>2.4378066631920239E-2</v>
      </c>
      <c r="AK49" s="33">
        <f t="shared" si="20"/>
        <v>0.36372075414824995</v>
      </c>
      <c r="AL49" s="34">
        <f t="shared" si="21"/>
        <v>2.9253679958304284E-3</v>
      </c>
      <c r="AM49" s="33">
        <f t="shared" si="22"/>
        <v>2.3588217273046022</v>
      </c>
      <c r="AN49" s="48">
        <v>2731.35</v>
      </c>
      <c r="AO49" s="34">
        <v>8.051503167284114</v>
      </c>
      <c r="AP49" s="38">
        <v>25</v>
      </c>
      <c r="AQ49" s="34">
        <v>8.0659886462608306</v>
      </c>
      <c r="AR49" s="34"/>
      <c r="AS49" s="34"/>
      <c r="AT49" s="34"/>
      <c r="AU49" s="37">
        <f t="shared" si="9"/>
        <v>2017.6406570841889</v>
      </c>
      <c r="AV49" s="38"/>
      <c r="AW49" s="115" t="s">
        <v>87</v>
      </c>
      <c r="AX49" s="116">
        <v>2373.8789999999999</v>
      </c>
      <c r="AY49" s="116">
        <v>23.768999099731445</v>
      </c>
      <c r="AZ49" s="117">
        <v>1</v>
      </c>
      <c r="BA49" s="118">
        <v>8.0701200184728901</v>
      </c>
      <c r="BB49" s="279">
        <v>436.93898204204271</v>
      </c>
      <c r="BC49" s="279">
        <v>438.35829292274087</v>
      </c>
      <c r="BD49" s="116">
        <v>2096.5629226992646</v>
      </c>
      <c r="BE49" s="116">
        <v>264.62805807518896</v>
      </c>
      <c r="BF49" s="116">
        <v>12.68786330790167</v>
      </c>
      <c r="BG49" s="116">
        <v>98.911061322195593</v>
      </c>
      <c r="BH49" s="116">
        <v>6.5207397112952155</v>
      </c>
      <c r="BI49" s="116">
        <v>3.3375103747493849E-3</v>
      </c>
      <c r="BJ49" s="116">
        <v>0.10453910041320538</v>
      </c>
      <c r="BK49" s="116">
        <v>9.7004644205874477</v>
      </c>
      <c r="BL49" s="116">
        <v>6.2691385847687959</v>
      </c>
      <c r="BM49" s="116">
        <v>4.1266315420947439</v>
      </c>
      <c r="BN49" s="116">
        <v>451.19478892609834</v>
      </c>
      <c r="BO49" s="38"/>
      <c r="BP49" s="115" t="s">
        <v>88</v>
      </c>
      <c r="BQ49" s="117">
        <v>2363.7179999999998</v>
      </c>
      <c r="BR49" s="117">
        <v>23.768999099731445</v>
      </c>
      <c r="BS49" s="117">
        <v>1</v>
      </c>
      <c r="BT49" s="118">
        <v>8.0846359813443112</v>
      </c>
      <c r="BU49" s="268">
        <v>419.25246351285489</v>
      </c>
      <c r="BV49" s="268">
        <v>420.61432319505195</v>
      </c>
      <c r="BW49" s="116">
        <v>2080.0735645131763</v>
      </c>
      <c r="BX49" s="116">
        <v>271.47050210775126</v>
      </c>
      <c r="BY49" s="116">
        <v>12.174281003016642</v>
      </c>
      <c r="BZ49" s="116">
        <v>101.49020466960843</v>
      </c>
      <c r="CA49" s="116">
        <v>6.7423738209729036</v>
      </c>
      <c r="CB49" s="116">
        <v>3.3507771610855218E-3</v>
      </c>
      <c r="CC49" s="116">
        <v>0.10792971193167225</v>
      </c>
      <c r="CD49" s="116"/>
      <c r="CE49" s="116"/>
      <c r="CF49" s="116">
        <v>9.5591014207342582</v>
      </c>
      <c r="CG49" s="116">
        <v>6.4312386667127495</v>
      </c>
      <c r="CH49" s="116">
        <v>4.2333331729617436</v>
      </c>
      <c r="CI49" s="116">
        <v>432.93122050444038</v>
      </c>
      <c r="CJ49" s="116"/>
      <c r="CK49" s="116"/>
      <c r="CL49" s="38"/>
      <c r="CM49" s="38"/>
      <c r="CN49" s="38"/>
      <c r="CO49" s="38"/>
      <c r="CP49" s="26">
        <v>417.8</v>
      </c>
      <c r="CQ49" s="51">
        <f>CP49-BC49</f>
        <v>-20.558292922740861</v>
      </c>
      <c r="CR49" s="51">
        <f>CP49-BV49</f>
        <v>-2.8143231950519407</v>
      </c>
      <c r="CS49" s="38"/>
    </row>
    <row r="50" spans="1:97" ht="13.5" customHeight="1" x14ac:dyDescent="0.35">
      <c r="A50" s="25" t="s">
        <v>89</v>
      </c>
      <c r="B50" s="26" t="s">
        <v>85</v>
      </c>
      <c r="C50" s="27" t="s">
        <v>86</v>
      </c>
      <c r="D50" s="27">
        <v>42969</v>
      </c>
      <c r="E50" s="28">
        <v>0.43055555555555558</v>
      </c>
      <c r="F50" s="29">
        <f t="shared" si="33"/>
        <v>42969.430555555555</v>
      </c>
      <c r="G50" s="30">
        <f t="shared" si="1"/>
        <v>13.708333333333334</v>
      </c>
      <c r="H50" s="30">
        <f t="shared" si="2"/>
        <v>45.697666666666663</v>
      </c>
      <c r="I50" s="31">
        <v>19</v>
      </c>
      <c r="J50" s="62">
        <v>15</v>
      </c>
      <c r="K50" s="31"/>
      <c r="L50" s="33">
        <v>19.719200000000001</v>
      </c>
      <c r="M50" s="33">
        <v>51.253199000000002</v>
      </c>
      <c r="N50" s="33">
        <v>8.0939999999999994</v>
      </c>
      <c r="O50" s="33">
        <v>1.8560000000000001</v>
      </c>
      <c r="P50" s="33">
        <v>0.77106470000000005</v>
      </c>
      <c r="Q50" s="33">
        <v>3.9186999999999999</v>
      </c>
      <c r="R50" s="33">
        <v>76.668999999999997</v>
      </c>
      <c r="S50" s="33">
        <v>37.998800000000003</v>
      </c>
      <c r="T50" s="33">
        <v>27.126899999999999</v>
      </c>
      <c r="U50" s="33">
        <f t="shared" si="31"/>
        <v>175.01306070000001</v>
      </c>
      <c r="V50" s="123">
        <v>187.53342288944461</v>
      </c>
      <c r="W50" s="33">
        <v>1.7649999999999999</v>
      </c>
      <c r="X50" s="34">
        <v>0.16600000000000001</v>
      </c>
      <c r="Y50" s="33">
        <v>1.0390000000000001</v>
      </c>
      <c r="Z50" s="34">
        <v>2.7E-2</v>
      </c>
      <c r="AA50" s="33">
        <v>7.9</v>
      </c>
      <c r="AB50" s="33">
        <f t="shared" si="24"/>
        <v>182.58057781316467</v>
      </c>
      <c r="AC50" s="33">
        <f t="shared" si="25"/>
        <v>222.18940958818141</v>
      </c>
      <c r="AD50" s="33">
        <f t="shared" si="26"/>
        <v>228.24626157488828</v>
      </c>
      <c r="AE50" s="33">
        <f t="shared" si="27"/>
        <v>39.608831775016739</v>
      </c>
      <c r="AF50" s="33">
        <f t="shared" si="28"/>
        <v>40.712838685443671</v>
      </c>
      <c r="AG50" s="33">
        <f t="shared" si="29"/>
        <v>82.162757714178085</v>
      </c>
      <c r="AH50" s="33">
        <f t="shared" si="17"/>
        <v>26.499942736876164</v>
      </c>
      <c r="AI50" s="33">
        <f t="shared" si="18"/>
        <v>1.7194350691283227</v>
      </c>
      <c r="AJ50" s="33">
        <f t="shared" si="19"/>
        <v>0.16171457307382525</v>
      </c>
      <c r="AK50" s="33">
        <f t="shared" si="20"/>
        <v>1.0121773579741233</v>
      </c>
      <c r="AL50" s="34">
        <f t="shared" si="21"/>
        <v>2.6302972728875194E-2</v>
      </c>
      <c r="AM50" s="33">
        <f t="shared" si="22"/>
        <v>7.6960549836338528</v>
      </c>
      <c r="AN50" s="48">
        <v>2668.33</v>
      </c>
      <c r="AO50" s="34">
        <v>7.8561047901372119</v>
      </c>
      <c r="AP50" s="38">
        <v>25</v>
      </c>
      <c r="AQ50" s="34">
        <v>7.8665991897114074</v>
      </c>
      <c r="AR50" s="34"/>
      <c r="AS50" s="34"/>
      <c r="AT50" s="34"/>
      <c r="AU50" s="37">
        <f t="shared" si="9"/>
        <v>2017.6406570841889</v>
      </c>
      <c r="AV50" s="38"/>
      <c r="AW50" s="115" t="s">
        <v>87</v>
      </c>
      <c r="AX50" s="116">
        <v>2428.8739999999998</v>
      </c>
      <c r="AY50" s="116">
        <v>19.719200134277344</v>
      </c>
      <c r="AZ50" s="117">
        <v>15</v>
      </c>
      <c r="BA50" s="118">
        <v>7.9340398544543769</v>
      </c>
      <c r="BB50" s="279">
        <v>617.51297178117306</v>
      </c>
      <c r="BC50" s="279">
        <v>619.62182468080721</v>
      </c>
      <c r="BD50" s="116">
        <v>2227.0877877977155</v>
      </c>
      <c r="BE50" s="116">
        <v>181.94313069426573</v>
      </c>
      <c r="BF50" s="116">
        <v>19.843454943992924</v>
      </c>
      <c r="BG50" s="116">
        <v>73.768866471615254</v>
      </c>
      <c r="BH50" s="116">
        <v>3.3530838451432303</v>
      </c>
      <c r="BI50" s="116">
        <v>2.841334638793969E-2</v>
      </c>
      <c r="BJ50" s="116">
        <v>0.21745940551607054</v>
      </c>
      <c r="BK50" s="116">
        <v>11.78064655312966</v>
      </c>
      <c r="BL50" s="116">
        <v>4.2407827970608531</v>
      </c>
      <c r="BM50" s="116">
        <v>2.7635767836188609</v>
      </c>
      <c r="BN50" s="116">
        <v>633.68701915003055</v>
      </c>
      <c r="BO50" s="38"/>
      <c r="BP50" s="115" t="s">
        <v>88</v>
      </c>
      <c r="BQ50" s="117">
        <v>2422.9569999999999</v>
      </c>
      <c r="BR50" s="117">
        <v>19.719200134277344</v>
      </c>
      <c r="BS50" s="117">
        <v>15</v>
      </c>
      <c r="BT50" s="118">
        <v>7.9446719779184445</v>
      </c>
      <c r="BU50" s="268">
        <v>600.11525863812392</v>
      </c>
      <c r="BV50" s="268">
        <v>602.16469704853239</v>
      </c>
      <c r="BW50" s="116">
        <v>2217.9821376423261</v>
      </c>
      <c r="BX50" s="116">
        <v>185.68999075204343</v>
      </c>
      <c r="BY50" s="116">
        <v>19.284388571854002</v>
      </c>
      <c r="BZ50" s="116">
        <v>75.292114561594801</v>
      </c>
      <c r="CA50" s="116">
        <v>3.4361849925271213</v>
      </c>
      <c r="CB50" s="116">
        <v>2.8474487130626971E-2</v>
      </c>
      <c r="CC50" s="116">
        <v>0.22269286261100679</v>
      </c>
      <c r="CD50" s="116"/>
      <c r="CE50" s="116"/>
      <c r="CF50" s="116">
        <v>11.640486255130108</v>
      </c>
      <c r="CG50" s="116">
        <v>4.3281156884725034</v>
      </c>
      <c r="CH50" s="116">
        <v>2.8204887177360281</v>
      </c>
      <c r="CI50" s="116">
        <v>615.83362094554263</v>
      </c>
      <c r="CJ50" s="116"/>
      <c r="CK50" s="116"/>
      <c r="CL50" s="38"/>
      <c r="CM50" s="38"/>
      <c r="CN50" s="38"/>
      <c r="CO50" s="38"/>
      <c r="CP50" s="38"/>
      <c r="CQ50" s="38"/>
      <c r="CR50" s="38"/>
      <c r="CS50" s="38"/>
    </row>
    <row r="51" spans="1:97" ht="13.5" customHeight="1" x14ac:dyDescent="0.35">
      <c r="A51" s="25" t="s">
        <v>84</v>
      </c>
      <c r="B51" s="26" t="s">
        <v>85</v>
      </c>
      <c r="C51" s="27" t="s">
        <v>86</v>
      </c>
      <c r="D51" s="27">
        <v>42991</v>
      </c>
      <c r="E51" s="28">
        <v>0.39130787037037035</v>
      </c>
      <c r="F51" s="29">
        <f t="shared" ref="F51:F52" si="34">D51+E49</f>
        <v>42991.410416666666</v>
      </c>
      <c r="G51" s="30">
        <f t="shared" si="1"/>
        <v>13.708333333333334</v>
      </c>
      <c r="H51" s="30">
        <f t="shared" si="2"/>
        <v>45.697666666666663</v>
      </c>
      <c r="I51" s="31">
        <v>19</v>
      </c>
      <c r="J51" s="62">
        <v>1</v>
      </c>
      <c r="K51" s="31"/>
      <c r="L51" s="33">
        <v>22.176400000000001</v>
      </c>
      <c r="M51" s="33">
        <v>52.111558000000002</v>
      </c>
      <c r="N51" s="33">
        <v>8.2859999999999996</v>
      </c>
      <c r="O51" s="33">
        <v>0.81910000000000005</v>
      </c>
      <c r="P51" s="33">
        <v>0.85260519999999995</v>
      </c>
      <c r="Q51" s="33">
        <v>5.8292000000000002</v>
      </c>
      <c r="R51" s="33">
        <v>118.214</v>
      </c>
      <c r="S51" s="33">
        <v>36.548400000000001</v>
      </c>
      <c r="T51" s="33">
        <v>25.344999999999999</v>
      </c>
      <c r="U51" s="33">
        <f t="shared" si="31"/>
        <v>260.33790120000003</v>
      </c>
      <c r="V51" s="121">
        <v>210.29678724429402</v>
      </c>
      <c r="W51" s="33">
        <v>0.79700000000000004</v>
      </c>
      <c r="X51" s="34">
        <v>7.2000000000000008E-2</v>
      </c>
      <c r="Y51" s="33">
        <v>0.34699999999999998</v>
      </c>
      <c r="Z51" s="34">
        <v>4.2358647058823522E-2</v>
      </c>
      <c r="AA51" s="33">
        <v>3.294653679245283</v>
      </c>
      <c r="AB51" s="33">
        <f t="shared" si="24"/>
        <v>205.09856413626048</v>
      </c>
      <c r="AC51" s="33">
        <f t="shared" si="25"/>
        <v>214.80322547354834</v>
      </c>
      <c r="AD51" s="33">
        <f t="shared" si="26"/>
        <v>220.27177490534382</v>
      </c>
      <c r="AE51" s="33">
        <f t="shared" si="27"/>
        <v>9.7046613372878596</v>
      </c>
      <c r="AF51" s="33">
        <f t="shared" si="28"/>
        <v>9.974987661049795</v>
      </c>
      <c r="AG51" s="33">
        <f t="shared" si="29"/>
        <v>95.471508927852284</v>
      </c>
      <c r="AH51" s="33">
        <f t="shared" si="17"/>
        <v>25.396398872293958</v>
      </c>
      <c r="AI51" s="33">
        <f t="shared" si="18"/>
        <v>0.77726038522908925</v>
      </c>
      <c r="AJ51" s="33">
        <f t="shared" si="19"/>
        <v>7.0216747473644203E-2</v>
      </c>
      <c r="AK51" s="33">
        <f t="shared" si="20"/>
        <v>0.33840571351881299</v>
      </c>
      <c r="AL51" s="34">
        <f t="shared" si="21"/>
        <v>4.1309533664647673E-2</v>
      </c>
      <c r="AM51" s="33">
        <f t="shared" si="22"/>
        <v>3.2130536862316497</v>
      </c>
      <c r="AN51" s="48">
        <v>2699.15</v>
      </c>
      <c r="AO51" s="34">
        <v>8.0935662727343747</v>
      </c>
      <c r="AP51" s="34">
        <v>21.822196916100001</v>
      </c>
      <c r="AQ51" s="34">
        <v>8.1128778013540916</v>
      </c>
      <c r="AR51" s="34"/>
      <c r="AS51" s="34"/>
      <c r="AT51" s="34"/>
      <c r="AU51" s="37">
        <f t="shared" si="9"/>
        <v>2017.7008898015058</v>
      </c>
      <c r="AV51" s="38"/>
      <c r="AW51" s="115" t="s">
        <v>87</v>
      </c>
      <c r="AX51" s="116">
        <v>2350.1819999999998</v>
      </c>
      <c r="AY51" s="116">
        <v>22.176399230957031</v>
      </c>
      <c r="AZ51" s="117">
        <v>1</v>
      </c>
      <c r="BA51" s="118">
        <v>8.0881270560821505</v>
      </c>
      <c r="BB51" s="279">
        <v>412.15664683552092</v>
      </c>
      <c r="BC51" s="279">
        <v>413.52194221325078</v>
      </c>
      <c r="BD51" s="116">
        <v>2080.5168629309514</v>
      </c>
      <c r="BE51" s="116">
        <v>257.17742517425899</v>
      </c>
      <c r="BF51" s="116">
        <v>12.487285896697637</v>
      </c>
      <c r="BG51" s="116">
        <v>98.235706738796907</v>
      </c>
      <c r="BH51" s="116">
        <v>5.8644776994352661</v>
      </c>
      <c r="BI51" s="116">
        <v>4.6928402965414853E-2</v>
      </c>
      <c r="BJ51" s="116">
        <v>0.13951559506450126</v>
      </c>
      <c r="BK51" s="116">
        <v>9.7787196636332503</v>
      </c>
      <c r="BL51" s="116">
        <v>6.089585596566387</v>
      </c>
      <c r="BM51" s="116">
        <v>3.9894247860553174</v>
      </c>
      <c r="BN51" s="116">
        <v>424.48944087429606</v>
      </c>
      <c r="BO51" s="38"/>
      <c r="BP51" s="115" t="s">
        <v>88</v>
      </c>
      <c r="BQ51" s="117">
        <v>2336.9160000000002</v>
      </c>
      <c r="BR51" s="117">
        <v>22.176399230957031</v>
      </c>
      <c r="BS51" s="117">
        <v>1</v>
      </c>
      <c r="BT51" s="118">
        <v>8.1074277908743522</v>
      </c>
      <c r="BU51" s="268">
        <v>390.16531973666503</v>
      </c>
      <c r="BV51" s="268">
        <v>391.45776743022253</v>
      </c>
      <c r="BW51" s="116">
        <v>2059.0094076350078</v>
      </c>
      <c r="BX51" s="116">
        <v>266.08516951290011</v>
      </c>
      <c r="BY51" s="116">
        <v>11.821005270533542</v>
      </c>
      <c r="BZ51" s="116">
        <v>101.65449971797942</v>
      </c>
      <c r="CA51" s="116">
        <v>6.1309824639610113</v>
      </c>
      <c r="CB51" s="116">
        <v>4.7171650116982052E-2</v>
      </c>
      <c r="CC51" s="116">
        <v>0.14556848655998622</v>
      </c>
      <c r="CD51" s="116"/>
      <c r="CE51" s="116"/>
      <c r="CF51" s="116">
        <v>9.588340289723094</v>
      </c>
      <c r="CG51" s="116">
        <v>6.300507964988614</v>
      </c>
      <c r="CH51" s="116">
        <v>4.1276047838849861</v>
      </c>
      <c r="CI51" s="116">
        <v>401.84007632819316</v>
      </c>
      <c r="CJ51" s="116"/>
      <c r="CK51" s="116"/>
      <c r="CL51" s="38"/>
      <c r="CM51" s="38"/>
      <c r="CN51" s="38"/>
      <c r="CO51" s="38"/>
      <c r="CP51" s="38"/>
      <c r="CQ51" s="38"/>
      <c r="CR51" s="38"/>
      <c r="CS51" s="38"/>
    </row>
    <row r="52" spans="1:97" ht="13.5" customHeight="1" x14ac:dyDescent="0.35">
      <c r="A52" s="25" t="s">
        <v>89</v>
      </c>
      <c r="B52" s="26" t="s">
        <v>85</v>
      </c>
      <c r="C52" s="27" t="s">
        <v>86</v>
      </c>
      <c r="D52" s="27">
        <v>42991</v>
      </c>
      <c r="E52" s="28">
        <v>0.39130787037037035</v>
      </c>
      <c r="F52" s="29">
        <f t="shared" si="34"/>
        <v>42991.430555555555</v>
      </c>
      <c r="G52" s="30">
        <f t="shared" si="1"/>
        <v>13.708333333333334</v>
      </c>
      <c r="H52" s="30">
        <f t="shared" si="2"/>
        <v>45.697666666666663</v>
      </c>
      <c r="I52" s="31">
        <v>19</v>
      </c>
      <c r="J52" s="62">
        <v>15</v>
      </c>
      <c r="K52" s="31"/>
      <c r="L52" s="33">
        <v>22.1738</v>
      </c>
      <c r="M52" s="33">
        <v>52.137385999999999</v>
      </c>
      <c r="N52" s="33">
        <v>8.2119999999999997</v>
      </c>
      <c r="O52" s="33">
        <v>1.1719999999999999</v>
      </c>
      <c r="P52" s="33">
        <v>1.213722</v>
      </c>
      <c r="Q52" s="33">
        <v>7.9584999999999999</v>
      </c>
      <c r="R52" s="33">
        <v>161.39500000000001</v>
      </c>
      <c r="S52" s="33">
        <v>36.566099999999999</v>
      </c>
      <c r="T52" s="33">
        <v>25.36</v>
      </c>
      <c r="U52" s="33"/>
      <c r="V52" s="121">
        <v>182.70592744014647</v>
      </c>
      <c r="W52" s="33">
        <v>1.8660000000000001</v>
      </c>
      <c r="X52" s="34">
        <v>0.13400000000000001</v>
      </c>
      <c r="Y52" s="33">
        <v>0.84499999999999997</v>
      </c>
      <c r="Z52" s="34">
        <v>8.1744882352941181E-2</v>
      </c>
      <c r="AA52" s="33">
        <v>3.916719974842767</v>
      </c>
      <c r="AB52" s="33">
        <f t="shared" si="24"/>
        <v>178.18710252023337</v>
      </c>
      <c r="AC52" s="33">
        <f t="shared" si="25"/>
        <v>214.78800083173377</v>
      </c>
      <c r="AD52" s="33">
        <f t="shared" si="26"/>
        <v>220.25924323094947</v>
      </c>
      <c r="AE52" s="33">
        <f t="shared" si="27"/>
        <v>36.600898311500401</v>
      </c>
      <c r="AF52" s="33">
        <f t="shared" si="28"/>
        <v>37.553315790802998</v>
      </c>
      <c r="AG52" s="33">
        <f t="shared" si="29"/>
        <v>82.950401881011175</v>
      </c>
      <c r="AH52" s="33">
        <f t="shared" si="17"/>
        <v>25.409860432191408</v>
      </c>
      <c r="AI52" s="33">
        <f t="shared" si="18"/>
        <v>1.8197601486039108</v>
      </c>
      <c r="AJ52" s="33">
        <f t="shared" si="19"/>
        <v>0.13067945332954128</v>
      </c>
      <c r="AK52" s="33">
        <f t="shared" si="20"/>
        <v>0.82406073181688344</v>
      </c>
      <c r="AL52" s="34">
        <f t="shared" si="21"/>
        <v>7.9719227898283729E-2</v>
      </c>
      <c r="AM52" s="33">
        <f t="shared" si="22"/>
        <v>3.8196628743085634</v>
      </c>
      <c r="AN52" s="48">
        <v>2695.09</v>
      </c>
      <c r="AO52" s="34">
        <v>8.0295026143997585</v>
      </c>
      <c r="AP52" s="34">
        <v>21.761150086400004</v>
      </c>
      <c r="AQ52" s="34">
        <v>8.0479479859197234</v>
      </c>
      <c r="AR52" s="34"/>
      <c r="AS52" s="34"/>
      <c r="AT52" s="34"/>
      <c r="AU52" s="37">
        <f t="shared" si="9"/>
        <v>2017.7008898015058</v>
      </c>
      <c r="AV52" s="38"/>
      <c r="AW52" s="115" t="s">
        <v>87</v>
      </c>
      <c r="AX52" s="116">
        <v>2388.9140000000002</v>
      </c>
      <c r="AY52" s="116">
        <v>22.173799514770508</v>
      </c>
      <c r="AZ52" s="117">
        <v>15</v>
      </c>
      <c r="BA52" s="118">
        <v>8.0227388592823878</v>
      </c>
      <c r="BB52" s="279">
        <v>493.43379461197554</v>
      </c>
      <c r="BC52" s="279">
        <v>495.06837820326859</v>
      </c>
      <c r="BD52" s="116">
        <v>2145.5388267549865</v>
      </c>
      <c r="BE52" s="116">
        <v>228.42589111540266</v>
      </c>
      <c r="BF52" s="116">
        <v>14.949397856558674</v>
      </c>
      <c r="BG52" s="116">
        <v>87.426089503624638</v>
      </c>
      <c r="BH52" s="116">
        <v>5.0503092544074617</v>
      </c>
      <c r="BI52" s="116">
        <v>8.9073595555345497E-2</v>
      </c>
      <c r="BJ52" s="116">
        <v>0.1437563554078494</v>
      </c>
      <c r="BK52" s="116">
        <v>10.466412814241153</v>
      </c>
      <c r="BL52" s="116">
        <v>5.3966065742588283</v>
      </c>
      <c r="BM52" s="116">
        <v>3.5360457099553027</v>
      </c>
      <c r="BN52" s="116">
        <v>508.19640101157034</v>
      </c>
      <c r="BO52" s="38"/>
      <c r="BP52" s="115" t="s">
        <v>88</v>
      </c>
      <c r="BQ52" s="117">
        <v>2377.1309999999999</v>
      </c>
      <c r="BR52" s="117">
        <v>22.173799514770508</v>
      </c>
      <c r="BS52" s="117">
        <v>15</v>
      </c>
      <c r="BT52" s="118">
        <v>8.0411704945246729</v>
      </c>
      <c r="BU52" s="268">
        <v>468.77625050660134</v>
      </c>
      <c r="BV52" s="268">
        <v>470.32915177812561</v>
      </c>
      <c r="BW52" s="116">
        <v>2126.6926200059415</v>
      </c>
      <c r="BX52" s="116">
        <v>236.2355803166995</v>
      </c>
      <c r="BY52" s="116">
        <v>14.202356528984339</v>
      </c>
      <c r="BZ52" s="116">
        <v>90.427167402739499</v>
      </c>
      <c r="CA52" s="116">
        <v>5.2692597535075709</v>
      </c>
      <c r="CB52" s="116">
        <v>8.9482138487344473E-2</v>
      </c>
      <c r="CC52" s="116">
        <v>0.1497444189517419</v>
      </c>
      <c r="CD52" s="116"/>
      <c r="CE52" s="116"/>
      <c r="CF52" s="116">
        <v>10.260884888620696</v>
      </c>
      <c r="CG52" s="116">
        <v>5.5811120166184436</v>
      </c>
      <c r="CH52" s="116">
        <v>3.6569401403610851</v>
      </c>
      <c r="CI52" s="116">
        <v>482.80114979658384</v>
      </c>
      <c r="CJ52" s="116"/>
      <c r="CK52" s="116"/>
      <c r="CL52" s="38"/>
      <c r="CM52" s="38"/>
      <c r="CN52" s="38"/>
      <c r="CO52" s="38"/>
      <c r="CP52" s="38"/>
      <c r="CQ52" s="38"/>
      <c r="CR52" s="38"/>
      <c r="CS52" s="38"/>
    </row>
    <row r="53" spans="1:97" ht="13.5" customHeight="1" x14ac:dyDescent="0.35">
      <c r="A53" s="25" t="s">
        <v>84</v>
      </c>
      <c r="B53" s="26" t="s">
        <v>85</v>
      </c>
      <c r="C53" s="27" t="s">
        <v>86</v>
      </c>
      <c r="D53" s="27">
        <v>43020</v>
      </c>
      <c r="E53" s="54">
        <v>0.40069444444444446</v>
      </c>
      <c r="F53" s="29">
        <f t="shared" ref="F53:F75" si="35">D53+E53</f>
        <v>43020.400694444441</v>
      </c>
      <c r="G53" s="30">
        <f t="shared" si="1"/>
        <v>13.708333333333334</v>
      </c>
      <c r="H53" s="30">
        <f t="shared" si="2"/>
        <v>45.697666666666663</v>
      </c>
      <c r="I53" s="31">
        <v>19</v>
      </c>
      <c r="J53" s="62">
        <v>1</v>
      </c>
      <c r="K53" s="31"/>
      <c r="L53" s="33">
        <v>19.3186</v>
      </c>
      <c r="M53" s="33">
        <v>50.238943999999996</v>
      </c>
      <c r="N53" s="33">
        <v>8.2710000000000008</v>
      </c>
      <c r="O53" s="33">
        <v>1.5346</v>
      </c>
      <c r="P53" s="33">
        <v>0.95686850000000001</v>
      </c>
      <c r="Q53" s="33">
        <v>4.7752999999999997</v>
      </c>
      <c r="R53" s="33">
        <v>92.504999999999995</v>
      </c>
      <c r="S53" s="33">
        <v>37.517499999999998</v>
      </c>
      <c r="T53" s="33">
        <v>26.863900000000001</v>
      </c>
      <c r="U53" s="33">
        <f t="shared" ref="U53:U76" si="36">Q53*44.661</f>
        <v>213.26967329999999</v>
      </c>
      <c r="V53" s="33">
        <v>218.5388562925319</v>
      </c>
      <c r="W53" s="33">
        <v>0.41599999999999998</v>
      </c>
      <c r="X53" s="34">
        <v>0.12</v>
      </c>
      <c r="Y53" s="33">
        <v>0.69984970588235285</v>
      </c>
      <c r="Z53" s="34">
        <v>8.0000000000000002E-3</v>
      </c>
      <c r="AA53" s="33">
        <v>2.6539999999999999</v>
      </c>
      <c r="AB53" s="33">
        <f t="shared" si="24"/>
        <v>212.82163711523202</v>
      </c>
      <c r="AC53" s="33">
        <f t="shared" si="25"/>
        <v>224.52165076559851</v>
      </c>
      <c r="AD53" s="33">
        <f t="shared" si="26"/>
        <v>230.5825512964702</v>
      </c>
      <c r="AE53" s="33">
        <f t="shared" si="27"/>
        <v>11.700013650366486</v>
      </c>
      <c r="AF53" s="33">
        <f t="shared" si="28"/>
        <v>12.043695003938296</v>
      </c>
      <c r="AG53" s="33">
        <f t="shared" si="29"/>
        <v>94.776840252559623</v>
      </c>
      <c r="AH53" s="33">
        <f t="shared" si="17"/>
        <v>26.133640312232956</v>
      </c>
      <c r="AI53" s="33">
        <f t="shared" si="18"/>
        <v>0.40540528412402416</v>
      </c>
      <c r="AJ53" s="33">
        <f t="shared" si="19"/>
        <v>0.11694383195885312</v>
      </c>
      <c r="AK53" s="33">
        <f t="shared" si="20"/>
        <v>0.68202588667632214</v>
      </c>
      <c r="AL53" s="34">
        <f t="shared" si="21"/>
        <v>7.7962554639235413E-3</v>
      </c>
      <c r="AM53" s="33">
        <f t="shared" si="22"/>
        <v>2.5864077501566349</v>
      </c>
      <c r="AN53" s="48">
        <v>2684.75</v>
      </c>
      <c r="AO53" s="34">
        <v>8.0823304753833707</v>
      </c>
      <c r="AP53" s="34">
        <v>19.321887690000004</v>
      </c>
      <c r="AQ53" s="34">
        <v>8.1034668341307654</v>
      </c>
      <c r="AR53" s="34"/>
      <c r="AS53" s="34"/>
      <c r="AT53" s="34"/>
      <c r="AU53" s="37">
        <f t="shared" si="9"/>
        <v>2017.7802874743327</v>
      </c>
      <c r="AV53" s="38"/>
      <c r="AW53" s="115" t="s">
        <v>87</v>
      </c>
      <c r="AX53" s="116">
        <v>2362.4699999999998</v>
      </c>
      <c r="AY53" s="116">
        <v>19.318599700927734</v>
      </c>
      <c r="AZ53" s="117">
        <v>1</v>
      </c>
      <c r="BA53" s="118">
        <v>8.0823465189988184</v>
      </c>
      <c r="BB53" s="279">
        <v>416.01198008124328</v>
      </c>
      <c r="BC53" s="279">
        <v>417.43981094236852</v>
      </c>
      <c r="BD53" s="116">
        <v>2112.4137610099101</v>
      </c>
      <c r="BE53" s="116">
        <v>236.50237078402489</v>
      </c>
      <c r="BF53" s="116">
        <v>13.553545088093502</v>
      </c>
      <c r="BG53" s="116">
        <v>94.726210016227711</v>
      </c>
      <c r="BH53" s="116">
        <v>4.5052062290759594</v>
      </c>
      <c r="BI53" s="116">
        <v>8.6891392054444568E-3</v>
      </c>
      <c r="BJ53" s="116">
        <v>9.9735412252550906E-2</v>
      </c>
      <c r="BK53" s="116">
        <v>10.175595227753973</v>
      </c>
      <c r="BL53" s="116">
        <v>5.5446227953380207</v>
      </c>
      <c r="BM53" s="116">
        <v>3.607752110783875</v>
      </c>
      <c r="BN53" s="116">
        <v>426.6797435841184</v>
      </c>
      <c r="BO53" s="38"/>
      <c r="BP53" s="115" t="s">
        <v>88</v>
      </c>
      <c r="BQ53" s="117">
        <v>2348.6010000000001</v>
      </c>
      <c r="BR53" s="117">
        <v>19.318599700927734</v>
      </c>
      <c r="BS53" s="117">
        <v>1</v>
      </c>
      <c r="BT53" s="118">
        <v>8.1034828267676868</v>
      </c>
      <c r="BU53" s="268">
        <v>392.07352910704248</v>
      </c>
      <c r="BV53" s="268">
        <v>393.41919873073931</v>
      </c>
      <c r="BW53" s="116">
        <v>2090.1477175846776</v>
      </c>
      <c r="BX53" s="116">
        <v>245.67999727773122</v>
      </c>
      <c r="BY53" s="116">
        <v>12.773637561020681</v>
      </c>
      <c r="BZ53" s="116">
        <v>98.407091662388851</v>
      </c>
      <c r="CA53" s="116">
        <v>4.7298893785014569</v>
      </c>
      <c r="CB53" s="116">
        <v>8.7337131552031166E-3</v>
      </c>
      <c r="CC53" s="116">
        <v>0.10450842266218888</v>
      </c>
      <c r="CD53" s="116"/>
      <c r="CE53" s="116"/>
      <c r="CF53" s="116">
        <v>9.9505001666927395</v>
      </c>
      <c r="CG53" s="116">
        <v>5.7597854463313665</v>
      </c>
      <c r="CH53" s="116">
        <v>3.7477532500743211</v>
      </c>
      <c r="CI53" s="116">
        <v>402.12744073582473</v>
      </c>
      <c r="CJ53" s="116"/>
      <c r="CK53" s="116"/>
      <c r="CL53" s="38"/>
      <c r="CM53" s="38"/>
      <c r="CN53" s="38"/>
      <c r="CO53" s="38"/>
      <c r="CP53" s="38"/>
      <c r="CQ53" s="38"/>
      <c r="CR53" s="38"/>
      <c r="CS53" s="38"/>
    </row>
    <row r="54" spans="1:97" ht="13.5" customHeight="1" x14ac:dyDescent="0.35">
      <c r="A54" s="25" t="s">
        <v>89</v>
      </c>
      <c r="B54" s="26" t="s">
        <v>85</v>
      </c>
      <c r="C54" s="27" t="s">
        <v>86</v>
      </c>
      <c r="D54" s="27">
        <v>43020</v>
      </c>
      <c r="E54" s="54">
        <v>0.40069444444444446</v>
      </c>
      <c r="F54" s="29">
        <f t="shared" si="35"/>
        <v>43020.400694444441</v>
      </c>
      <c r="G54" s="30">
        <f t="shared" si="1"/>
        <v>13.708333333333334</v>
      </c>
      <c r="H54" s="30">
        <f t="shared" si="2"/>
        <v>45.697666666666663</v>
      </c>
      <c r="I54" s="31">
        <v>19</v>
      </c>
      <c r="J54" s="62">
        <v>15</v>
      </c>
      <c r="K54" s="31"/>
      <c r="L54" s="33">
        <v>19.2621</v>
      </c>
      <c r="M54" s="33">
        <v>50.28736</v>
      </c>
      <c r="N54" s="33">
        <v>8.27</v>
      </c>
      <c r="O54" s="33">
        <v>1.5727</v>
      </c>
      <c r="P54" s="33">
        <v>1.0480267999999999</v>
      </c>
      <c r="Q54" s="33">
        <v>4.8224999999999998</v>
      </c>
      <c r="R54" s="33">
        <v>93.367000000000004</v>
      </c>
      <c r="S54" s="33">
        <v>37.603900000000003</v>
      </c>
      <c r="T54" s="33">
        <v>26.945399999999999</v>
      </c>
      <c r="U54" s="33">
        <f t="shared" si="36"/>
        <v>215.37767249999999</v>
      </c>
      <c r="V54" s="33">
        <v>206.49652922552204</v>
      </c>
      <c r="W54" s="33">
        <v>0.41799999999999998</v>
      </c>
      <c r="X54" s="34">
        <v>0.13100000000000001</v>
      </c>
      <c r="Y54" s="33">
        <v>0.75572588235294114</v>
      </c>
      <c r="Z54" s="34">
        <v>0.03</v>
      </c>
      <c r="AA54" s="33">
        <v>2.9249999999999998</v>
      </c>
      <c r="AB54" s="33">
        <f t="shared" si="24"/>
        <v>201.0783915342744</v>
      </c>
      <c r="AC54" s="33">
        <f t="shared" si="25"/>
        <v>224.62190089434068</v>
      </c>
      <c r="AD54" s="33">
        <f t="shared" si="26"/>
        <v>230.70388444608474</v>
      </c>
      <c r="AE54" s="33">
        <f t="shared" si="27"/>
        <v>23.543509360066281</v>
      </c>
      <c r="AF54" s="33">
        <f t="shared" si="28"/>
        <v>24.207355220562704</v>
      </c>
      <c r="AG54" s="33">
        <f t="shared" si="29"/>
        <v>89.507174845068576</v>
      </c>
      <c r="AH54" s="33">
        <f t="shared" si="17"/>
        <v>26.199389082861899</v>
      </c>
      <c r="AI54" s="33">
        <f t="shared" si="18"/>
        <v>0.40732824872715651</v>
      </c>
      <c r="AJ54" s="33">
        <f t="shared" si="19"/>
        <v>0.12765550378769736</v>
      </c>
      <c r="AK54" s="33">
        <f t="shared" si="20"/>
        <v>0.73643181860432672</v>
      </c>
      <c r="AL54" s="34">
        <f t="shared" si="21"/>
        <v>2.9234084836877259E-2</v>
      </c>
      <c r="AM54" s="33">
        <f t="shared" si="22"/>
        <v>2.8503232715955327</v>
      </c>
      <c r="AN54" s="48">
        <v>2696.22</v>
      </c>
      <c r="AO54" s="34">
        <v>8.0758635712891707</v>
      </c>
      <c r="AP54" s="34">
        <v>19.141841610000004</v>
      </c>
      <c r="AQ54" s="34">
        <v>8.097007688069743</v>
      </c>
      <c r="AR54" s="34"/>
      <c r="AS54" s="34"/>
      <c r="AT54" s="34"/>
      <c r="AU54" s="37">
        <f t="shared" si="9"/>
        <v>2017.7802874743327</v>
      </c>
      <c r="AV54" s="38"/>
      <c r="AW54" s="115" t="s">
        <v>87</v>
      </c>
      <c r="AX54" s="116">
        <v>2378.2510000000002</v>
      </c>
      <c r="AY54" s="116">
        <v>19.262100219726563</v>
      </c>
      <c r="AZ54" s="117">
        <v>15</v>
      </c>
      <c r="BA54" s="118">
        <v>8.0735007673136199</v>
      </c>
      <c r="BB54" s="279">
        <v>427.42509900642619</v>
      </c>
      <c r="BC54" s="279">
        <v>428.89313733323962</v>
      </c>
      <c r="BD54" s="116">
        <v>2130.4393524175034</v>
      </c>
      <c r="BE54" s="116">
        <v>233.87097897011915</v>
      </c>
      <c r="BF54" s="116">
        <v>13.940839351908769</v>
      </c>
      <c r="BG54" s="116">
        <v>93.505695770938928</v>
      </c>
      <c r="BH54" s="116">
        <v>4.4014358122461701</v>
      </c>
      <c r="BI54" s="116">
        <v>3.2503507563092393E-2</v>
      </c>
      <c r="BJ54" s="116">
        <v>0.10774196675487761</v>
      </c>
      <c r="BK54" s="116">
        <v>10.27402540098306</v>
      </c>
      <c r="BL54" s="116">
        <v>5.4668933650308649</v>
      </c>
      <c r="BM54" s="116">
        <v>3.5574559427571524</v>
      </c>
      <c r="BN54" s="116">
        <v>438.35204493502403</v>
      </c>
      <c r="BO54" s="38"/>
      <c r="BP54" s="115" t="s">
        <v>88</v>
      </c>
      <c r="BQ54" s="117">
        <v>2364.4589999999998</v>
      </c>
      <c r="BR54" s="117">
        <v>19.262100219726563</v>
      </c>
      <c r="BS54" s="117">
        <v>15</v>
      </c>
      <c r="BT54" s="118">
        <v>8.0946410547774086</v>
      </c>
      <c r="BU54" s="268">
        <v>402.89232205139194</v>
      </c>
      <c r="BV54" s="268">
        <v>404.27609986819584</v>
      </c>
      <c r="BW54" s="116">
        <v>2108.3292459184522</v>
      </c>
      <c r="BX54" s="116">
        <v>242.98858871244036</v>
      </c>
      <c r="BY54" s="116">
        <v>13.140681609227419</v>
      </c>
      <c r="BZ54" s="116">
        <v>97.155290890309203</v>
      </c>
      <c r="CA54" s="116">
        <v>4.6209860794698665</v>
      </c>
      <c r="CB54" s="116">
        <v>3.2668136222764051E-2</v>
      </c>
      <c r="CC54" s="116">
        <v>0.11290341753215571</v>
      </c>
      <c r="CD54" s="116"/>
      <c r="CE54" s="116"/>
      <c r="CF54" s="116">
        <v>10.045183657104218</v>
      </c>
      <c r="CG54" s="116">
        <v>5.6800237005035914</v>
      </c>
      <c r="CH54" s="116">
        <v>3.6961456386928986</v>
      </c>
      <c r="CI54" s="116">
        <v>413.19209768070425</v>
      </c>
      <c r="CJ54" s="116"/>
      <c r="CK54" s="116"/>
      <c r="CL54" s="38"/>
      <c r="CM54" s="38"/>
      <c r="CN54" s="38"/>
      <c r="CO54" s="38"/>
      <c r="CP54" s="26">
        <v>391.84</v>
      </c>
      <c r="CQ54" s="51">
        <f>CP54-BC54</f>
        <v>-37.053137333239647</v>
      </c>
      <c r="CR54" s="51">
        <f>CP54-BV54</f>
        <v>-12.436099868195868</v>
      </c>
      <c r="CS54" s="38"/>
    </row>
    <row r="55" spans="1:97" ht="13.5" customHeight="1" x14ac:dyDescent="0.35">
      <c r="A55" s="25" t="s">
        <v>84</v>
      </c>
      <c r="B55" s="26" t="s">
        <v>85</v>
      </c>
      <c r="C55" s="27" t="s">
        <v>86</v>
      </c>
      <c r="D55" s="27">
        <v>43061</v>
      </c>
      <c r="E55" s="54">
        <v>0.45624999999999999</v>
      </c>
      <c r="F55" s="29">
        <f t="shared" si="35"/>
        <v>43061.456250000003</v>
      </c>
      <c r="G55" s="30">
        <f t="shared" si="1"/>
        <v>13.708333333333334</v>
      </c>
      <c r="H55" s="30">
        <f t="shared" si="2"/>
        <v>45.697666666666663</v>
      </c>
      <c r="I55" s="31">
        <v>19</v>
      </c>
      <c r="J55" s="62">
        <v>1</v>
      </c>
      <c r="K55" s="31"/>
      <c r="L55" s="33">
        <v>13.5489</v>
      </c>
      <c r="M55" s="33">
        <v>44.507936000000001</v>
      </c>
      <c r="N55" s="33">
        <v>1.0784697999999999</v>
      </c>
      <c r="O55" s="33">
        <v>1.0918000000000001</v>
      </c>
      <c r="P55" s="33">
        <v>8.3290000000000006</v>
      </c>
      <c r="Q55" s="33">
        <v>5.6112000000000002</v>
      </c>
      <c r="R55" s="33">
        <v>97.453999999999994</v>
      </c>
      <c r="S55" s="33">
        <v>37.854900000000001</v>
      </c>
      <c r="T55" s="33">
        <v>28.492000000000001</v>
      </c>
      <c r="U55" s="33">
        <f t="shared" si="36"/>
        <v>250.60180320000001</v>
      </c>
      <c r="V55" s="33">
        <v>246.14969443769874</v>
      </c>
      <c r="W55" s="33">
        <v>0.28399999999999997</v>
      </c>
      <c r="X55" s="34">
        <v>0.25600000000000001</v>
      </c>
      <c r="Y55" s="33">
        <v>1.72</v>
      </c>
      <c r="Z55" s="34">
        <v>2.5000000000000001E-2</v>
      </c>
      <c r="AA55" s="33">
        <v>4.3140000000000001</v>
      </c>
      <c r="AB55" s="33">
        <f t="shared" si="24"/>
        <v>239.33068457284915</v>
      </c>
      <c r="AC55" s="33">
        <f t="shared" si="25"/>
        <v>250.00222909364606</v>
      </c>
      <c r="AD55" s="33">
        <f t="shared" si="26"/>
        <v>257.16265449897747</v>
      </c>
      <c r="AE55" s="33">
        <f t="shared" si="27"/>
        <v>10.671544520796914</v>
      </c>
      <c r="AF55" s="33">
        <f t="shared" si="28"/>
        <v>11.012960061278733</v>
      </c>
      <c r="AG55" s="33">
        <f t="shared" si="29"/>
        <v>95.717511905943354</v>
      </c>
      <c r="AH55" s="33">
        <f t="shared" si="17"/>
        <v>26.390414138936194</v>
      </c>
      <c r="AI55" s="33">
        <f t="shared" si="18"/>
        <v>0.27669782968331252</v>
      </c>
      <c r="AJ55" s="33">
        <f t="shared" si="19"/>
        <v>0.24941776196805637</v>
      </c>
      <c r="AK55" s="33">
        <f t="shared" si="20"/>
        <v>1.6757755882228789</v>
      </c>
      <c r="AL55" s="34">
        <f t="shared" si="21"/>
        <v>2.4357203317193005E-2</v>
      </c>
      <c r="AM55" s="33">
        <f t="shared" si="22"/>
        <v>4.2030790044148247</v>
      </c>
      <c r="AN55" s="48">
        <v>2698.78</v>
      </c>
      <c r="AO55" s="34">
        <v>8.1410363163728743</v>
      </c>
      <c r="AP55" s="34">
        <v>13.560629844900001</v>
      </c>
      <c r="AQ55" s="34">
        <v>8.1710667031033264</v>
      </c>
      <c r="AR55" s="34"/>
      <c r="AS55" s="34"/>
      <c r="AT55" s="34"/>
      <c r="AU55" s="37">
        <f t="shared" si="9"/>
        <v>2017.8925393566051</v>
      </c>
      <c r="AV55" s="38"/>
      <c r="AW55" s="115" t="s">
        <v>87</v>
      </c>
      <c r="AX55" s="116">
        <v>2392.2280000000001</v>
      </c>
      <c r="AY55" s="116">
        <v>13.54889965057373</v>
      </c>
      <c r="AZ55" s="117">
        <v>1</v>
      </c>
      <c r="BA55" s="118">
        <v>8.1411837589122555</v>
      </c>
      <c r="BB55" s="279">
        <v>356.67679503015171</v>
      </c>
      <c r="BC55" s="279">
        <v>357.99360075951967</v>
      </c>
      <c r="BD55" s="116">
        <v>2155.170064329724</v>
      </c>
      <c r="BE55" s="116">
        <v>223.3127587924447</v>
      </c>
      <c r="BF55" s="116">
        <v>13.745636817192198</v>
      </c>
      <c r="BG55" s="116">
        <v>93.852705011859967</v>
      </c>
      <c r="BH55" s="116">
        <v>2.9662997641398121</v>
      </c>
      <c r="BI55" s="116">
        <v>2.6685024059762676E-2</v>
      </c>
      <c r="BJ55" s="116">
        <v>0.14613691293424297</v>
      </c>
      <c r="BK55" s="116">
        <v>10.552869904118886</v>
      </c>
      <c r="BL55" s="116">
        <v>5.2161617922367984</v>
      </c>
      <c r="BM55" s="116">
        <v>3.3498282523173484</v>
      </c>
      <c r="BN55" s="116">
        <v>363.44256780567679</v>
      </c>
      <c r="BO55" s="38"/>
      <c r="BP55" s="115" t="s">
        <v>88</v>
      </c>
      <c r="BQ55" s="117">
        <v>2373.0790000000002</v>
      </c>
      <c r="BR55" s="117">
        <v>13.54889965057373</v>
      </c>
      <c r="BS55" s="117">
        <v>1</v>
      </c>
      <c r="BT55" s="118">
        <v>8.1712149583218689</v>
      </c>
      <c r="BU55" s="268">
        <v>328.1149157925372</v>
      </c>
      <c r="BV55" s="268">
        <v>329.32627466708971</v>
      </c>
      <c r="BW55" s="116">
        <v>2124.5348686472616</v>
      </c>
      <c r="BX55" s="116">
        <v>235.89951801093883</v>
      </c>
      <c r="BY55" s="116">
        <v>12.644916993847632</v>
      </c>
      <c r="BZ55" s="116">
        <v>99.09126625851583</v>
      </c>
      <c r="CA55" s="116">
        <v>3.1786758080260014</v>
      </c>
      <c r="CB55" s="116">
        <v>2.6858496963189767E-2</v>
      </c>
      <c r="CC55" s="116">
        <v>0.15621091219140001</v>
      </c>
      <c r="CD55" s="116"/>
      <c r="CE55" s="116"/>
      <c r="CF55" s="116">
        <v>10.214401634870487</v>
      </c>
      <c r="CG55" s="116">
        <v>5.5101645750541257</v>
      </c>
      <c r="CH55" s="116">
        <v>3.5386373551345129</v>
      </c>
      <c r="CI55" s="116">
        <v>334.33890063103837</v>
      </c>
      <c r="CJ55" s="116"/>
      <c r="CK55" s="116"/>
      <c r="CL55" s="38"/>
      <c r="CM55" s="38"/>
      <c r="CN55" s="38"/>
      <c r="CO55" s="38"/>
      <c r="CP55" s="38"/>
      <c r="CQ55" s="38"/>
      <c r="CR55" s="38"/>
      <c r="CS55" s="38"/>
    </row>
    <row r="56" spans="1:97" ht="13.5" customHeight="1" x14ac:dyDescent="0.35">
      <c r="A56" s="25" t="s">
        <v>89</v>
      </c>
      <c r="B56" s="26" t="s">
        <v>85</v>
      </c>
      <c r="C56" s="27" t="s">
        <v>86</v>
      </c>
      <c r="D56" s="27">
        <v>43061</v>
      </c>
      <c r="E56" s="54">
        <v>0.45624999999999999</v>
      </c>
      <c r="F56" s="29">
        <f t="shared" si="35"/>
        <v>43061.456250000003</v>
      </c>
      <c r="G56" s="30">
        <f t="shared" si="1"/>
        <v>13.708333333333334</v>
      </c>
      <c r="H56" s="30">
        <f t="shared" si="2"/>
        <v>45.697666666666663</v>
      </c>
      <c r="I56" s="31">
        <v>19</v>
      </c>
      <c r="J56" s="62">
        <v>15</v>
      </c>
      <c r="K56" s="31"/>
      <c r="L56" s="33">
        <v>13.5503</v>
      </c>
      <c r="M56" s="33">
        <v>44.516123</v>
      </c>
      <c r="N56" s="33">
        <v>1.1381884</v>
      </c>
      <c r="O56" s="33">
        <v>1.0553999999999999</v>
      </c>
      <c r="P56" s="33">
        <v>8.33</v>
      </c>
      <c r="Q56" s="33">
        <v>5.6218000000000004</v>
      </c>
      <c r="R56" s="33">
        <v>97.641000000000005</v>
      </c>
      <c r="S56" s="33">
        <v>37.854900000000001</v>
      </c>
      <c r="T56" s="33">
        <v>28.4922</v>
      </c>
      <c r="U56" s="33">
        <f t="shared" si="36"/>
        <v>251.07520980000001</v>
      </c>
      <c r="V56" s="123">
        <v>245.35107771966949</v>
      </c>
      <c r="W56" s="33">
        <v>0.34299999999999997</v>
      </c>
      <c r="X56" s="34">
        <v>0.253</v>
      </c>
      <c r="Y56" s="33">
        <v>1.7040000000000002</v>
      </c>
      <c r="Z56" s="34">
        <v>0.02</v>
      </c>
      <c r="AA56" s="33">
        <v>4.4740000000000002</v>
      </c>
      <c r="AB56" s="33">
        <f t="shared" si="24"/>
        <v>238.55414530092645</v>
      </c>
      <c r="AC56" s="33">
        <f t="shared" si="25"/>
        <v>249.99522816429626</v>
      </c>
      <c r="AD56" s="33">
        <f t="shared" si="26"/>
        <v>257.15537836100293</v>
      </c>
      <c r="AE56" s="33">
        <f t="shared" si="27"/>
        <v>11.441082863369815</v>
      </c>
      <c r="AF56" s="33">
        <f t="shared" si="28"/>
        <v>11.804300641333441</v>
      </c>
      <c r="AG56" s="33">
        <f t="shared" si="29"/>
        <v>95.409662159676017</v>
      </c>
      <c r="AH56" s="33">
        <f t="shared" si="17"/>
        <v>26.390414138936194</v>
      </c>
      <c r="AI56" s="33">
        <f t="shared" si="18"/>
        <v>0.33418082951188804</v>
      </c>
      <c r="AJ56" s="33">
        <f t="shared" si="19"/>
        <v>0.24649489756999321</v>
      </c>
      <c r="AK56" s="33">
        <f t="shared" si="20"/>
        <v>1.6601869780998755</v>
      </c>
      <c r="AL56" s="34">
        <f t="shared" si="21"/>
        <v>1.9485762653754405E-2</v>
      </c>
      <c r="AM56" s="33">
        <f t="shared" si="22"/>
        <v>4.3589651056448604</v>
      </c>
      <c r="AN56" s="48">
        <v>2698.72</v>
      </c>
      <c r="AO56" s="34">
        <v>8.1395112418758337</v>
      </c>
      <c r="AP56" s="34">
        <v>13.5466421649</v>
      </c>
      <c r="AQ56" s="34">
        <v>8.1695348000311032</v>
      </c>
      <c r="AR56" s="34"/>
      <c r="AS56" s="34"/>
      <c r="AT56" s="34"/>
      <c r="AU56" s="37">
        <f t="shared" si="9"/>
        <v>2017.8925393566051</v>
      </c>
      <c r="AV56" s="38"/>
      <c r="AW56" s="115" t="s">
        <v>87</v>
      </c>
      <c r="AX56" s="116">
        <v>2393.2649999999999</v>
      </c>
      <c r="AY56" s="116">
        <v>13.550299644470215</v>
      </c>
      <c r="AZ56" s="117">
        <v>15</v>
      </c>
      <c r="BA56" s="118">
        <v>8.138918176611794</v>
      </c>
      <c r="BB56" s="279">
        <v>358.3301713232164</v>
      </c>
      <c r="BC56" s="279">
        <v>359.65305740766934</v>
      </c>
      <c r="BD56" s="116">
        <v>2156.9023621395686</v>
      </c>
      <c r="BE56" s="116">
        <v>222.55390369142515</v>
      </c>
      <c r="BF56" s="116">
        <v>13.808756133913864</v>
      </c>
      <c r="BG56" s="116">
        <v>93.590268151917215</v>
      </c>
      <c r="BH56" s="116">
        <v>2.9545550599538033</v>
      </c>
      <c r="BI56" s="116">
        <v>2.134073892558053E-2</v>
      </c>
      <c r="BJ56" s="116">
        <v>0.15104334130164837</v>
      </c>
      <c r="BK56" s="116">
        <v>10.573091604650095</v>
      </c>
      <c r="BL56" s="116">
        <v>5.1857600972262148</v>
      </c>
      <c r="BM56" s="116">
        <v>3.3308614456455805</v>
      </c>
      <c r="BN56" s="116">
        <v>365.12778970183359</v>
      </c>
      <c r="BO56" s="38"/>
      <c r="BP56" s="115" t="s">
        <v>88</v>
      </c>
      <c r="BQ56" s="117">
        <v>2374.1590000000001</v>
      </c>
      <c r="BR56" s="117">
        <v>13.550299644470215</v>
      </c>
      <c r="BS56" s="117">
        <v>15</v>
      </c>
      <c r="BT56" s="118">
        <v>8.1689425801812465</v>
      </c>
      <c r="BU56" s="268">
        <v>329.65754329142385</v>
      </c>
      <c r="BV56" s="268">
        <v>330.87457554702416</v>
      </c>
      <c r="BW56" s="116">
        <v>2126.3489166055401</v>
      </c>
      <c r="BX56" s="116">
        <v>235.1059737450592</v>
      </c>
      <c r="BY56" s="116">
        <v>12.70381616542797</v>
      </c>
      <c r="BZ56" s="116">
        <v>98.817043447746585</v>
      </c>
      <c r="CA56" s="116">
        <v>3.1660406840565329</v>
      </c>
      <c r="CB56" s="116">
        <v>2.1479151845634394E-2</v>
      </c>
      <c r="CC56" s="116">
        <v>0.16145449258309022</v>
      </c>
      <c r="CD56" s="116"/>
      <c r="CE56" s="116"/>
      <c r="CF56" s="116">
        <v>10.233600325013484</v>
      </c>
      <c r="CG56" s="116">
        <v>5.4782376630745988</v>
      </c>
      <c r="CH56" s="116">
        <v>3.5187224784615285</v>
      </c>
      <c r="CI56" s="116">
        <v>335.91123431234058</v>
      </c>
      <c r="CJ56" s="116"/>
      <c r="CK56" s="116"/>
      <c r="CL56" s="38"/>
      <c r="CM56" s="38"/>
      <c r="CN56" s="38"/>
      <c r="CO56" s="38"/>
      <c r="CP56" s="38"/>
      <c r="CQ56" s="38"/>
      <c r="CR56" s="38"/>
      <c r="CS56" s="38"/>
    </row>
    <row r="57" spans="1:97" ht="13.5" customHeight="1" x14ac:dyDescent="0.35">
      <c r="A57" s="25" t="s">
        <v>84</v>
      </c>
      <c r="B57" s="26" t="s">
        <v>85</v>
      </c>
      <c r="C57" s="27" t="s">
        <v>86</v>
      </c>
      <c r="D57" s="27">
        <v>43087</v>
      </c>
      <c r="E57" s="54">
        <v>0.4458333333333333</v>
      </c>
      <c r="F57" s="29">
        <f t="shared" si="35"/>
        <v>43087.445833333331</v>
      </c>
      <c r="G57" s="30">
        <f t="shared" si="1"/>
        <v>13.708333333333334</v>
      </c>
      <c r="H57" s="30">
        <f t="shared" si="2"/>
        <v>45.697666666666663</v>
      </c>
      <c r="I57" s="31">
        <v>19</v>
      </c>
      <c r="J57" s="62">
        <v>1</v>
      </c>
      <c r="K57" s="31"/>
      <c r="L57" s="33">
        <v>10.847200000000001</v>
      </c>
      <c r="M57" s="33">
        <v>40.351965</v>
      </c>
      <c r="N57" s="33">
        <v>8.3420000000000005</v>
      </c>
      <c r="O57" s="33">
        <v>0.48080000000000001</v>
      </c>
      <c r="P57" s="33">
        <v>1.2374541999999999</v>
      </c>
      <c r="Q57" s="33">
        <v>5.8849</v>
      </c>
      <c r="R57" s="33">
        <v>95.786000000000001</v>
      </c>
      <c r="S57" s="33">
        <v>36.467100000000002</v>
      </c>
      <c r="T57" s="33">
        <v>27.946899999999999</v>
      </c>
      <c r="U57" s="33">
        <f t="shared" si="36"/>
        <v>262.82551890000002</v>
      </c>
      <c r="V57" s="123">
        <v>263.0865685711193</v>
      </c>
      <c r="W57" s="33">
        <v>0.20099999999999998</v>
      </c>
      <c r="X57" s="34">
        <v>1.913</v>
      </c>
      <c r="Y57" s="33">
        <v>4.6061255952380957</v>
      </c>
      <c r="Z57" s="34">
        <v>6.4000000000000001E-2</v>
      </c>
      <c r="AA57" s="33">
        <v>8.0436111999999991</v>
      </c>
      <c r="AB57" s="33">
        <f t="shared" si="24"/>
        <v>255.93400648527594</v>
      </c>
      <c r="AC57" s="33">
        <f t="shared" si="25"/>
        <v>266.8643220548197</v>
      </c>
      <c r="AD57" s="33">
        <f t="shared" si="26"/>
        <v>274.35893099766344</v>
      </c>
      <c r="AE57" s="33">
        <f t="shared" si="27"/>
        <v>10.930315569543751</v>
      </c>
      <c r="AF57" s="33">
        <f t="shared" si="28"/>
        <v>11.272362426544134</v>
      </c>
      <c r="AG57" s="33">
        <f t="shared" si="29"/>
        <v>95.891381269946649</v>
      </c>
      <c r="AH57" s="33">
        <f t="shared" si="17"/>
        <v>25.334568715018349</v>
      </c>
      <c r="AI57" s="33">
        <f t="shared" si="18"/>
        <v>0.19603357395030532</v>
      </c>
      <c r="AJ57" s="33">
        <f t="shared" si="19"/>
        <v>1.8657324724723092</v>
      </c>
      <c r="AK57" s="33">
        <f t="shared" si="20"/>
        <v>4.4923147387985152</v>
      </c>
      <c r="AL57" s="34">
        <f t="shared" si="21"/>
        <v>6.2418650412037528E-2</v>
      </c>
      <c r="AM57" s="33">
        <f t="shared" si="22"/>
        <v>7.8448649303617133</v>
      </c>
      <c r="AN57" s="48">
        <v>2693.63</v>
      </c>
      <c r="AO57" s="34">
        <v>8.1194967866158585</v>
      </c>
      <c r="AP57" s="34">
        <v>11.8404393225</v>
      </c>
      <c r="AQ57" s="34">
        <v>8.1544448881120477</v>
      </c>
      <c r="AR57" s="34"/>
      <c r="AS57" s="34"/>
      <c r="AT57" s="34"/>
      <c r="AU57" s="37">
        <f t="shared" si="9"/>
        <v>2017.9637234770705</v>
      </c>
      <c r="AV57" s="38"/>
      <c r="AW57" s="115" t="s">
        <v>87</v>
      </c>
      <c r="AX57" s="116">
        <v>2426.1669999999999</v>
      </c>
      <c r="AY57" s="116">
        <v>10.847200393676758</v>
      </c>
      <c r="AZ57" s="117">
        <v>1</v>
      </c>
      <c r="BA57" s="118">
        <v>8.135100027377808</v>
      </c>
      <c r="BB57" s="279">
        <v>365.04352920748363</v>
      </c>
      <c r="BC57" s="279">
        <v>366.43891609619538</v>
      </c>
      <c r="BD57" s="116">
        <v>2213.2200935406072</v>
      </c>
      <c r="BE57" s="116">
        <v>197.49846753989428</v>
      </c>
      <c r="BF57" s="116">
        <v>15.448690461709012</v>
      </c>
      <c r="BG57" s="116">
        <v>82.928327121429646</v>
      </c>
      <c r="BH57" s="116">
        <v>2.1861833751279058</v>
      </c>
      <c r="BI57" s="116">
        <v>6.7590878904279367E-2</v>
      </c>
      <c r="BJ57" s="116">
        <v>0.23816184405407528</v>
      </c>
      <c r="BK57" s="116">
        <v>11.42775135521833</v>
      </c>
      <c r="BL57" s="116">
        <v>4.6594878394507546</v>
      </c>
      <c r="BM57" s="116">
        <v>2.9735724961675958</v>
      </c>
      <c r="BN57" s="116">
        <v>371.09943713135732</v>
      </c>
      <c r="BO57" s="38"/>
      <c r="BP57" s="115" t="s">
        <v>88</v>
      </c>
      <c r="BQ57" s="117">
        <v>2405.5940000000001</v>
      </c>
      <c r="BR57" s="117">
        <v>10.847200393676758</v>
      </c>
      <c r="BS57" s="117">
        <v>1</v>
      </c>
      <c r="BT57" s="118">
        <v>8.1701031267124353</v>
      </c>
      <c r="BU57" s="268">
        <v>331.81698030916942</v>
      </c>
      <c r="BV57" s="268">
        <v>333.08535798670437</v>
      </c>
      <c r="BW57" s="116">
        <v>2180.6283602215772</v>
      </c>
      <c r="BX57" s="116">
        <v>210.92297147057604</v>
      </c>
      <c r="BY57" s="116">
        <v>14.042538515514</v>
      </c>
      <c r="BZ57" s="116">
        <v>88.467170261375713</v>
      </c>
      <c r="CA57" s="116">
        <v>2.3696799104038484</v>
      </c>
      <c r="CB57" s="116">
        <v>6.8064554221440157E-2</v>
      </c>
      <c r="CC57" s="116">
        <v>0.25749573264528419</v>
      </c>
      <c r="CD57" s="116"/>
      <c r="CE57" s="116"/>
      <c r="CF57" s="116">
        <v>10.983500265113774</v>
      </c>
      <c r="CG57" s="116">
        <v>4.9762058048852733</v>
      </c>
      <c r="CH57" s="116">
        <v>3.1756942450611949</v>
      </c>
      <c r="CI57" s="116">
        <v>337.3216747347704</v>
      </c>
      <c r="CJ57" s="116"/>
      <c r="CK57" s="116"/>
      <c r="CL57" s="38"/>
      <c r="CM57" s="38"/>
      <c r="CN57" s="38"/>
      <c r="CO57" s="38"/>
      <c r="CP57" s="38"/>
      <c r="CQ57" s="38"/>
      <c r="CR57" s="38"/>
      <c r="CS57" s="38"/>
    </row>
    <row r="58" spans="1:97" ht="13.5" customHeight="1" x14ac:dyDescent="0.35">
      <c r="A58" s="25" t="s">
        <v>89</v>
      </c>
      <c r="B58" s="26" t="s">
        <v>85</v>
      </c>
      <c r="C58" s="27" t="s">
        <v>86</v>
      </c>
      <c r="D58" s="27">
        <v>43087</v>
      </c>
      <c r="E58" s="54">
        <v>0.4458333333333333</v>
      </c>
      <c r="F58" s="29">
        <f t="shared" si="35"/>
        <v>43087.445833333331</v>
      </c>
      <c r="G58" s="30">
        <f t="shared" si="1"/>
        <v>13.708333333333334</v>
      </c>
      <c r="H58" s="30">
        <f t="shared" si="2"/>
        <v>45.697666666666663</v>
      </c>
      <c r="I58" s="31">
        <v>19</v>
      </c>
      <c r="J58" s="62">
        <v>15</v>
      </c>
      <c r="K58" s="31"/>
      <c r="L58" s="33">
        <v>12.1113</v>
      </c>
      <c r="M58" s="33">
        <v>42.758757000000003</v>
      </c>
      <c r="N58" s="33">
        <v>8.3249999999999993</v>
      </c>
      <c r="O58" s="33">
        <v>0.30180000000000001</v>
      </c>
      <c r="P58" s="33">
        <v>1.4379877999999999</v>
      </c>
      <c r="Q58" s="33">
        <v>5.3434999999999997</v>
      </c>
      <c r="R58" s="33">
        <v>89.965000000000003</v>
      </c>
      <c r="S58" s="33">
        <v>37.592500000000001</v>
      </c>
      <c r="T58" s="33">
        <v>28.582899999999999</v>
      </c>
      <c r="U58" s="33">
        <f t="shared" si="36"/>
        <v>238.64605349999999</v>
      </c>
      <c r="V58" s="123">
        <v>238.26291591228207</v>
      </c>
      <c r="W58" s="33">
        <v>0.11599999999999999</v>
      </c>
      <c r="X58" s="34">
        <v>2.2490000000000001</v>
      </c>
      <c r="Y58" s="33">
        <v>2.6252249999999999</v>
      </c>
      <c r="Z58" s="34">
        <v>0.113</v>
      </c>
      <c r="AA58" s="33">
        <v>8.4935343999999997</v>
      </c>
      <c r="AB58" s="33">
        <f t="shared" si="24"/>
        <v>231.64191813054839</v>
      </c>
      <c r="AC58" s="33">
        <f t="shared" si="25"/>
        <v>257.86943443741495</v>
      </c>
      <c r="AD58" s="33">
        <f t="shared" si="26"/>
        <v>265.27833564467579</v>
      </c>
      <c r="AE58" s="33">
        <f t="shared" si="27"/>
        <v>26.227516306866562</v>
      </c>
      <c r="AF58" s="33">
        <f t="shared" si="28"/>
        <v>27.015419732393724</v>
      </c>
      <c r="AG58" s="33">
        <f t="shared" si="29"/>
        <v>89.816198270868512</v>
      </c>
      <c r="AH58" s="33">
        <f t="shared" si="17"/>
        <v>26.190713708409476</v>
      </c>
      <c r="AI58" s="33">
        <f t="shared" si="18"/>
        <v>0.11303941699180217</v>
      </c>
      <c r="AJ58" s="33">
        <f t="shared" si="19"/>
        <v>2.1916004208151993</v>
      </c>
      <c r="AK58" s="33">
        <f t="shared" si="20"/>
        <v>2.5582233057957233</v>
      </c>
      <c r="AL58" s="34">
        <f t="shared" si="21"/>
        <v>0.11011598379373834</v>
      </c>
      <c r="AM58" s="33">
        <f t="shared" si="22"/>
        <v>8.2767601446191073</v>
      </c>
      <c r="AN58" s="48">
        <v>2676.64</v>
      </c>
      <c r="AO58" s="34">
        <v>8.1162856236836785</v>
      </c>
      <c r="AP58" s="34">
        <v>11.8174675044</v>
      </c>
      <c r="AQ58" s="34">
        <v>8.1491149074624598</v>
      </c>
      <c r="AR58" s="34"/>
      <c r="AS58" s="34"/>
      <c r="AT58" s="34"/>
      <c r="AU58" s="37">
        <f t="shared" si="9"/>
        <v>2017.9637234770705</v>
      </c>
      <c r="AV58" s="38"/>
      <c r="AW58" s="115" t="s">
        <v>87</v>
      </c>
      <c r="AX58" s="116">
        <v>2404.8490000000002</v>
      </c>
      <c r="AY58" s="116">
        <v>12.111300468444824</v>
      </c>
      <c r="AZ58" s="117">
        <v>15</v>
      </c>
      <c r="BA58" s="118">
        <v>8.1111336589080487</v>
      </c>
      <c r="BB58" s="279">
        <v>384.08148581202664</v>
      </c>
      <c r="BC58" s="279">
        <v>385.52587737501142</v>
      </c>
      <c r="BD58" s="116">
        <v>2190.0143178291141</v>
      </c>
      <c r="BE58" s="116">
        <v>199.32705599162975</v>
      </c>
      <c r="BF58" s="116">
        <v>15.507438327230956</v>
      </c>
      <c r="BG58" s="116">
        <v>85.215742479933425</v>
      </c>
      <c r="BH58" s="116">
        <v>2.3912319359602145</v>
      </c>
      <c r="BI58" s="116">
        <v>0.11916506077903931</v>
      </c>
      <c r="BJ58" s="116">
        <v>0.25322773376526564</v>
      </c>
      <c r="BK58" s="116">
        <v>11.225187276845345</v>
      </c>
      <c r="BL58" s="116">
        <v>4.6541144939223171</v>
      </c>
      <c r="BM58" s="116">
        <v>2.9804206226097052</v>
      </c>
      <c r="BN58" s="116">
        <v>390.85990579300818</v>
      </c>
      <c r="BO58" s="38"/>
      <c r="BP58" s="115" t="s">
        <v>88</v>
      </c>
      <c r="BQ58" s="117">
        <v>2385.355</v>
      </c>
      <c r="BR58" s="117">
        <v>12.111300468444824</v>
      </c>
      <c r="BS58" s="117">
        <v>15</v>
      </c>
      <c r="BT58" s="118">
        <v>8.1439493217409495</v>
      </c>
      <c r="BU58" s="268">
        <v>351.12299726014112</v>
      </c>
      <c r="BV58" s="268">
        <v>352.44344386729853</v>
      </c>
      <c r="BW58" s="116">
        <v>2159.2280781582494</v>
      </c>
      <c r="BX58" s="116">
        <v>211.95002889623655</v>
      </c>
      <c r="BY58" s="116">
        <v>14.176726622925315</v>
      </c>
      <c r="BZ58" s="116">
        <v>90.54781364664963</v>
      </c>
      <c r="CA58" s="116">
        <v>2.5789170005421149</v>
      </c>
      <c r="CB58" s="116">
        <v>0.11994446761578917</v>
      </c>
      <c r="CC58" s="116">
        <v>0.27244903878512688</v>
      </c>
      <c r="CD58" s="116"/>
      <c r="CE58" s="116"/>
      <c r="CF58" s="116">
        <v>10.818268553878129</v>
      </c>
      <c r="CG58" s="116">
        <v>4.9488500021524997</v>
      </c>
      <c r="CH58" s="116">
        <v>3.1691645368584234</v>
      </c>
      <c r="CI58" s="116">
        <v>357.31975297039963</v>
      </c>
      <c r="CJ58" s="116"/>
      <c r="CK58" s="116"/>
      <c r="CL58" s="38"/>
      <c r="CM58" s="38"/>
      <c r="CN58" s="38"/>
      <c r="CO58" s="38"/>
      <c r="CP58" s="38"/>
      <c r="CQ58" s="38"/>
      <c r="CR58" s="38"/>
      <c r="CS58" s="38"/>
    </row>
    <row r="59" spans="1:97" ht="13.5" customHeight="1" x14ac:dyDescent="0.35">
      <c r="A59" s="25" t="s">
        <v>84</v>
      </c>
      <c r="B59" s="26" t="s">
        <v>85</v>
      </c>
      <c r="C59" s="27" t="s">
        <v>86</v>
      </c>
      <c r="D59" s="27">
        <v>43117</v>
      </c>
      <c r="E59" s="54">
        <v>0.44375000000000003</v>
      </c>
      <c r="F59" s="29">
        <f t="shared" si="35"/>
        <v>43117.443749999999</v>
      </c>
      <c r="G59" s="30">
        <f t="shared" si="1"/>
        <v>13.708333333333334</v>
      </c>
      <c r="H59" s="30">
        <f t="shared" si="2"/>
        <v>45.697666666666663</v>
      </c>
      <c r="I59" s="31">
        <v>19</v>
      </c>
      <c r="J59" s="62">
        <v>1</v>
      </c>
      <c r="K59" s="31"/>
      <c r="L59" s="33">
        <v>10.620900000000001</v>
      </c>
      <c r="M59" s="33">
        <v>41.424574999999997</v>
      </c>
      <c r="N59" s="33">
        <v>8.3480000000000008</v>
      </c>
      <c r="O59" s="33">
        <v>2.4842</v>
      </c>
      <c r="P59" s="33">
        <v>1.0201606000000001</v>
      </c>
      <c r="Q59" s="33">
        <v>6.1435000000000004</v>
      </c>
      <c r="R59" s="33">
        <v>100.37</v>
      </c>
      <c r="S59" s="33">
        <v>37.786799999999999</v>
      </c>
      <c r="T59" s="33">
        <v>29.0181</v>
      </c>
      <c r="U59" s="33">
        <f t="shared" si="36"/>
        <v>274.37485350000003</v>
      </c>
      <c r="V59" s="123">
        <v>270.43407296846749</v>
      </c>
      <c r="W59" s="33">
        <v>4.8999999999999988E-2</v>
      </c>
      <c r="X59" s="34">
        <v>0.83699999999999997</v>
      </c>
      <c r="Y59" s="33">
        <v>1.1487499999999999</v>
      </c>
      <c r="Z59" s="52">
        <v>3.0000000000000001E-3</v>
      </c>
      <c r="AA59" s="33">
        <v>2.5309920000000004</v>
      </c>
      <c r="AB59" s="33">
        <f t="shared" si="24"/>
        <v>262.80788741079238</v>
      </c>
      <c r="AC59" s="33">
        <f t="shared" si="25"/>
        <v>265.6323024469026</v>
      </c>
      <c r="AD59" s="33">
        <f t="shared" si="26"/>
        <v>273.38074767360672</v>
      </c>
      <c r="AE59" s="33">
        <f t="shared" si="27"/>
        <v>2.8244150361102243</v>
      </c>
      <c r="AF59" s="33">
        <f t="shared" si="28"/>
        <v>2.9466747051392304</v>
      </c>
      <c r="AG59" s="33">
        <f t="shared" si="29"/>
        <v>98.922135252677961</v>
      </c>
      <c r="AH59" s="33">
        <f t="shared" si="17"/>
        <v>26.338583457949198</v>
      </c>
      <c r="AI59" s="33">
        <f t="shared" si="18"/>
        <v>4.7742529404778633E-2</v>
      </c>
      <c r="AJ59" s="33">
        <f t="shared" si="19"/>
        <v>0.81552034922040251</v>
      </c>
      <c r="AK59" s="33">
        <f t="shared" si="20"/>
        <v>1.1192700133416218</v>
      </c>
      <c r="AL59" s="34">
        <f t="shared" si="21"/>
        <v>2.9230120043742028E-3</v>
      </c>
      <c r="AM59" s="33">
        <f t="shared" si="22"/>
        <v>2.4660399996583577</v>
      </c>
      <c r="AN59" s="48">
        <v>2684.31</v>
      </c>
      <c r="AO59" s="34">
        <v>8.1650730654009784</v>
      </c>
      <c r="AP59" s="34">
        <v>10.7688667344</v>
      </c>
      <c r="AQ59" s="34">
        <v>8.200154874983614</v>
      </c>
      <c r="AR59" s="34"/>
      <c r="AS59" s="34"/>
      <c r="AT59" s="34"/>
      <c r="AU59" s="37">
        <f t="shared" si="9"/>
        <v>2018.0465434633813</v>
      </c>
      <c r="AV59" s="38"/>
      <c r="AW59" s="115" t="s">
        <v>87</v>
      </c>
      <c r="AX59" s="116">
        <v>2391.7280000000001</v>
      </c>
      <c r="AY59" s="116">
        <v>10.62090015411377</v>
      </c>
      <c r="AZ59" s="117">
        <v>1</v>
      </c>
      <c r="BA59" s="118">
        <v>8.1673798482480571</v>
      </c>
      <c r="BB59" s="279">
        <v>330.5188269735379</v>
      </c>
      <c r="BC59" s="279">
        <v>331.78595128104376</v>
      </c>
      <c r="BD59" s="116">
        <v>2165.410639067024</v>
      </c>
      <c r="BE59" s="116">
        <v>212.33266233517489</v>
      </c>
      <c r="BF59" s="116">
        <v>13.984805483949376</v>
      </c>
      <c r="BG59" s="116">
        <v>91.813731898762796</v>
      </c>
      <c r="BH59" s="116">
        <v>2.3440667437644058</v>
      </c>
      <c r="BI59" s="116">
        <v>3.1748561680268244E-3</v>
      </c>
      <c r="BJ59" s="116">
        <v>8.0075754413192174E-2</v>
      </c>
      <c r="BK59" s="116">
        <v>10.825761291203442</v>
      </c>
      <c r="BL59" s="116">
        <v>4.9659715076413198</v>
      </c>
      <c r="BM59" s="116">
        <v>3.1713430160715599</v>
      </c>
      <c r="BN59" s="116">
        <v>335.93879414797647</v>
      </c>
      <c r="BO59" s="38"/>
      <c r="BP59" s="115" t="s">
        <v>88</v>
      </c>
      <c r="BQ59" s="117">
        <v>2370.0030000000002</v>
      </c>
      <c r="BR59" s="117">
        <v>10.62090015411377</v>
      </c>
      <c r="BS59" s="117">
        <v>1</v>
      </c>
      <c r="BT59" s="118">
        <v>8.2024692928739569</v>
      </c>
      <c r="BU59" s="268">
        <v>299.99025295903238</v>
      </c>
      <c r="BV59" s="268">
        <v>301.14033855330825</v>
      </c>
      <c r="BW59" s="116">
        <v>2130.7900115750699</v>
      </c>
      <c r="BX59" s="116">
        <v>226.52004325829787</v>
      </c>
      <c r="BY59" s="116">
        <v>12.693090354725257</v>
      </c>
      <c r="BZ59" s="116">
        <v>97.855281187380186</v>
      </c>
      <c r="CA59" s="116">
        <v>2.5413203726803553</v>
      </c>
      <c r="CB59" s="116">
        <v>3.1974655315685991E-3</v>
      </c>
      <c r="CC59" s="116">
        <v>8.6577572304996075E-2</v>
      </c>
      <c r="CD59" s="116"/>
      <c r="CE59" s="116"/>
      <c r="CF59" s="116">
        <v>10.414519851876058</v>
      </c>
      <c r="CG59" s="116">
        <v>5.2977816430083804</v>
      </c>
      <c r="CH59" s="116">
        <v>3.383241886985116</v>
      </c>
      <c r="CI59" s="116">
        <v>304.90960154373391</v>
      </c>
      <c r="CJ59" s="116"/>
      <c r="CK59" s="116"/>
      <c r="CL59" s="38"/>
      <c r="CM59" s="38"/>
      <c r="CN59" s="38"/>
      <c r="CO59" s="38"/>
      <c r="CP59" s="38"/>
      <c r="CQ59" s="38"/>
      <c r="CR59" s="38"/>
      <c r="CS59" s="38"/>
    </row>
    <row r="60" spans="1:97" ht="13.5" customHeight="1" x14ac:dyDescent="0.35">
      <c r="A60" s="25" t="s">
        <v>89</v>
      </c>
      <c r="B60" s="26" t="s">
        <v>85</v>
      </c>
      <c r="C60" s="27" t="s">
        <v>86</v>
      </c>
      <c r="D60" s="27">
        <v>43117</v>
      </c>
      <c r="E60" s="54">
        <v>0.44375000000000003</v>
      </c>
      <c r="F60" s="29">
        <f t="shared" si="35"/>
        <v>43117.443749999999</v>
      </c>
      <c r="G60" s="30">
        <f t="shared" si="1"/>
        <v>13.708333333333334</v>
      </c>
      <c r="H60" s="30">
        <f t="shared" si="2"/>
        <v>45.697666666666663</v>
      </c>
      <c r="I60" s="31">
        <v>19</v>
      </c>
      <c r="J60" s="62">
        <v>15</v>
      </c>
      <c r="K60" s="31"/>
      <c r="L60" s="33">
        <v>10.9313</v>
      </c>
      <c r="M60" s="33">
        <v>41.924570000000003</v>
      </c>
      <c r="N60" s="33">
        <v>8.3209999999999997</v>
      </c>
      <c r="O60" s="33">
        <v>1.1472</v>
      </c>
      <c r="P60" s="33">
        <v>1.1248057</v>
      </c>
      <c r="Q60" s="33">
        <v>5.7601000000000004</v>
      </c>
      <c r="R60" s="33">
        <v>94.835999999999999</v>
      </c>
      <c r="S60" s="33">
        <v>37.966500000000003</v>
      </c>
      <c r="T60" s="33">
        <v>29.101099999999999</v>
      </c>
      <c r="U60" s="33">
        <f t="shared" si="36"/>
        <v>257.25182610000002</v>
      </c>
      <c r="V60" s="123">
        <v>252.97818588447453</v>
      </c>
      <c r="W60" s="33">
        <v>0.10399999999999998</v>
      </c>
      <c r="X60" s="34">
        <v>1.466</v>
      </c>
      <c r="Y60" s="33">
        <v>1.6594125</v>
      </c>
      <c r="Z60" s="34">
        <v>5.3999999999999999E-2</v>
      </c>
      <c r="AA60" s="33">
        <v>4.6272311999999989</v>
      </c>
      <c r="AB60" s="33">
        <f t="shared" si="24"/>
        <v>245.82442471830464</v>
      </c>
      <c r="AC60" s="33">
        <f t="shared" si="25"/>
        <v>263.56552008338002</v>
      </c>
      <c r="AD60" s="33">
        <f t="shared" si="26"/>
        <v>271.27598449495866</v>
      </c>
      <c r="AE60" s="33">
        <f t="shared" si="27"/>
        <v>17.741095365075381</v>
      </c>
      <c r="AF60" s="33">
        <f t="shared" si="28"/>
        <v>18.297798610484136</v>
      </c>
      <c r="AG60" s="33">
        <f t="shared" si="29"/>
        <v>93.254913941405619</v>
      </c>
      <c r="AH60" s="33">
        <f t="shared" si="17"/>
        <v>26.475356987719806</v>
      </c>
      <c r="AI60" s="33">
        <f t="shared" si="18"/>
        <v>0.10131758087714539</v>
      </c>
      <c r="AJ60" s="33">
        <f t="shared" si="19"/>
        <v>1.4281882073643766</v>
      </c>
      <c r="AK60" s="33">
        <f t="shared" si="20"/>
        <v>1.616612117089385</v>
      </c>
      <c r="AL60" s="34">
        <f t="shared" si="21"/>
        <v>5.2607205455440884E-2</v>
      </c>
      <c r="AM60" s="33">
        <f t="shared" si="22"/>
        <v>4.5078833783004857</v>
      </c>
      <c r="AN60" s="48">
        <v>2685.8</v>
      </c>
      <c r="AO60" s="34">
        <v>8.1416296956845997</v>
      </c>
      <c r="AP60" s="34">
        <v>10.7908351556</v>
      </c>
      <c r="AQ60" s="34">
        <v>8.1758408219384329</v>
      </c>
      <c r="AR60" s="34"/>
      <c r="AS60" s="34"/>
      <c r="AT60" s="34"/>
      <c r="AU60" s="37">
        <f t="shared" si="9"/>
        <v>2018.0465434633813</v>
      </c>
      <c r="AV60" s="38"/>
      <c r="AW60" s="115" t="s">
        <v>87</v>
      </c>
      <c r="AX60" s="116">
        <v>2405.6179999999999</v>
      </c>
      <c r="AY60" s="116">
        <v>10.931300163269043</v>
      </c>
      <c r="AZ60" s="117">
        <v>15</v>
      </c>
      <c r="BA60" s="118">
        <v>8.1388665838622636</v>
      </c>
      <c r="BB60" s="279">
        <v>356.6148263676385</v>
      </c>
      <c r="BC60" s="279">
        <v>357.97651118821494</v>
      </c>
      <c r="BD60" s="116">
        <v>2186.4840336571892</v>
      </c>
      <c r="BE60" s="116">
        <v>204.21213438410018</v>
      </c>
      <c r="BF60" s="116">
        <v>14.922149383961477</v>
      </c>
      <c r="BG60" s="116">
        <v>88.428803735360731</v>
      </c>
      <c r="BH60" s="116">
        <v>2.2738011869182602</v>
      </c>
      <c r="BI60" s="116">
        <v>5.689263947865985E-2</v>
      </c>
      <c r="BJ60" s="116">
        <v>0.13956762613305176</v>
      </c>
      <c r="BK60" s="116">
        <v>11.07312166552185</v>
      </c>
      <c r="BL60" s="116">
        <v>4.7574606607510193</v>
      </c>
      <c r="BM60" s="116">
        <v>3.0406768823461001</v>
      </c>
      <c r="BN60" s="116">
        <v>362.55149657787871</v>
      </c>
      <c r="BO60" s="38"/>
      <c r="BP60" s="115" t="s">
        <v>88</v>
      </c>
      <c r="BQ60" s="117">
        <v>2384.9270000000001</v>
      </c>
      <c r="BR60" s="117">
        <v>10.931300163269043</v>
      </c>
      <c r="BS60" s="117">
        <v>15</v>
      </c>
      <c r="BT60" s="118">
        <v>8.1730724316206445</v>
      </c>
      <c r="BU60" s="268">
        <v>324.66388483393456</v>
      </c>
      <c r="BV60" s="268">
        <v>325.90356936491924</v>
      </c>
      <c r="BW60" s="116">
        <v>2153.7076166874704</v>
      </c>
      <c r="BX60" s="116">
        <v>217.63454203158284</v>
      </c>
      <c r="BY60" s="116">
        <v>13.585197896609243</v>
      </c>
      <c r="BZ60" s="116">
        <v>94.162075667300243</v>
      </c>
      <c r="CA60" s="116">
        <v>2.4601315837721884</v>
      </c>
      <c r="CB60" s="116">
        <v>5.7276133929490845E-2</v>
      </c>
      <c r="CC60" s="116">
        <v>0.15062257647123506</v>
      </c>
      <c r="CD60" s="116"/>
      <c r="CE60" s="116"/>
      <c r="CF60" s="116">
        <v>10.657516075581952</v>
      </c>
      <c r="CG60" s="116">
        <v>5.0701579279729323</v>
      </c>
      <c r="CH60" s="116">
        <v>3.2405337848862836</v>
      </c>
      <c r="CI60" s="116">
        <v>330.06865847463416</v>
      </c>
      <c r="CJ60" s="116"/>
      <c r="CK60" s="116"/>
      <c r="CL60" s="38"/>
      <c r="CM60" s="38"/>
      <c r="CN60" s="38"/>
      <c r="CO60" s="38"/>
      <c r="CP60" s="38"/>
      <c r="CQ60" s="38"/>
      <c r="CR60" s="38"/>
      <c r="CS60" s="38"/>
    </row>
    <row r="61" spans="1:97" ht="13.5" customHeight="1" x14ac:dyDescent="0.35">
      <c r="A61" s="25" t="s">
        <v>84</v>
      </c>
      <c r="B61" s="26" t="s">
        <v>85</v>
      </c>
      <c r="C61" s="27" t="s">
        <v>86</v>
      </c>
      <c r="D61" s="27">
        <v>43145</v>
      </c>
      <c r="E61" s="126">
        <v>0.44027777777777777</v>
      </c>
      <c r="F61" s="29">
        <f t="shared" si="35"/>
        <v>43145.44027777778</v>
      </c>
      <c r="G61" s="30">
        <f t="shared" si="1"/>
        <v>13.708333333333334</v>
      </c>
      <c r="H61" s="30">
        <f t="shared" si="2"/>
        <v>45.697666666666663</v>
      </c>
      <c r="I61" s="31">
        <v>19</v>
      </c>
      <c r="J61" s="62">
        <v>1.008</v>
      </c>
      <c r="K61" s="31"/>
      <c r="L61" s="33">
        <v>9.7218</v>
      </c>
      <c r="M61" s="33">
        <v>40.689870999999997</v>
      </c>
      <c r="N61" s="33">
        <v>8.3480000000000008</v>
      </c>
      <c r="O61" s="33">
        <v>0.44690000000000002</v>
      </c>
      <c r="P61" s="33">
        <v>0.99740720000000005</v>
      </c>
      <c r="Q61" s="33">
        <v>6.1069000000000004</v>
      </c>
      <c r="R61" s="33">
        <v>97.965999999999994</v>
      </c>
      <c r="S61" s="33">
        <v>37.970999999999997</v>
      </c>
      <c r="T61" s="33">
        <v>29.3233</v>
      </c>
      <c r="U61" s="33">
        <f t="shared" si="36"/>
        <v>272.74026090000001</v>
      </c>
      <c r="V61" s="123">
        <v>263.53250253289917</v>
      </c>
      <c r="W61" s="33">
        <v>0.12000000000000001</v>
      </c>
      <c r="X61" s="34">
        <v>0.29499999999999998</v>
      </c>
      <c r="Y61" s="33">
        <v>1.091</v>
      </c>
      <c r="Z61" s="34">
        <v>2.0999999999999998E-2</v>
      </c>
      <c r="AA61" s="33">
        <v>3.4550000000000001</v>
      </c>
      <c r="AB61" s="33">
        <f t="shared" si="24"/>
        <v>256.02500451791883</v>
      </c>
      <c r="AC61" s="33">
        <f t="shared" si="25"/>
        <v>270.40647197273466</v>
      </c>
      <c r="AD61" s="33">
        <f t="shared" si="26"/>
        <v>278.37729703547825</v>
      </c>
      <c r="AE61" s="33">
        <f t="shared" si="27"/>
        <v>14.381467454815834</v>
      </c>
      <c r="AF61" s="33">
        <f t="shared" si="28"/>
        <v>14.844794502579077</v>
      </c>
      <c r="AG61" s="33">
        <f t="shared" si="29"/>
        <v>94.667383202342421</v>
      </c>
      <c r="AH61" s="33">
        <f t="shared" si="17"/>
        <v>26.47878221899623</v>
      </c>
      <c r="AI61" s="33">
        <f t="shared" si="18"/>
        <v>0.11690451091506182</v>
      </c>
      <c r="AJ61" s="33">
        <f t="shared" si="19"/>
        <v>0.28739025599952694</v>
      </c>
      <c r="AK61" s="33">
        <f t="shared" si="20"/>
        <v>1.0628568450694369</v>
      </c>
      <c r="AL61" s="34">
        <f t="shared" si="21"/>
        <v>2.0458289410135812E-2</v>
      </c>
      <c r="AM61" s="33">
        <f t="shared" si="22"/>
        <v>3.3658757100961547</v>
      </c>
      <c r="AN61" s="124">
        <f>AN62</f>
        <v>2683.48</v>
      </c>
      <c r="AO61" s="34">
        <v>8.1593717641237706</v>
      </c>
      <c r="AP61" s="33">
        <v>9.723481522500002</v>
      </c>
      <c r="AQ61" s="34">
        <v>8.1956682375782819</v>
      </c>
      <c r="AR61" s="34"/>
      <c r="AS61" s="34"/>
      <c r="AT61" s="33"/>
      <c r="AU61" s="37">
        <f t="shared" si="9"/>
        <v>2018.1232032854209</v>
      </c>
      <c r="AV61" s="38"/>
      <c r="AW61" s="115" t="s">
        <v>87</v>
      </c>
      <c r="AX61" s="116">
        <v>2403.0039999999999</v>
      </c>
      <c r="AY61" s="116">
        <v>9.7217998504638672</v>
      </c>
      <c r="AZ61" s="117">
        <v>1.0080000162124634</v>
      </c>
      <c r="BA61" s="118">
        <v>8.1593613589353033</v>
      </c>
      <c r="BB61" s="279">
        <v>337.39380911798258</v>
      </c>
      <c r="BC61" s="279">
        <v>338.70247920342155</v>
      </c>
      <c r="BD61" s="116">
        <v>2184.523991749631</v>
      </c>
      <c r="BE61" s="116">
        <v>203.79193813533061</v>
      </c>
      <c r="BF61" s="116">
        <v>14.68793224269991</v>
      </c>
      <c r="BG61" s="116">
        <v>89.14999177902412</v>
      </c>
      <c r="BH61" s="116">
        <v>2.1039147170193728</v>
      </c>
      <c r="BI61" s="116">
        <v>2.2087403702588982E-2</v>
      </c>
      <c r="BJ61" s="116">
        <v>0.10323762320093116</v>
      </c>
      <c r="BK61" s="116">
        <v>11.077212571918432</v>
      </c>
      <c r="BL61" s="116">
        <v>4.7622624608893833</v>
      </c>
      <c r="BM61" s="116">
        <v>3.0369014046718372</v>
      </c>
      <c r="BN61" s="116">
        <v>342.69103892619836</v>
      </c>
      <c r="BO61" s="38"/>
      <c r="BP61" s="115" t="s">
        <v>88</v>
      </c>
      <c r="BQ61" s="117">
        <v>2381.0529999999999</v>
      </c>
      <c r="BR61" s="117">
        <v>9.7217998504638672</v>
      </c>
      <c r="BS61" s="117">
        <v>1.0080000162124634</v>
      </c>
      <c r="BT61" s="118">
        <v>8.1956584233103857</v>
      </c>
      <c r="BU61" s="268">
        <v>305.39877047580728</v>
      </c>
      <c r="BV61" s="268">
        <v>306.5833394401767</v>
      </c>
      <c r="BW61" s="116">
        <v>2149.7306970201812</v>
      </c>
      <c r="BX61" s="116">
        <v>218.02751417902783</v>
      </c>
      <c r="BY61" s="116">
        <v>13.295076336696919</v>
      </c>
      <c r="BZ61" s="116">
        <v>95.279316716344923</v>
      </c>
      <c r="CA61" s="116">
        <v>2.2873108807491316</v>
      </c>
      <c r="CB61" s="116">
        <v>2.2242811729995246E-2</v>
      </c>
      <c r="CC61" s="116">
        <v>0.11193746477866527</v>
      </c>
      <c r="CD61" s="116"/>
      <c r="CE61" s="116"/>
      <c r="CF61" s="116">
        <v>10.63634469734024</v>
      </c>
      <c r="CG61" s="116">
        <v>5.0949230657314466</v>
      </c>
      <c r="CH61" s="116">
        <v>3.249039535743087</v>
      </c>
      <c r="CI61" s="116">
        <v>310.19366423685784</v>
      </c>
      <c r="CJ61" s="116"/>
      <c r="CK61" s="116"/>
      <c r="CL61" s="38"/>
      <c r="CM61" s="38"/>
      <c r="CN61" s="38"/>
      <c r="CO61" s="38"/>
      <c r="CP61" s="38"/>
      <c r="CQ61" s="38"/>
      <c r="CR61" s="38"/>
      <c r="CS61" s="38"/>
    </row>
    <row r="62" spans="1:97" ht="13.5" customHeight="1" x14ac:dyDescent="0.35">
      <c r="A62" s="25" t="s">
        <v>89</v>
      </c>
      <c r="B62" s="26" t="s">
        <v>85</v>
      </c>
      <c r="C62" s="27" t="s">
        <v>86</v>
      </c>
      <c r="D62" s="27">
        <v>43145</v>
      </c>
      <c r="E62" s="126">
        <v>0.44027777777777777</v>
      </c>
      <c r="F62" s="29">
        <f t="shared" si="35"/>
        <v>43145.44027777778</v>
      </c>
      <c r="G62" s="30">
        <f t="shared" si="1"/>
        <v>13.708333333333334</v>
      </c>
      <c r="H62" s="30">
        <f t="shared" si="2"/>
        <v>45.697666666666663</v>
      </c>
      <c r="I62" s="31">
        <v>19</v>
      </c>
      <c r="J62" s="62">
        <v>15.122999999999999</v>
      </c>
      <c r="K62" s="31"/>
      <c r="L62" s="33">
        <v>9.5884</v>
      </c>
      <c r="M62" s="33">
        <v>40.558931999999999</v>
      </c>
      <c r="N62" s="33">
        <v>8.3480000000000008</v>
      </c>
      <c r="O62" s="33">
        <v>0.90900000000000003</v>
      </c>
      <c r="P62" s="33">
        <v>0.97555309999999995</v>
      </c>
      <c r="Q62" s="33">
        <v>6.1574</v>
      </c>
      <c r="R62" s="33">
        <v>98.501000000000005</v>
      </c>
      <c r="S62" s="33">
        <v>37.968400000000003</v>
      </c>
      <c r="T62" s="33">
        <v>29.344799999999999</v>
      </c>
      <c r="U62" s="33">
        <f t="shared" si="36"/>
        <v>274.99564140000001</v>
      </c>
      <c r="V62" s="123">
        <v>268.81724471408484</v>
      </c>
      <c r="W62" s="33">
        <v>0.115</v>
      </c>
      <c r="X62" s="34">
        <v>0.27900000000000003</v>
      </c>
      <c r="Y62" s="33">
        <v>1.077</v>
      </c>
      <c r="Z62" s="52">
        <v>3.0000000000000001E-3</v>
      </c>
      <c r="AA62" s="33">
        <v>3.206</v>
      </c>
      <c r="AB62" s="33">
        <f t="shared" si="24"/>
        <v>261.15374043186</v>
      </c>
      <c r="AC62" s="33">
        <f t="shared" si="25"/>
        <v>271.18741182929125</v>
      </c>
      <c r="AD62" s="33">
        <f t="shared" si="26"/>
        <v>279.18699729401612</v>
      </c>
      <c r="AE62" s="33">
        <f t="shared" si="27"/>
        <v>10.033671397431249</v>
      </c>
      <c r="AF62" s="33">
        <f t="shared" si="28"/>
        <v>10.369752579931287</v>
      </c>
      <c r="AG62" s="33">
        <f t="shared" si="29"/>
        <v>96.285732258149991</v>
      </c>
      <c r="AH62" s="33">
        <f t="shared" si="17"/>
        <v>26.476803195379489</v>
      </c>
      <c r="AI62" s="33">
        <f t="shared" si="18"/>
        <v>0.11203370562491992</v>
      </c>
      <c r="AJ62" s="33">
        <f t="shared" si="19"/>
        <v>0.27180351190741442</v>
      </c>
      <c r="AK62" s="33">
        <f t="shared" si="20"/>
        <v>1.0492200083307717</v>
      </c>
      <c r="AL62" s="34">
        <f t="shared" si="21"/>
        <v>2.9226184076066065E-3</v>
      </c>
      <c r="AM62" s="33">
        <f t="shared" si="22"/>
        <v>3.1233048715955936</v>
      </c>
      <c r="AN62" s="48">
        <v>2683.48</v>
      </c>
      <c r="AO62" s="34">
        <v>8.1666334075743983</v>
      </c>
      <c r="AP62" s="33">
        <v>9.3580977200999982</v>
      </c>
      <c r="AQ62" s="34">
        <v>8.2036799058425576</v>
      </c>
      <c r="AR62" s="34"/>
      <c r="AS62" s="34"/>
      <c r="AT62" s="33"/>
      <c r="AU62" s="37">
        <f t="shared" si="9"/>
        <v>2018.1232032854209</v>
      </c>
      <c r="AV62" s="38"/>
      <c r="AW62" s="115" t="s">
        <v>87</v>
      </c>
      <c r="AX62" s="116">
        <v>2402.1840000000002</v>
      </c>
      <c r="AY62" s="116">
        <v>9.5883998870849609</v>
      </c>
      <c r="AZ62" s="117">
        <v>15.123000144958496</v>
      </c>
      <c r="BA62" s="118">
        <v>8.1624186669157908</v>
      </c>
      <c r="BB62" s="279">
        <v>334.03033241296851</v>
      </c>
      <c r="BC62" s="279">
        <v>335.32820745921583</v>
      </c>
      <c r="BD62" s="116">
        <v>2183.3451582578145</v>
      </c>
      <c r="BE62" s="116">
        <v>204.23276961995774</v>
      </c>
      <c r="BF62" s="116">
        <v>14.606137553584315</v>
      </c>
      <c r="BG62" s="116">
        <v>89.48494420677612</v>
      </c>
      <c r="BH62" s="116">
        <v>2.0922140783122432</v>
      </c>
      <c r="BI62" s="116">
        <v>3.1556735240273778E-3</v>
      </c>
      <c r="BJ62" s="116">
        <v>9.6038233176209159E-2</v>
      </c>
      <c r="BK62" s="116">
        <v>11.061927438621113</v>
      </c>
      <c r="BL62" s="116">
        <v>4.7604817515482463</v>
      </c>
      <c r="BM62" s="116">
        <v>3.0355999083111764</v>
      </c>
      <c r="BN62" s="116">
        <v>339.24139027261839</v>
      </c>
      <c r="BO62" s="38"/>
      <c r="BP62" s="115" t="s">
        <v>88</v>
      </c>
      <c r="BQ62" s="117">
        <v>2379.7460000000001</v>
      </c>
      <c r="BR62" s="117">
        <v>9.5883998870849609</v>
      </c>
      <c r="BS62" s="117">
        <v>15.123000144958496</v>
      </c>
      <c r="BT62" s="118">
        <v>8.1994547970112936</v>
      </c>
      <c r="BU62" s="268">
        <v>301.72670659710411</v>
      </c>
      <c r="BV62" s="268">
        <v>302.89906588690246</v>
      </c>
      <c r="BW62" s="116">
        <v>2147.7630876674252</v>
      </c>
      <c r="BX62" s="116">
        <v>218.78902540935673</v>
      </c>
      <c r="BY62" s="116">
        <v>13.193597564363762</v>
      </c>
      <c r="BZ62" s="116">
        <v>95.759393053690886</v>
      </c>
      <c r="CA62" s="116">
        <v>2.2784644151083588</v>
      </c>
      <c r="CB62" s="116">
        <v>3.178343962851654E-3</v>
      </c>
      <c r="CC62" s="116">
        <v>0.10430211768015356</v>
      </c>
      <c r="CD62" s="116"/>
      <c r="CE62" s="116"/>
      <c r="CF62" s="116">
        <v>10.613272548674766</v>
      </c>
      <c r="CG62" s="116">
        <v>5.0997749520725701</v>
      </c>
      <c r="CH62" s="116">
        <v>3.251955828185729</v>
      </c>
      <c r="CI62" s="116">
        <v>306.43381003445069</v>
      </c>
      <c r="CJ62" s="116"/>
      <c r="CK62" s="116"/>
      <c r="CL62" s="38"/>
      <c r="CM62" s="38"/>
      <c r="CN62" s="38"/>
      <c r="CO62" s="38"/>
      <c r="CP62" s="38"/>
      <c r="CQ62" s="38"/>
      <c r="CR62" s="38"/>
      <c r="CS62" s="38"/>
    </row>
    <row r="63" spans="1:97" ht="13.5" customHeight="1" x14ac:dyDescent="0.35">
      <c r="A63" s="25" t="s">
        <v>84</v>
      </c>
      <c r="B63" s="26" t="s">
        <v>85</v>
      </c>
      <c r="C63" s="27" t="s">
        <v>86</v>
      </c>
      <c r="D63" s="27">
        <v>43173</v>
      </c>
      <c r="E63" s="126">
        <v>0.4684490740740741</v>
      </c>
      <c r="F63" s="29">
        <f t="shared" si="35"/>
        <v>43173.468449074076</v>
      </c>
      <c r="G63" s="30">
        <f t="shared" si="1"/>
        <v>13.708333333333334</v>
      </c>
      <c r="H63" s="30">
        <f t="shared" si="2"/>
        <v>45.697666666666663</v>
      </c>
      <c r="I63" s="31">
        <v>19</v>
      </c>
      <c r="J63" s="62">
        <v>1.5129999999999999</v>
      </c>
      <c r="K63" s="31"/>
      <c r="L63" s="33">
        <v>9.5494000000000003</v>
      </c>
      <c r="M63" s="33">
        <v>39.472107999999999</v>
      </c>
      <c r="N63" s="33">
        <v>8.3230000000000004</v>
      </c>
      <c r="O63" s="33">
        <v>0.31859999999999999</v>
      </c>
      <c r="P63" s="33">
        <v>0.95285960000000003</v>
      </c>
      <c r="Q63" s="33">
        <v>6.4340000000000002</v>
      </c>
      <c r="R63" s="33">
        <v>102.20399999999999</v>
      </c>
      <c r="S63" s="33">
        <v>36.879399999999997</v>
      </c>
      <c r="T63" s="33">
        <v>28.498699999999999</v>
      </c>
      <c r="U63" s="33">
        <f t="shared" si="36"/>
        <v>287.34887400000002</v>
      </c>
      <c r="V63" s="123">
        <v>280.97529522448104</v>
      </c>
      <c r="W63" s="33">
        <v>0.27400000000000002</v>
      </c>
      <c r="X63" s="34">
        <v>0.154</v>
      </c>
      <c r="Y63" s="33">
        <v>4.7110000000000003</v>
      </c>
      <c r="Z63" s="34">
        <v>1.9E-2</v>
      </c>
      <c r="AA63" s="33">
        <v>6.6420000000000003</v>
      </c>
      <c r="AB63" s="33">
        <f t="shared" si="24"/>
        <v>273.18974270408023</v>
      </c>
      <c r="AC63" s="33">
        <f t="shared" si="25"/>
        <v>273.54897315360483</v>
      </c>
      <c r="AD63" s="33">
        <f t="shared" si="26"/>
        <v>281.3834051198977</v>
      </c>
      <c r="AE63" s="33">
        <f t="shared" si="27"/>
        <v>0.35923044952460259</v>
      </c>
      <c r="AF63" s="33">
        <f t="shared" si="28"/>
        <v>0.40810989541665776</v>
      </c>
      <c r="AG63" s="33">
        <f t="shared" si="29"/>
        <v>99.854963054682358</v>
      </c>
      <c r="AH63" s="33">
        <f t="shared" si="17"/>
        <v>25.648160291278373</v>
      </c>
      <c r="AI63" s="33">
        <f t="shared" si="18"/>
        <v>0.26714814164165762</v>
      </c>
      <c r="AJ63" s="33">
        <f t="shared" si="19"/>
        <v>0.15014895552122362</v>
      </c>
      <c r="AK63" s="33">
        <f t="shared" si="20"/>
        <v>4.5931930484447046</v>
      </c>
      <c r="AL63" s="34">
        <f t="shared" si="21"/>
        <v>1.8524871135735383E-2</v>
      </c>
      <c r="AM63" s="33">
        <f t="shared" si="22"/>
        <v>6.4759049517660214</v>
      </c>
      <c r="AN63" s="48">
        <v>2703.62</v>
      </c>
      <c r="AO63" s="34">
        <v>8.1458202651387364</v>
      </c>
      <c r="AP63" s="33">
        <v>9.1275469999999981</v>
      </c>
      <c r="AQ63" s="34">
        <v>8.1850662425863288</v>
      </c>
      <c r="AR63" s="34"/>
      <c r="AS63" s="34"/>
      <c r="AT63" s="33"/>
      <c r="AU63" s="37">
        <f t="shared" si="9"/>
        <v>2018.1998631074607</v>
      </c>
      <c r="AV63" s="38"/>
      <c r="AW63" s="115" t="s">
        <v>87</v>
      </c>
      <c r="AX63" s="116">
        <v>2442.2779999999998</v>
      </c>
      <c r="AY63" s="116">
        <v>9.5494003295898438</v>
      </c>
      <c r="AZ63" s="117">
        <v>1.5130000114440918</v>
      </c>
      <c r="BA63" s="118">
        <v>8.1390652585150232</v>
      </c>
      <c r="BB63" s="279">
        <v>361.37031523800016</v>
      </c>
      <c r="BC63" s="279">
        <v>362.77513283636375</v>
      </c>
      <c r="BD63" s="116">
        <v>2233.467831517542</v>
      </c>
      <c r="BE63" s="116">
        <v>192.88811900468136</v>
      </c>
      <c r="BF63" s="116">
        <v>15.921784576972739</v>
      </c>
      <c r="BG63" s="116">
        <v>82.232464203970807</v>
      </c>
      <c r="BH63" s="116">
        <v>1.9434520103905879</v>
      </c>
      <c r="BI63" s="116">
        <v>1.9946547039009506E-2</v>
      </c>
      <c r="BJ63" s="116">
        <v>0.18758694476184981</v>
      </c>
      <c r="BK63" s="116">
        <v>11.598660627956003</v>
      </c>
      <c r="BL63" s="116">
        <v>4.5399847988435171</v>
      </c>
      <c r="BM63" s="116">
        <v>2.8920424137269527</v>
      </c>
      <c r="BN63" s="116">
        <v>366.99992901544766</v>
      </c>
      <c r="BO63" s="38"/>
      <c r="BP63" s="115" t="s">
        <v>88</v>
      </c>
      <c r="BQ63" s="117">
        <v>2419.4409999999998</v>
      </c>
      <c r="BR63" s="117">
        <v>9.5494003295898438</v>
      </c>
      <c r="BS63" s="117">
        <v>1.5130000114440918</v>
      </c>
      <c r="BT63" s="118">
        <v>8.1782861279959036</v>
      </c>
      <c r="BU63" s="268">
        <v>324.836284643829</v>
      </c>
      <c r="BV63" s="268">
        <v>326.09907715890915</v>
      </c>
      <c r="BW63" s="116">
        <v>2197.4177647616675</v>
      </c>
      <c r="BX63" s="116">
        <v>207.71089493475398</v>
      </c>
      <c r="BY63" s="116">
        <v>14.312114550628797</v>
      </c>
      <c r="BZ63" s="116">
        <v>88.435340458624339</v>
      </c>
      <c r="CA63" s="116">
        <v>2.1271332220618535</v>
      </c>
      <c r="CB63" s="116">
        <v>2.0096345574767752E-2</v>
      </c>
      <c r="CC63" s="116">
        <v>0.20475575467571808</v>
      </c>
      <c r="CD63" s="116"/>
      <c r="CE63" s="116"/>
      <c r="CF63" s="116">
        <v>11.091664593685458</v>
      </c>
      <c r="CG63" s="116">
        <v>4.8888667193394086</v>
      </c>
      <c r="CH63" s="116">
        <v>3.1142857374741282</v>
      </c>
      <c r="CI63" s="116">
        <v>329.89675238656923</v>
      </c>
      <c r="CJ63" s="116"/>
      <c r="CK63" s="116"/>
      <c r="CL63" s="38"/>
      <c r="CM63" s="38"/>
      <c r="CN63" s="38"/>
      <c r="CO63" s="38"/>
      <c r="CP63" s="38"/>
      <c r="CQ63" s="38"/>
      <c r="CR63" s="38"/>
      <c r="CS63" s="38"/>
    </row>
    <row r="64" spans="1:97" ht="13.5" customHeight="1" x14ac:dyDescent="0.35">
      <c r="A64" s="25" t="s">
        <v>89</v>
      </c>
      <c r="B64" s="26" t="s">
        <v>85</v>
      </c>
      <c r="C64" s="27" t="s">
        <v>86</v>
      </c>
      <c r="D64" s="27">
        <v>43173</v>
      </c>
      <c r="E64" s="126">
        <v>0.4684490740740741</v>
      </c>
      <c r="F64" s="29">
        <f t="shared" si="35"/>
        <v>43173.468449074076</v>
      </c>
      <c r="G64" s="30">
        <f t="shared" si="1"/>
        <v>13.708333333333334</v>
      </c>
      <c r="H64" s="30">
        <f t="shared" si="2"/>
        <v>45.697666666666663</v>
      </c>
      <c r="I64" s="31">
        <v>19</v>
      </c>
      <c r="J64" s="62">
        <v>15.122999999999999</v>
      </c>
      <c r="K64" s="31"/>
      <c r="L64" s="33">
        <v>8.3131000000000004</v>
      </c>
      <c r="M64" s="33">
        <v>39.515239000000001</v>
      </c>
      <c r="N64" s="33">
        <v>8.3460000000000001</v>
      </c>
      <c r="O64" s="33">
        <v>0.37790000000000001</v>
      </c>
      <c r="P64" s="33">
        <v>0.73453950000000001</v>
      </c>
      <c r="Q64" s="33">
        <v>6.4745999999999997</v>
      </c>
      <c r="R64" s="33">
        <v>100.852</v>
      </c>
      <c r="S64" s="33">
        <v>38.2288</v>
      </c>
      <c r="T64" s="33">
        <v>29.762499999999999</v>
      </c>
      <c r="U64" s="33">
        <f t="shared" si="36"/>
        <v>289.16211060000001</v>
      </c>
      <c r="V64" s="123">
        <v>287.82648085519475</v>
      </c>
      <c r="W64" s="33">
        <v>5.7000000000000009E-2</v>
      </c>
      <c r="X64" s="34">
        <v>0.182</v>
      </c>
      <c r="Y64" s="33">
        <v>0.68199999999999994</v>
      </c>
      <c r="Z64" s="34">
        <v>1.7999999999999999E-2</v>
      </c>
      <c r="AA64" s="33">
        <v>2.7269999999999999</v>
      </c>
      <c r="AB64" s="33">
        <f t="shared" si="24"/>
        <v>279.50763487230768</v>
      </c>
      <c r="AC64" s="33">
        <f t="shared" si="25"/>
        <v>278.29257497400243</v>
      </c>
      <c r="AD64" s="33">
        <f t="shared" si="26"/>
        <v>286.6187164679759</v>
      </c>
      <c r="AE64" s="33">
        <f t="shared" si="27"/>
        <v>-1.2150598983052419</v>
      </c>
      <c r="AF64" s="33">
        <f t="shared" si="28"/>
        <v>-1.2077643872188446</v>
      </c>
      <c r="AG64" s="33">
        <f t="shared" si="29"/>
        <v>100.42138364238812</v>
      </c>
      <c r="AH64" s="33">
        <f t="shared" si="17"/>
        <v>26.675025008362582</v>
      </c>
      <c r="AI64" s="33">
        <f t="shared" si="18"/>
        <v>5.55190285256386E-2</v>
      </c>
      <c r="AJ64" s="33">
        <f t="shared" si="19"/>
        <v>0.17727128406431972</v>
      </c>
      <c r="AK64" s="33">
        <f t="shared" si="20"/>
        <v>0.6642803062190441</v>
      </c>
      <c r="AL64" s="34">
        <f t="shared" si="21"/>
        <v>1.7532324797570081E-2</v>
      </c>
      <c r="AM64" s="33">
        <f t="shared" si="22"/>
        <v>2.6561472068318674</v>
      </c>
      <c r="AN64" s="48">
        <v>2638.9</v>
      </c>
      <c r="AO64" s="34">
        <v>8.1732308455747109</v>
      </c>
      <c r="AP64" s="33">
        <v>8.9967279999999992</v>
      </c>
      <c r="AQ64" s="34">
        <v>8.2104441025857628</v>
      </c>
      <c r="AR64" s="34"/>
      <c r="AS64" s="34"/>
      <c r="AT64" s="33"/>
      <c r="AU64" s="37">
        <f t="shared" si="9"/>
        <v>2018.1998631074607</v>
      </c>
      <c r="AV64" s="38"/>
      <c r="AW64" s="115" t="s">
        <v>87</v>
      </c>
      <c r="AX64" s="116">
        <v>2358.6239999999998</v>
      </c>
      <c r="AY64" s="116">
        <v>8.3130998611450195</v>
      </c>
      <c r="AZ64" s="117">
        <v>15.123000144958496</v>
      </c>
      <c r="BA64" s="118">
        <v>8.1835816656672211</v>
      </c>
      <c r="BB64" s="279">
        <v>309.32298394420513</v>
      </c>
      <c r="BC64" s="279">
        <v>310.54503206662554</v>
      </c>
      <c r="BD64" s="116">
        <v>2143.2650788234118</v>
      </c>
      <c r="BE64" s="116">
        <v>201.26349904483391</v>
      </c>
      <c r="BF64" s="116">
        <v>14.095435272551935</v>
      </c>
      <c r="BG64" s="116">
        <v>91.083375148881359</v>
      </c>
      <c r="BH64" s="116">
        <v>1.931365452284566</v>
      </c>
      <c r="BI64" s="116">
        <v>1.8887614037022375E-2</v>
      </c>
      <c r="BJ64" s="116">
        <v>8.0925734368113927E-2</v>
      </c>
      <c r="BK64" s="116">
        <v>10.975130111772918</v>
      </c>
      <c r="BL64" s="116">
        <v>4.6864674830312003</v>
      </c>
      <c r="BM64" s="116">
        <v>2.9827574950980629</v>
      </c>
      <c r="BN64" s="116">
        <v>313.86612032177572</v>
      </c>
      <c r="BO64" s="38"/>
      <c r="BP64" s="115" t="s">
        <v>88</v>
      </c>
      <c r="BQ64" s="117">
        <v>2336.2620000000002</v>
      </c>
      <c r="BR64" s="117">
        <v>8.3130998611450195</v>
      </c>
      <c r="BS64" s="117">
        <v>15.123000144958496</v>
      </c>
      <c r="BT64" s="118">
        <v>8.2208313444454184</v>
      </c>
      <c r="BU64" s="268">
        <v>279.20997274789892</v>
      </c>
      <c r="BV64" s="268">
        <v>280.31305283139886</v>
      </c>
      <c r="BW64" s="116">
        <v>2107.8723248798715</v>
      </c>
      <c r="BX64" s="116">
        <v>215.66670918373464</v>
      </c>
      <c r="BY64" s="116">
        <v>12.723225568743013</v>
      </c>
      <c r="BZ64" s="116">
        <v>97.489053181425405</v>
      </c>
      <c r="CA64" s="116">
        <v>2.104331408608751</v>
      </c>
      <c r="CB64" s="116">
        <v>1.9020857284805209E-2</v>
      </c>
      <c r="CC64" s="116">
        <v>8.7933214744982058E-2</v>
      </c>
      <c r="CD64" s="116"/>
      <c r="CE64" s="116"/>
      <c r="CF64" s="116">
        <v>10.527848856215337</v>
      </c>
      <c r="CG64" s="116">
        <v>5.0218495880207739</v>
      </c>
      <c r="CH64" s="116">
        <v>3.1962153908375601</v>
      </c>
      <c r="CI64" s="116">
        <v>283.31082864938043</v>
      </c>
      <c r="CJ64" s="116"/>
      <c r="CK64" s="116"/>
      <c r="CL64" s="38"/>
      <c r="CM64" s="38"/>
      <c r="CN64" s="38"/>
      <c r="CO64" s="38"/>
      <c r="CP64" s="38"/>
      <c r="CQ64" s="38"/>
      <c r="CR64" s="38"/>
      <c r="CS64" s="38"/>
    </row>
    <row r="65" spans="1:97" ht="13.5" customHeight="1" x14ac:dyDescent="0.35">
      <c r="A65" s="25" t="s">
        <v>84</v>
      </c>
      <c r="B65" s="26" t="s">
        <v>85</v>
      </c>
      <c r="C65" s="27" t="s">
        <v>86</v>
      </c>
      <c r="D65" s="27">
        <v>43207</v>
      </c>
      <c r="E65" s="127">
        <v>0.4004861111111111</v>
      </c>
      <c r="F65" s="29">
        <f t="shared" si="35"/>
        <v>43207.40048611111</v>
      </c>
      <c r="G65" s="30">
        <f t="shared" si="1"/>
        <v>13.708333333333334</v>
      </c>
      <c r="H65" s="30">
        <f t="shared" si="2"/>
        <v>45.697666666666663</v>
      </c>
      <c r="I65" s="31">
        <v>19</v>
      </c>
      <c r="J65" s="62">
        <v>1.5129999999999999</v>
      </c>
      <c r="K65" s="31"/>
      <c r="L65" s="33">
        <v>14.2616</v>
      </c>
      <c r="M65" s="33">
        <v>44.105401000000001</v>
      </c>
      <c r="N65" s="33">
        <v>8.2739999999999991</v>
      </c>
      <c r="O65" s="33">
        <v>1.0277000000000001</v>
      </c>
      <c r="P65" s="33">
        <v>1.0778213999999999</v>
      </c>
      <c r="Q65" s="33">
        <v>6.1858000000000004</v>
      </c>
      <c r="R65" s="33">
        <v>108.241</v>
      </c>
      <c r="S65" s="33">
        <v>36.780099999999997</v>
      </c>
      <c r="T65" s="33">
        <v>27.5075</v>
      </c>
      <c r="U65" s="33">
        <f t="shared" si="36"/>
        <v>276.26401380000004</v>
      </c>
      <c r="V65" s="123">
        <v>277.91651717936566</v>
      </c>
      <c r="W65" s="33">
        <v>0.14700000000000002</v>
      </c>
      <c r="X65" s="34">
        <v>7.0000000000000007E-2</v>
      </c>
      <c r="Y65" s="33">
        <v>1.474</v>
      </c>
      <c r="Z65" s="34">
        <v>0.04</v>
      </c>
      <c r="AA65" s="33">
        <v>3.5259999999999998</v>
      </c>
      <c r="AB65" s="33">
        <f t="shared" si="24"/>
        <v>270.47638793815685</v>
      </c>
      <c r="AC65" s="33">
        <f t="shared" si="25"/>
        <v>248.32970656590589</v>
      </c>
      <c r="AD65" s="33">
        <f t="shared" si="26"/>
        <v>255.19476002451509</v>
      </c>
      <c r="AE65" s="33">
        <f t="shared" si="27"/>
        <v>-22.146681372250953</v>
      </c>
      <c r="AF65" s="33">
        <f t="shared" si="28"/>
        <v>-22.721757154850565</v>
      </c>
      <c r="AG65" s="33">
        <f t="shared" si="29"/>
        <v>108.90369267482916</v>
      </c>
      <c r="AH65" s="33">
        <f t="shared" si="17"/>
        <v>25.572626835885103</v>
      </c>
      <c r="AI65" s="33">
        <f t="shared" si="18"/>
        <v>0.14333455881474436</v>
      </c>
      <c r="AJ65" s="33">
        <f t="shared" si="19"/>
        <v>6.8254551816544912E-2</v>
      </c>
      <c r="AK65" s="33">
        <f t="shared" si="20"/>
        <v>1.4372458482512458</v>
      </c>
      <c r="AL65" s="34">
        <f t="shared" si="21"/>
        <v>3.9002601038025664E-2</v>
      </c>
      <c r="AM65" s="33">
        <f t="shared" si="22"/>
        <v>3.4380792815019623</v>
      </c>
      <c r="AN65" s="48">
        <v>2654.06</v>
      </c>
      <c r="AO65" s="34">
        <v>8.1590757845706907</v>
      </c>
      <c r="AP65" s="33">
        <v>12.333599999999999</v>
      </c>
      <c r="AQ65" s="34">
        <v>8.1934256254973565</v>
      </c>
      <c r="AR65" s="34"/>
      <c r="AS65" s="34"/>
      <c r="AT65" s="33"/>
      <c r="AU65" s="37">
        <f t="shared" si="9"/>
        <v>2018.2929500342232</v>
      </c>
      <c r="AV65" s="38"/>
      <c r="AW65" s="115" t="s">
        <v>87</v>
      </c>
      <c r="AX65" s="116">
        <v>2359.5259999999998</v>
      </c>
      <c r="AY65" s="116">
        <v>14.261599540710449</v>
      </c>
      <c r="AZ65" s="117">
        <v>1.5130000114440918</v>
      </c>
      <c r="BA65" s="118">
        <v>8.1288214588532242</v>
      </c>
      <c r="BB65" s="279">
        <v>364.95627968872253</v>
      </c>
      <c r="BC65" s="279">
        <v>366.29143755957773</v>
      </c>
      <c r="BD65" s="116">
        <v>2130.2450173165062</v>
      </c>
      <c r="BE65" s="116">
        <v>215.4382462662557</v>
      </c>
      <c r="BF65" s="116">
        <v>13.842968302194523</v>
      </c>
      <c r="BG65" s="116">
        <v>89.737840572579685</v>
      </c>
      <c r="BH65" s="116">
        <v>3.046062493657256</v>
      </c>
      <c r="BI65" s="116">
        <v>4.2851197676603871E-2</v>
      </c>
      <c r="BJ65" s="116">
        <v>0.11934271737826241</v>
      </c>
      <c r="BK65" s="116">
        <v>10.697376743464503</v>
      </c>
      <c r="BL65" s="116">
        <v>5.0702192952299283</v>
      </c>
      <c r="BM65" s="116">
        <v>3.2582502705676162</v>
      </c>
      <c r="BN65" s="116">
        <v>372.13860111146516</v>
      </c>
      <c r="BO65" s="38"/>
      <c r="BP65" s="115" t="s">
        <v>88</v>
      </c>
      <c r="BQ65" s="117">
        <v>2338.2930000000001</v>
      </c>
      <c r="BR65" s="117">
        <v>14.261599540710449</v>
      </c>
      <c r="BS65" s="117">
        <v>1.5130000114440918</v>
      </c>
      <c r="BT65" s="118">
        <v>8.1630732150072518</v>
      </c>
      <c r="BU65" s="268">
        <v>331.90457937454499</v>
      </c>
      <c r="BV65" s="268">
        <v>333.11882074039505</v>
      </c>
      <c r="BW65" s="116">
        <v>2096.3013693061148</v>
      </c>
      <c r="BX65" s="116">
        <v>229.40280354692996</v>
      </c>
      <c r="BY65" s="116">
        <v>12.589301314540508</v>
      </c>
      <c r="BZ65" s="116">
        <v>95.492082750655044</v>
      </c>
      <c r="CA65" s="116">
        <v>3.2960255176489057</v>
      </c>
      <c r="CB65" s="116">
        <v>4.3177716512670959E-2</v>
      </c>
      <c r="CC65" s="116">
        <v>0.12876930361988506</v>
      </c>
      <c r="CD65" s="116"/>
      <c r="CE65" s="116"/>
      <c r="CF65" s="116">
        <v>10.30421896991751</v>
      </c>
      <c r="CG65" s="116">
        <v>5.3988673834914422</v>
      </c>
      <c r="CH65" s="116">
        <v>3.4694477869170637</v>
      </c>
      <c r="CI65" s="116">
        <v>338.43644497987555</v>
      </c>
      <c r="CJ65" s="116"/>
      <c r="CK65" s="116"/>
      <c r="CL65" s="38"/>
      <c r="CM65" s="38"/>
      <c r="CN65" s="38"/>
      <c r="CO65" s="38"/>
      <c r="CP65" s="38"/>
      <c r="CQ65" s="38"/>
      <c r="CR65" s="38"/>
      <c r="CS65" s="38"/>
    </row>
    <row r="66" spans="1:97" ht="13.5" customHeight="1" x14ac:dyDescent="0.35">
      <c r="A66" s="25" t="s">
        <v>89</v>
      </c>
      <c r="B66" s="26" t="s">
        <v>85</v>
      </c>
      <c r="C66" s="27" t="s">
        <v>86</v>
      </c>
      <c r="D66" s="27">
        <v>43207</v>
      </c>
      <c r="E66" s="127">
        <v>0.40098379629629632</v>
      </c>
      <c r="F66" s="29">
        <f t="shared" si="35"/>
        <v>43207.400983796295</v>
      </c>
      <c r="G66" s="30">
        <f t="shared" si="1"/>
        <v>13.708333333333334</v>
      </c>
      <c r="H66" s="30">
        <f t="shared" si="2"/>
        <v>45.697666666666663</v>
      </c>
      <c r="I66" s="31">
        <v>19</v>
      </c>
      <c r="J66" s="62">
        <v>15.122999999999999</v>
      </c>
      <c r="K66" s="31"/>
      <c r="L66" s="33">
        <v>10.1991</v>
      </c>
      <c r="M66" s="33">
        <v>41.145003000000003</v>
      </c>
      <c r="N66" s="33">
        <v>8.2799999999999994</v>
      </c>
      <c r="O66" s="33">
        <v>1.0639000000000001</v>
      </c>
      <c r="P66" s="33">
        <v>0.84407549999999998</v>
      </c>
      <c r="Q66" s="33">
        <v>6.7670000000000003</v>
      </c>
      <c r="R66" s="33">
        <v>109.53400000000001</v>
      </c>
      <c r="S66" s="33">
        <v>37.933199999999999</v>
      </c>
      <c r="T66" s="33">
        <v>29.209399999999999</v>
      </c>
      <c r="U66" s="33">
        <f t="shared" si="36"/>
        <v>302.22098700000004</v>
      </c>
      <c r="V66" s="123">
        <v>301.88236587055246</v>
      </c>
      <c r="W66" s="33">
        <v>6.3000000000000028E-2</v>
      </c>
      <c r="X66" s="34">
        <v>5.8000000000000003E-2</v>
      </c>
      <c r="Y66" s="33">
        <v>0.24300000000000005</v>
      </c>
      <c r="Z66" s="34">
        <v>3.3000000000000002E-2</v>
      </c>
      <c r="AA66" s="33">
        <v>4.1189999999999998</v>
      </c>
      <c r="AB66" s="33">
        <f t="shared" si="24"/>
        <v>293.31481608169582</v>
      </c>
      <c r="AC66" s="33">
        <f t="shared" si="25"/>
        <v>267.73649892672381</v>
      </c>
      <c r="AD66" s="33">
        <f t="shared" si="26"/>
        <v>275.59792428851216</v>
      </c>
      <c r="AE66" s="33">
        <f t="shared" si="27"/>
        <v>-25.578317154972012</v>
      </c>
      <c r="AF66" s="33">
        <f t="shared" si="28"/>
        <v>-26.284441582040301</v>
      </c>
      <c r="AG66" s="33">
        <f t="shared" si="29"/>
        <v>109.53724221613666</v>
      </c>
      <c r="AH66" s="33">
        <f t="shared" si="17"/>
        <v>26.450010556843836</v>
      </c>
      <c r="AI66" s="33">
        <f t="shared" si="18"/>
        <v>6.1376588584009906E-2</v>
      </c>
      <c r="AJ66" s="33">
        <f t="shared" si="19"/>
        <v>5.6505430759882111E-2</v>
      </c>
      <c r="AK66" s="33">
        <f t="shared" si="20"/>
        <v>0.23673827025260957</v>
      </c>
      <c r="AL66" s="34">
        <f t="shared" si="21"/>
        <v>3.2149641639243269E-2</v>
      </c>
      <c r="AM66" s="33">
        <f t="shared" si="22"/>
        <v>4.012859815516455</v>
      </c>
      <c r="AN66" s="48">
        <v>2650.07</v>
      </c>
      <c r="AO66" s="34">
        <v>8.1574727025773992</v>
      </c>
      <c r="AP66" s="33">
        <v>11.824365</v>
      </c>
      <c r="AQ66" s="34">
        <v>8.1904077756146041</v>
      </c>
      <c r="AR66" s="34"/>
      <c r="AS66" s="34"/>
      <c r="AT66" s="33"/>
      <c r="AU66" s="37">
        <f t="shared" si="9"/>
        <v>2018.2929500342232</v>
      </c>
      <c r="AV66" s="38"/>
      <c r="AW66" s="115" t="s">
        <v>87</v>
      </c>
      <c r="AX66" s="116">
        <v>2353.5300000000002</v>
      </c>
      <c r="AY66" s="116">
        <v>10.199099540710449</v>
      </c>
      <c r="AZ66" s="117">
        <v>15.123000144958496</v>
      </c>
      <c r="BA66" s="118">
        <v>8.1826257565905021</v>
      </c>
      <c r="BB66" s="279">
        <v>311.98569360107996</v>
      </c>
      <c r="BC66" s="279">
        <v>313.18832851689808</v>
      </c>
      <c r="BD66" s="116">
        <v>2126.8280735948879</v>
      </c>
      <c r="BE66" s="116">
        <v>213.32907904826158</v>
      </c>
      <c r="BF66" s="116">
        <v>13.372758845145352</v>
      </c>
      <c r="BG66" s="116">
        <v>94.090241908357953</v>
      </c>
      <c r="BH66" s="116">
        <v>2.3326667634118028</v>
      </c>
      <c r="BI66" s="116">
        <v>3.4950045380694753E-2</v>
      </c>
      <c r="BJ66" s="116">
        <v>0.13260829890057893</v>
      </c>
      <c r="BK66" s="116">
        <v>10.661121771514381</v>
      </c>
      <c r="BL66" s="116">
        <v>4.9723039996820093</v>
      </c>
      <c r="BM66" s="116">
        <v>3.173869306301762</v>
      </c>
      <c r="BN66" s="116">
        <v>316.99786878348476</v>
      </c>
      <c r="BO66" s="38"/>
      <c r="BP66" s="115" t="s">
        <v>88</v>
      </c>
      <c r="BQ66" s="117">
        <v>2333.0650000000001</v>
      </c>
      <c r="BR66" s="117">
        <v>10.199099540710449</v>
      </c>
      <c r="BS66" s="117">
        <v>15.123000144958496</v>
      </c>
      <c r="BT66" s="118">
        <v>8.2156366661718323</v>
      </c>
      <c r="BU66" s="268">
        <v>284.71638215095146</v>
      </c>
      <c r="BV66" s="268">
        <v>285.81389998366973</v>
      </c>
      <c r="BW66" s="116">
        <v>2094.2140593227628</v>
      </c>
      <c r="BX66" s="116">
        <v>226.64683287615685</v>
      </c>
      <c r="BY66" s="116">
        <v>12.203904204130534</v>
      </c>
      <c r="BZ66" s="116">
        <v>99.873704064020245</v>
      </c>
      <c r="CA66" s="116">
        <v>2.516886382431847</v>
      </c>
      <c r="CB66" s="116">
        <v>3.5184588924146769E-2</v>
      </c>
      <c r="CC66" s="116">
        <v>0.14270844939503222</v>
      </c>
      <c r="CD66" s="116"/>
      <c r="CE66" s="116"/>
      <c r="CF66" s="116">
        <v>10.282034559252212</v>
      </c>
      <c r="CG66" s="116">
        <v>5.2827160678381899</v>
      </c>
      <c r="CH66" s="116">
        <v>3.3720083049409357</v>
      </c>
      <c r="CI66" s="116">
        <v>289.29046491791894</v>
      </c>
      <c r="CJ66" s="116"/>
      <c r="CK66" s="116"/>
      <c r="CL66" s="38"/>
      <c r="CM66" s="38"/>
      <c r="CN66" s="38"/>
      <c r="CO66" s="38"/>
      <c r="CP66" s="38"/>
      <c r="CQ66" s="38"/>
      <c r="CR66" s="38"/>
      <c r="CS66" s="38"/>
    </row>
    <row r="67" spans="1:97" ht="13.5" customHeight="1" x14ac:dyDescent="0.35">
      <c r="A67" s="25" t="s">
        <v>84</v>
      </c>
      <c r="B67" s="26" t="s">
        <v>85</v>
      </c>
      <c r="C67" s="27" t="s">
        <v>86</v>
      </c>
      <c r="D67" s="27">
        <v>43237</v>
      </c>
      <c r="E67" s="54">
        <v>0.40144675925925927</v>
      </c>
      <c r="F67" s="29">
        <f t="shared" si="35"/>
        <v>43237.401446759257</v>
      </c>
      <c r="G67" s="30">
        <f t="shared" si="1"/>
        <v>13.708333333333334</v>
      </c>
      <c r="H67" s="30">
        <f t="shared" si="2"/>
        <v>45.697666666666663</v>
      </c>
      <c r="I67" s="31">
        <v>19</v>
      </c>
      <c r="J67" s="62">
        <v>1.5</v>
      </c>
      <c r="K67" s="31"/>
      <c r="L67" s="33">
        <v>20.3123</v>
      </c>
      <c r="M67" s="33">
        <v>50.935456000000002</v>
      </c>
      <c r="N67" s="33">
        <v>8.2159999999999993</v>
      </c>
      <c r="O67" s="53"/>
      <c r="P67" s="33"/>
      <c r="Q67" s="33">
        <v>5.6205999999999996</v>
      </c>
      <c r="R67" s="33">
        <v>110.586</v>
      </c>
      <c r="S67" s="33">
        <v>37.209200000000003</v>
      </c>
      <c r="T67" s="33">
        <v>26.3642</v>
      </c>
      <c r="U67" s="33">
        <f t="shared" si="36"/>
        <v>251.02161659999999</v>
      </c>
      <c r="V67" s="123">
        <v>249.35429201709374</v>
      </c>
      <c r="W67" s="33">
        <v>0.33500000000000002</v>
      </c>
      <c r="X67" s="52">
        <f>0.006/2</f>
        <v>3.0000000000000001E-3</v>
      </c>
      <c r="Y67" s="33">
        <v>0.54500000000000004</v>
      </c>
      <c r="Z67" s="34">
        <v>3.3000000000000002E-2</v>
      </c>
      <c r="AA67" s="33">
        <v>1.2729999999999999</v>
      </c>
      <c r="AB67" s="33">
        <f t="shared" si="24"/>
        <v>242.94913249808766</v>
      </c>
      <c r="AC67" s="33">
        <f t="shared" si="25"/>
        <v>220.9995536873632</v>
      </c>
      <c r="AD67" s="33">
        <f t="shared" si="26"/>
        <v>226.85364932041696</v>
      </c>
      <c r="AE67" s="33">
        <f t="shared" si="27"/>
        <v>-21.949578810724461</v>
      </c>
      <c r="AF67" s="33">
        <f t="shared" si="28"/>
        <v>-22.500642696676778</v>
      </c>
      <c r="AG67" s="33">
        <f t="shared" si="29"/>
        <v>109.91857206797498</v>
      </c>
      <c r="AH67" s="33">
        <f t="shared" si="17"/>
        <v>25.899056733443331</v>
      </c>
      <c r="AI67" s="33">
        <f t="shared" si="18"/>
        <v>0.32654284824734192</v>
      </c>
      <c r="AJ67" s="33">
        <f t="shared" si="19"/>
        <v>2.9242643126627635E-3</v>
      </c>
      <c r="AK67" s="33">
        <f t="shared" si="20"/>
        <v>0.5312413501337353</v>
      </c>
      <c r="AL67" s="34">
        <f t="shared" si="21"/>
        <v>3.2166907439290397E-2</v>
      </c>
      <c r="AM67" s="33">
        <f t="shared" si="22"/>
        <v>1.2408628233398993</v>
      </c>
      <c r="AN67" s="48"/>
      <c r="AO67" s="34">
        <v>8.1076150224156702</v>
      </c>
      <c r="AP67" s="33">
        <v>20.491345000000003</v>
      </c>
      <c r="AQ67" s="34">
        <v>8.126665517235125</v>
      </c>
      <c r="AR67" s="34"/>
      <c r="AS67" s="34"/>
      <c r="AT67" s="33"/>
      <c r="AU67" s="37">
        <f t="shared" si="9"/>
        <v>2018.3750855578371</v>
      </c>
      <c r="AV67" s="38"/>
      <c r="AW67" s="115" t="s">
        <v>87</v>
      </c>
      <c r="AX67" s="116"/>
      <c r="AY67" s="116"/>
      <c r="AZ67" s="117"/>
      <c r="BA67" s="118"/>
      <c r="BB67" s="279"/>
      <c r="BC67" s="279"/>
      <c r="BD67" s="116"/>
      <c r="BE67" s="116"/>
      <c r="BF67" s="116"/>
      <c r="BG67" s="116"/>
      <c r="BH67" s="116"/>
      <c r="BI67" s="116"/>
      <c r="BJ67" s="116"/>
      <c r="BK67" s="116"/>
      <c r="BL67" s="116"/>
      <c r="BM67" s="116"/>
      <c r="BN67" s="116"/>
      <c r="BO67" s="38"/>
      <c r="BP67" s="115" t="s">
        <v>88</v>
      </c>
      <c r="BQ67" s="117"/>
      <c r="BR67" s="117"/>
      <c r="BS67" s="117"/>
      <c r="BT67" s="118"/>
      <c r="BU67" s="268"/>
      <c r="BV67" s="268"/>
      <c r="BW67" s="116"/>
      <c r="BX67" s="116"/>
      <c r="BY67" s="116"/>
      <c r="BZ67" s="116"/>
      <c r="CA67" s="116"/>
      <c r="CB67" s="116"/>
      <c r="CC67" s="116"/>
      <c r="CD67" s="116"/>
      <c r="CE67" s="116"/>
      <c r="CF67" s="116"/>
      <c r="CG67" s="116"/>
      <c r="CH67" s="116"/>
      <c r="CI67" s="116"/>
      <c r="CJ67" s="116"/>
      <c r="CK67" s="116"/>
      <c r="CL67" s="38"/>
      <c r="CM67" s="38"/>
      <c r="CN67" s="38"/>
      <c r="CO67" s="38"/>
      <c r="CP67" s="38"/>
      <c r="CQ67" s="38"/>
      <c r="CR67" s="38"/>
      <c r="CS67" s="38"/>
    </row>
    <row r="68" spans="1:97" ht="13.5" customHeight="1" x14ac:dyDescent="0.35">
      <c r="A68" s="25" t="s">
        <v>89</v>
      </c>
      <c r="B68" s="26" t="s">
        <v>85</v>
      </c>
      <c r="C68" s="27" t="s">
        <v>86</v>
      </c>
      <c r="D68" s="27">
        <v>43237</v>
      </c>
      <c r="E68" s="54">
        <v>0.40144675925925927</v>
      </c>
      <c r="F68" s="29">
        <f t="shared" si="35"/>
        <v>43237.401446759257</v>
      </c>
      <c r="G68" s="30">
        <f t="shared" si="1"/>
        <v>13.708333333333334</v>
      </c>
      <c r="H68" s="30">
        <f t="shared" si="2"/>
        <v>45.697666666666663</v>
      </c>
      <c r="I68" s="31">
        <v>19</v>
      </c>
      <c r="J68" s="62">
        <v>15</v>
      </c>
      <c r="K68" s="31"/>
      <c r="L68" s="33">
        <v>19.702500000000001</v>
      </c>
      <c r="M68" s="33">
        <v>50.339469000000001</v>
      </c>
      <c r="N68" s="33">
        <v>8.218</v>
      </c>
      <c r="O68" s="53"/>
      <c r="P68" s="33"/>
      <c r="Q68" s="33">
        <v>5.6266999999999996</v>
      </c>
      <c r="R68" s="33">
        <v>109.604</v>
      </c>
      <c r="S68" s="33">
        <v>37.2517</v>
      </c>
      <c r="T68" s="33">
        <v>26.560300000000002</v>
      </c>
      <c r="U68" s="33">
        <f t="shared" si="36"/>
        <v>251.29404869999999</v>
      </c>
      <c r="V68" s="123">
        <v>249.4224348598421</v>
      </c>
      <c r="W68" s="33">
        <v>6.6000000000000031E-2</v>
      </c>
      <c r="X68" s="34">
        <v>7.0000000000000001E-3</v>
      </c>
      <c r="Y68" s="33">
        <v>0.15899999999999997</v>
      </c>
      <c r="Z68" s="34">
        <v>3.6999999999999998E-2</v>
      </c>
      <c r="AA68" s="33">
        <v>2.3570000000000002</v>
      </c>
      <c r="AB68" s="33">
        <f t="shared" si="24"/>
        <v>242.96910260395038</v>
      </c>
      <c r="AC68" s="33">
        <f t="shared" si="25"/>
        <v>223.36573639204107</v>
      </c>
      <c r="AD68" s="33">
        <f t="shared" si="26"/>
        <v>229.32667720191978</v>
      </c>
      <c r="AE68" s="33">
        <f t="shared" si="27"/>
        <v>-19.603366211909304</v>
      </c>
      <c r="AF68" s="33">
        <f t="shared" si="28"/>
        <v>-20.09575765792232</v>
      </c>
      <c r="AG68" s="33">
        <f t="shared" si="29"/>
        <v>108.76293935930892</v>
      </c>
      <c r="AH68" s="33">
        <f t="shared" si="17"/>
        <v>25.931392229507537</v>
      </c>
      <c r="AI68" s="33">
        <f t="shared" si="18"/>
        <v>6.4331787193461179E-2</v>
      </c>
      <c r="AJ68" s="33">
        <f t="shared" si="19"/>
        <v>6.8230683387004252E-3</v>
      </c>
      <c r="AK68" s="33">
        <f t="shared" si="20"/>
        <v>0.15498112369333819</v>
      </c>
      <c r="AL68" s="34">
        <f t="shared" si="21"/>
        <v>3.6064789790273673E-2</v>
      </c>
      <c r="AM68" s="33">
        <f t="shared" si="22"/>
        <v>2.2974245820452714</v>
      </c>
      <c r="AN68" s="48">
        <v>2629.48</v>
      </c>
      <c r="AO68" s="34">
        <v>8.1045961529263106</v>
      </c>
      <c r="AP68" s="33">
        <v>20.491345000000003</v>
      </c>
      <c r="AQ68" s="34">
        <v>8.1235420604276918</v>
      </c>
      <c r="AR68" s="34"/>
      <c r="AS68" s="34"/>
      <c r="AT68" s="33"/>
      <c r="AU68" s="37">
        <f t="shared" si="9"/>
        <v>2018.3750855578371</v>
      </c>
      <c r="AV68" s="38"/>
      <c r="AW68" s="115" t="s">
        <v>87</v>
      </c>
      <c r="AX68" s="116">
        <v>2287.7829999999999</v>
      </c>
      <c r="AY68" s="116">
        <v>19.702499389648438</v>
      </c>
      <c r="AZ68" s="117">
        <v>15</v>
      </c>
      <c r="BA68" s="118">
        <v>8.1161745710536728</v>
      </c>
      <c r="BB68" s="279">
        <v>369.99712212338221</v>
      </c>
      <c r="BC68" s="279">
        <v>371.26095302925933</v>
      </c>
      <c r="BD68" s="116">
        <v>2028.0206339429574</v>
      </c>
      <c r="BE68" s="116">
        <v>247.81911936470533</v>
      </c>
      <c r="BF68" s="116">
        <v>11.943441025652133</v>
      </c>
      <c r="BG68" s="116">
        <v>100.65751656387269</v>
      </c>
      <c r="BH68" s="116">
        <v>5.0339091420769968</v>
      </c>
      <c r="BI68" s="116">
        <v>4.0642782234488813E-2</v>
      </c>
      <c r="BJ68" s="116">
        <v>9.6954360001426695E-2</v>
      </c>
      <c r="BK68" s="116">
        <v>9.7405976066824778</v>
      </c>
      <c r="BL68" s="116">
        <v>5.8105822340049906</v>
      </c>
      <c r="BM68" s="116">
        <v>3.7843827619443378</v>
      </c>
      <c r="BN68" s="116">
        <v>379.68301211737361</v>
      </c>
      <c r="BO68" s="38"/>
      <c r="BP68" s="115" t="s">
        <v>88</v>
      </c>
      <c r="BQ68" s="117">
        <v>2275.0500000000002</v>
      </c>
      <c r="BR68" s="117">
        <v>19.702499389648438</v>
      </c>
      <c r="BS68" s="117">
        <v>15</v>
      </c>
      <c r="BT68" s="118">
        <v>8.1351438438959409</v>
      </c>
      <c r="BU68" s="268">
        <v>350.59543572466987</v>
      </c>
      <c r="BV68" s="268">
        <v>351.79299462617007</v>
      </c>
      <c r="BW68" s="116">
        <v>2007.4722657921986</v>
      </c>
      <c r="BX68" s="116">
        <v>256.26026258610506</v>
      </c>
      <c r="BY68" s="116">
        <v>11.317158053580911</v>
      </c>
      <c r="BZ68" s="116">
        <v>104.09419811457845</v>
      </c>
      <c r="CA68" s="116">
        <v>5.2586545895068273</v>
      </c>
      <c r="CB68" s="116">
        <v>4.0840457574730142E-2</v>
      </c>
      <c r="CC68" s="116">
        <v>0.10109254219444694</v>
      </c>
      <c r="CD68" s="116"/>
      <c r="CE68" s="116"/>
      <c r="CF68" s="116">
        <v>9.5534032089471239</v>
      </c>
      <c r="CG68" s="116">
        <v>6.0085006067386741</v>
      </c>
      <c r="CH68" s="116">
        <v>3.9132853138542125</v>
      </c>
      <c r="CI68" s="116">
        <v>359.7734228488298</v>
      </c>
      <c r="CJ68" s="116"/>
      <c r="CK68" s="116"/>
      <c r="CL68" s="38"/>
      <c r="CM68" s="38"/>
      <c r="CN68" s="38"/>
      <c r="CO68" s="38"/>
      <c r="CP68" s="38"/>
      <c r="CQ68" s="38"/>
      <c r="CR68" s="38"/>
      <c r="CS68" s="38"/>
    </row>
    <row r="69" spans="1:97" ht="13.5" customHeight="1" x14ac:dyDescent="0.35">
      <c r="A69" s="25" t="s">
        <v>84</v>
      </c>
      <c r="B69" s="26" t="s">
        <v>85</v>
      </c>
      <c r="C69" s="27" t="s">
        <v>86</v>
      </c>
      <c r="D69" s="27">
        <v>43237</v>
      </c>
      <c r="E69" s="54">
        <v>0.46651620370370367</v>
      </c>
      <c r="F69" s="29">
        <f t="shared" si="35"/>
        <v>43237.466516203705</v>
      </c>
      <c r="G69" s="30">
        <f t="shared" si="1"/>
        <v>13.708333333333334</v>
      </c>
      <c r="H69" s="30">
        <f t="shared" si="2"/>
        <v>45.697666666666663</v>
      </c>
      <c r="I69" s="31">
        <v>19</v>
      </c>
      <c r="J69" s="62">
        <v>1.5</v>
      </c>
      <c r="K69" s="31"/>
      <c r="L69" s="33">
        <v>20.078800000000001</v>
      </c>
      <c r="M69" s="33">
        <v>50.524130999999997</v>
      </c>
      <c r="N69" s="33">
        <v>8.234</v>
      </c>
      <c r="O69" s="53"/>
      <c r="P69" s="53"/>
      <c r="Q69" s="33">
        <v>5.5956000000000001</v>
      </c>
      <c r="R69" s="33">
        <v>109.608</v>
      </c>
      <c r="S69" s="33">
        <v>37.0762</v>
      </c>
      <c r="T69" s="33">
        <v>26.325500000000002</v>
      </c>
      <c r="U69" s="33">
        <f t="shared" si="36"/>
        <v>249.90509160000002</v>
      </c>
      <c r="V69" s="123"/>
      <c r="W69" s="33">
        <v>0.16800000000000004</v>
      </c>
      <c r="X69" s="52">
        <f>0.006/2</f>
        <v>3.0000000000000001E-3</v>
      </c>
      <c r="Y69" s="33">
        <v>6.7000000000000004E-2</v>
      </c>
      <c r="Z69" s="34">
        <v>1.9E-2</v>
      </c>
      <c r="AA69" s="33">
        <v>1.845</v>
      </c>
      <c r="AB69" s="33"/>
      <c r="AC69" s="33"/>
      <c r="AD69" s="33"/>
      <c r="AE69" s="33"/>
      <c r="AF69" s="33"/>
      <c r="AG69" s="33"/>
      <c r="AH69" s="33">
        <f t="shared" si="17"/>
        <v>25.797870791194555</v>
      </c>
      <c r="AI69" s="33">
        <f t="shared" si="18"/>
        <v>0.16377495487529348</v>
      </c>
      <c r="AJ69" s="33">
        <f t="shared" si="19"/>
        <v>2.9245527656302402E-3</v>
      </c>
      <c r="AK69" s="33">
        <f t="shared" si="20"/>
        <v>6.5315011765742031E-2</v>
      </c>
      <c r="AL69" s="34">
        <f t="shared" si="21"/>
        <v>1.8522167515658189E-2</v>
      </c>
      <c r="AM69" s="33">
        <f t="shared" si="22"/>
        <v>1.7985999508625978</v>
      </c>
      <c r="AN69" s="48">
        <v>2634.34</v>
      </c>
      <c r="AO69" s="34">
        <v>8.1133475912679707</v>
      </c>
      <c r="AP69" s="33">
        <v>20.226742500000004</v>
      </c>
      <c r="AQ69" s="34">
        <v>8.1330482223768783</v>
      </c>
      <c r="AR69" s="33">
        <v>200.09</v>
      </c>
      <c r="AS69" s="33">
        <v>25.05</v>
      </c>
      <c r="AT69" s="33"/>
      <c r="AU69" s="37">
        <f t="shared" si="9"/>
        <v>2018.3750855578371</v>
      </c>
      <c r="AV69" s="38"/>
      <c r="AW69" s="115" t="s">
        <v>87</v>
      </c>
      <c r="AX69" s="116">
        <v>2290.471</v>
      </c>
      <c r="AY69" s="116">
        <v>20.078800201416016</v>
      </c>
      <c r="AZ69" s="117">
        <v>1.5</v>
      </c>
      <c r="BA69" s="118">
        <v>8.1155656883748577</v>
      </c>
      <c r="BB69" s="279">
        <v>372.08598137613797</v>
      </c>
      <c r="BC69" s="279">
        <v>373.35100329041063</v>
      </c>
      <c r="BD69" s="116">
        <v>2028.6832385406831</v>
      </c>
      <c r="BE69" s="116">
        <v>249.88972549917852</v>
      </c>
      <c r="BF69" s="116">
        <v>11.897794413149709</v>
      </c>
      <c r="BG69" s="116">
        <v>100.59995127809202</v>
      </c>
      <c r="BH69" s="116">
        <v>5.1877088547673242</v>
      </c>
      <c r="BI69" s="116">
        <v>2.0918646658820504E-2</v>
      </c>
      <c r="BJ69" s="116">
        <v>7.6749967073379194E-2</v>
      </c>
      <c r="BK69" s="116">
        <v>9.7195635936087221</v>
      </c>
      <c r="BL69" s="116">
        <v>5.8811626501253293</v>
      </c>
      <c r="BM69" s="116">
        <v>3.8329542713498297</v>
      </c>
      <c r="BN69" s="116">
        <v>382.02589079606537</v>
      </c>
      <c r="BO69" s="38"/>
      <c r="BP69" s="115" t="s">
        <v>88</v>
      </c>
      <c r="BQ69" s="117">
        <v>2277.1819999999998</v>
      </c>
      <c r="BR69" s="117">
        <v>20.078800201416016</v>
      </c>
      <c r="BS69" s="117">
        <v>1.5</v>
      </c>
      <c r="BT69" s="118">
        <v>8.135270301060995</v>
      </c>
      <c r="BU69" s="268">
        <v>351.8175288562129</v>
      </c>
      <c r="BV69" s="268">
        <v>353.01364186800214</v>
      </c>
      <c r="BW69" s="116">
        <v>2007.2109592406407</v>
      </c>
      <c r="BX69" s="116">
        <v>258.7210655530107</v>
      </c>
      <c r="BY69" s="116">
        <v>11.249691842171728</v>
      </c>
      <c r="BZ69" s="116">
        <v>104.16490760273268</v>
      </c>
      <c r="CA69" s="116">
        <v>5.4285045634751956</v>
      </c>
      <c r="CB69" s="116">
        <v>2.1025644640007064E-2</v>
      </c>
      <c r="CC69" s="116">
        <v>8.0153678464163422E-2</v>
      </c>
      <c r="CD69" s="116"/>
      <c r="CE69" s="116"/>
      <c r="CF69" s="116">
        <v>9.5263151592060851</v>
      </c>
      <c r="CG69" s="116">
        <v>6.0890085196239712</v>
      </c>
      <c r="CH69" s="116">
        <v>3.9684145129162252</v>
      </c>
      <c r="CI69" s="116">
        <v>361.2159865896644</v>
      </c>
      <c r="CJ69" s="116"/>
      <c r="CK69" s="116"/>
      <c r="CL69" s="38"/>
      <c r="CM69" s="38"/>
      <c r="CN69" s="38"/>
      <c r="CO69" s="38"/>
      <c r="CP69" s="38">
        <v>364.56</v>
      </c>
      <c r="CQ69" s="51">
        <f t="shared" ref="CQ69:CQ70" si="37">CP69-BC69</f>
        <v>-8.7910032904106288</v>
      </c>
      <c r="CR69" s="51">
        <f t="shared" ref="CR69:CR70" si="38">CP69-BV69</f>
        <v>11.546358131997863</v>
      </c>
      <c r="CS69" s="38"/>
    </row>
    <row r="70" spans="1:97" ht="13.5" customHeight="1" x14ac:dyDescent="0.35">
      <c r="A70" s="25" t="s">
        <v>84</v>
      </c>
      <c r="B70" s="26" t="s">
        <v>85</v>
      </c>
      <c r="C70" s="27" t="s">
        <v>86</v>
      </c>
      <c r="D70" s="27">
        <v>43272</v>
      </c>
      <c r="E70" s="54">
        <v>0.40241898148148153</v>
      </c>
      <c r="F70" s="29">
        <f t="shared" si="35"/>
        <v>43272.402418981481</v>
      </c>
      <c r="G70" s="30">
        <f t="shared" si="1"/>
        <v>13.708333333333334</v>
      </c>
      <c r="H70" s="30">
        <f t="shared" si="2"/>
        <v>45.697666666666663</v>
      </c>
      <c r="I70" s="31">
        <v>19</v>
      </c>
      <c r="J70" s="62">
        <v>1.5</v>
      </c>
      <c r="K70" s="31"/>
      <c r="L70" s="33">
        <v>24.713999999999999</v>
      </c>
      <c r="M70" s="33">
        <v>54.566814000000001</v>
      </c>
      <c r="N70" s="33">
        <v>8.3130000000000006</v>
      </c>
      <c r="O70" s="33">
        <v>0.25580000000000003</v>
      </c>
      <c r="P70" s="33">
        <v>0.58129310000000001</v>
      </c>
      <c r="Q70" s="33">
        <v>5.1326000000000001</v>
      </c>
      <c r="R70" s="33">
        <v>108.593</v>
      </c>
      <c r="S70" s="33">
        <v>36.342399999999998</v>
      </c>
      <c r="T70" s="33">
        <v>24.4434</v>
      </c>
      <c r="U70" s="33">
        <f t="shared" si="36"/>
        <v>229.22704860000002</v>
      </c>
      <c r="V70" s="123">
        <v>227.64487047625846</v>
      </c>
      <c r="W70" s="33">
        <v>0.32200000000000001</v>
      </c>
      <c r="X70" s="34">
        <v>0.01</v>
      </c>
      <c r="Y70" s="33">
        <v>4.2000000000000003E-2</v>
      </c>
      <c r="Z70" s="34">
        <v>1.9E-2</v>
      </c>
      <c r="AA70" s="33">
        <v>1.9139999999999999</v>
      </c>
      <c r="AB70" s="33">
        <f t="shared" ref="AB70:AB73" si="39">V70*1000/(1000+T70)</f>
        <v>222.21322376254113</v>
      </c>
      <c r="AC70" s="33">
        <f t="shared" ref="AC70:AC73" si="40">EXP(1)^(-135.29996+(1.572288*(10^5)/(L70+273.15))-((6.637149*10^7)/(L70+273.15)^2)+(1.243678*10^10)/(L70+273.15)^3-((8.621061*10^11)/(L70+273.15)^4)-(S70*(0.020573-12.142/(L70+273.15)+2363.1/(L70+273.15)^2)))</f>
        <v>205.99390991025206</v>
      </c>
      <c r="AD70" s="33">
        <f t="shared" ref="AD70:AD73" si="41">EXP(1)^(-135.90205+(1.575701*10^5/(L70+273.15)+(-6.642308*10^7/(L70+273.15)^2)+(1.2438*10^10/(L70+273.15)^3)+(-8.621949*10^11/(L70+273.15)^4)-(S70*(0.017674-10.754/(L70+273.15)+2140.7/(L70+273.15)^2))))</f>
        <v>211.05050414924793</v>
      </c>
      <c r="AE70" s="33">
        <f t="shared" ref="AE70:AE73" si="42">AC70-AB70</f>
        <v>-16.219313852289076</v>
      </c>
      <c r="AF70" s="33">
        <f t="shared" ref="AF70:AF73" si="43">AD70-V70</f>
        <v>-16.594366327010533</v>
      </c>
      <c r="AG70" s="33">
        <f t="shared" ref="AG70:AG73" si="44">V70/AD70*100</f>
        <v>107.86274659418748</v>
      </c>
      <c r="AH70" s="33">
        <f t="shared" si="17"/>
        <v>25.239737642421915</v>
      </c>
      <c r="AI70" s="33">
        <f t="shared" si="18"/>
        <v>0.31407288283660495</v>
      </c>
      <c r="AJ70" s="33">
        <f t="shared" si="19"/>
        <v>9.7538162371616447E-3</v>
      </c>
      <c r="AK70" s="33">
        <f t="shared" si="20"/>
        <v>4.0966028196078912E-2</v>
      </c>
      <c r="AL70" s="34">
        <f t="shared" si="21"/>
        <v>1.8532250850607127E-2</v>
      </c>
      <c r="AM70" s="33">
        <f t="shared" si="22"/>
        <v>1.8668804277927389</v>
      </c>
      <c r="AN70" s="48">
        <v>2634.34</v>
      </c>
      <c r="AO70" s="34">
        <v>8.0972246650737549</v>
      </c>
      <c r="AP70" s="33">
        <v>24.140862500000001</v>
      </c>
      <c r="AQ70" s="34">
        <v>8.1123602501973249</v>
      </c>
      <c r="AR70" s="34"/>
      <c r="AS70" s="34"/>
      <c r="AT70" s="33"/>
      <c r="AU70" s="37">
        <f t="shared" si="9"/>
        <v>2018.4709103353866</v>
      </c>
      <c r="AV70" s="38"/>
      <c r="AW70" s="115" t="s">
        <v>87</v>
      </c>
      <c r="AX70" s="116">
        <v>2266.6869999999999</v>
      </c>
      <c r="AY70" s="116">
        <v>24.714000701904297</v>
      </c>
      <c r="AZ70" s="117">
        <v>1.5</v>
      </c>
      <c r="BA70" s="118">
        <v>8.0884662843472608</v>
      </c>
      <c r="BB70" s="279">
        <v>399.37749449313787</v>
      </c>
      <c r="BC70" s="279">
        <v>400.65987819431922</v>
      </c>
      <c r="BD70" s="116">
        <v>1986.6381552058158</v>
      </c>
      <c r="BE70" s="116">
        <v>268.70668077058957</v>
      </c>
      <c r="BF70" s="116">
        <v>11.341806566075864</v>
      </c>
      <c r="BG70" s="116">
        <v>102.82426267599531</v>
      </c>
      <c r="BH70" s="116">
        <v>7.3623317595090523</v>
      </c>
      <c r="BI70" s="116">
        <v>2.1384447607570689E-2</v>
      </c>
      <c r="BJ70" s="116">
        <v>8.9040456316894973E-2</v>
      </c>
      <c r="BK70" s="116">
        <v>9.3455469901410293</v>
      </c>
      <c r="BL70" s="116">
        <v>6.3921711205688432</v>
      </c>
      <c r="BM70" s="116">
        <v>4.2178166811232405</v>
      </c>
      <c r="BN70" s="116">
        <v>413.10018413408903</v>
      </c>
      <c r="BO70" s="38"/>
      <c r="BP70" s="115" t="s">
        <v>88</v>
      </c>
      <c r="BQ70" s="117">
        <v>2256.08</v>
      </c>
      <c r="BR70" s="117">
        <v>24.714000701904297</v>
      </c>
      <c r="BS70" s="117">
        <v>1.5</v>
      </c>
      <c r="BT70" s="118">
        <v>8.1035878552705256</v>
      </c>
      <c r="BU70" s="268">
        <v>382.36545401363935</v>
      </c>
      <c r="BV70" s="268">
        <v>383.59321279545105</v>
      </c>
      <c r="BW70" s="116">
        <v>1969.4066623497765</v>
      </c>
      <c r="BX70" s="116">
        <v>275.81422803693982</v>
      </c>
      <c r="BY70" s="116">
        <v>10.858686522825876</v>
      </c>
      <c r="BZ70" s="116">
        <v>105.57641711264601</v>
      </c>
      <c r="CA70" s="116">
        <v>7.6231936914605667</v>
      </c>
      <c r="CB70" s="116">
        <v>2.147742899934706E-2</v>
      </c>
      <c r="CC70" s="116">
        <v>9.2039795353796541E-2</v>
      </c>
      <c r="CD70" s="116"/>
      <c r="CE70" s="116"/>
      <c r="CF70" s="116">
        <v>9.2082656636674383</v>
      </c>
      <c r="CG70" s="116">
        <v>6.5612501261363718</v>
      </c>
      <c r="CH70" s="116">
        <v>4.3293819437952115</v>
      </c>
      <c r="CI70" s="116">
        <v>395.50360658157456</v>
      </c>
      <c r="CJ70" s="116"/>
      <c r="CK70" s="116"/>
      <c r="CL70" s="38"/>
      <c r="CM70" s="38"/>
      <c r="CN70" s="38"/>
      <c r="CO70" s="38"/>
      <c r="CP70" s="38">
        <v>417.86</v>
      </c>
      <c r="CQ70" s="51">
        <f t="shared" si="37"/>
        <v>17.200121805680794</v>
      </c>
      <c r="CR70" s="51">
        <f t="shared" si="38"/>
        <v>34.266787204548962</v>
      </c>
      <c r="CS70" s="38"/>
    </row>
    <row r="71" spans="1:97" ht="13.5" customHeight="1" x14ac:dyDescent="0.35">
      <c r="A71" s="25" t="s">
        <v>89</v>
      </c>
      <c r="B71" s="26" t="s">
        <v>85</v>
      </c>
      <c r="C71" s="27" t="s">
        <v>86</v>
      </c>
      <c r="D71" s="27">
        <v>43272</v>
      </c>
      <c r="E71" s="54">
        <v>0.40311342592592592</v>
      </c>
      <c r="F71" s="29">
        <f t="shared" si="35"/>
        <v>43272.403113425928</v>
      </c>
      <c r="G71" s="30">
        <f t="shared" si="1"/>
        <v>13.708333333333334</v>
      </c>
      <c r="H71" s="30">
        <f t="shared" si="2"/>
        <v>45.697666666666663</v>
      </c>
      <c r="I71" s="31">
        <v>19</v>
      </c>
      <c r="J71" s="62">
        <v>15</v>
      </c>
      <c r="K71" s="31"/>
      <c r="L71" s="33">
        <v>19.415700000000001</v>
      </c>
      <c r="M71" s="33">
        <v>50.550963000000003</v>
      </c>
      <c r="N71" s="33">
        <v>8.2850000000000001</v>
      </c>
      <c r="O71" s="33">
        <v>0.62139999999999995</v>
      </c>
      <c r="P71" s="33">
        <v>0.59666969999999997</v>
      </c>
      <c r="Q71" s="33">
        <v>5.9028</v>
      </c>
      <c r="R71" s="33">
        <v>114.539</v>
      </c>
      <c r="S71" s="33">
        <v>37.686300000000003</v>
      </c>
      <c r="T71" s="33">
        <v>26.9682</v>
      </c>
      <c r="U71" s="33">
        <f t="shared" si="36"/>
        <v>263.62495080000002</v>
      </c>
      <c r="V71" s="123">
        <v>259.31515802855444</v>
      </c>
      <c r="W71" s="33">
        <v>0.11199999999999999</v>
      </c>
      <c r="X71" s="34">
        <v>0.01</v>
      </c>
      <c r="Y71" s="121">
        <v>0.01</v>
      </c>
      <c r="Z71" s="34">
        <v>8.0000000000000002E-3</v>
      </c>
      <c r="AA71" s="33">
        <v>2.4980000000000002</v>
      </c>
      <c r="AB71" s="33">
        <f t="shared" si="39"/>
        <v>252.50553817397113</v>
      </c>
      <c r="AC71" s="33">
        <f t="shared" si="40"/>
        <v>223.87478170866274</v>
      </c>
      <c r="AD71" s="33">
        <f t="shared" si="41"/>
        <v>229.94167489450345</v>
      </c>
      <c r="AE71" s="33">
        <f t="shared" si="42"/>
        <v>-28.630756465308394</v>
      </c>
      <c r="AF71" s="33">
        <f t="shared" si="43"/>
        <v>-29.373483134050986</v>
      </c>
      <c r="AG71" s="33">
        <f t="shared" si="44"/>
        <v>112.77431903004423</v>
      </c>
      <c r="AH71" s="33">
        <f t="shared" si="17"/>
        <v>26.262097012222739</v>
      </c>
      <c r="AI71" s="33">
        <f t="shared" si="18"/>
        <v>0.10913391454879588</v>
      </c>
      <c r="AJ71" s="33">
        <f t="shared" si="19"/>
        <v>9.7440995132853474E-3</v>
      </c>
      <c r="AK71" s="33">
        <f t="shared" si="20"/>
        <v>9.7440995132853474E-3</v>
      </c>
      <c r="AL71" s="34">
        <f t="shared" si="21"/>
        <v>7.7952796106282784E-3</v>
      </c>
      <c r="AM71" s="33">
        <f t="shared" si="22"/>
        <v>2.4340760584186798</v>
      </c>
      <c r="AN71" s="48">
        <v>2629.48</v>
      </c>
      <c r="AO71" s="34">
        <v>8.0218553610120082</v>
      </c>
      <c r="AP71" s="33">
        <v>24.006065</v>
      </c>
      <c r="AQ71" s="34">
        <v>8.0345918186929719</v>
      </c>
      <c r="AR71" s="34"/>
      <c r="AS71" s="34"/>
      <c r="AT71" s="33"/>
      <c r="AU71" s="37">
        <f t="shared" si="9"/>
        <v>2018.4709103353866</v>
      </c>
      <c r="AV71" s="38"/>
      <c r="AW71" s="115" t="s">
        <v>87</v>
      </c>
      <c r="AX71" s="116">
        <v>2303.8139999999999</v>
      </c>
      <c r="AY71" s="116">
        <v>19.415700912475586</v>
      </c>
      <c r="AZ71" s="117">
        <v>15</v>
      </c>
      <c r="BA71" s="118">
        <v>8.0911078860471246</v>
      </c>
      <c r="BB71" s="279">
        <v>396.12437564247631</v>
      </c>
      <c r="BC71" s="279">
        <v>397.48230131798789</v>
      </c>
      <c r="BD71" s="116">
        <v>2054.3264193098094</v>
      </c>
      <c r="BE71" s="116">
        <v>236.62827996585528</v>
      </c>
      <c r="BF71" s="116">
        <v>12.858884873219109</v>
      </c>
      <c r="BG71" s="116">
        <v>97.14414761299038</v>
      </c>
      <c r="BH71" s="116">
        <v>4.6562582148613156</v>
      </c>
      <c r="BI71" s="116">
        <v>8.7094597212083059E-3</v>
      </c>
      <c r="BJ71" s="116">
        <v>9.627468023083055E-2</v>
      </c>
      <c r="BK71" s="116">
        <v>9.9824712926741803</v>
      </c>
      <c r="BL71" s="116">
        <v>5.5282239378568843</v>
      </c>
      <c r="BM71" s="116">
        <v>3.5989978206374302</v>
      </c>
      <c r="BN71" s="116">
        <v>406.33418037610278</v>
      </c>
      <c r="BO71" s="38"/>
      <c r="BP71" s="115" t="s">
        <v>88</v>
      </c>
      <c r="BQ71" s="117">
        <v>2295.442</v>
      </c>
      <c r="BR71" s="117">
        <v>19.415700912475586</v>
      </c>
      <c r="BS71" s="117">
        <v>15</v>
      </c>
      <c r="BT71" s="118">
        <v>8.103944516996771</v>
      </c>
      <c r="BU71" s="268">
        <v>382.07459785777291</v>
      </c>
      <c r="BV71" s="268">
        <v>383.38436049368829</v>
      </c>
      <c r="BW71" s="116">
        <v>2040.9044814188419</v>
      </c>
      <c r="BX71" s="116">
        <v>242.13440657912929</v>
      </c>
      <c r="BY71" s="116">
        <v>12.402804697050213</v>
      </c>
      <c r="BZ71" s="116">
        <v>99.411107744691606</v>
      </c>
      <c r="CA71" s="116">
        <v>4.7959394044256189</v>
      </c>
      <c r="CB71" s="116">
        <v>8.7367640427668848E-3</v>
      </c>
      <c r="CC71" s="116">
        <v>9.9045264866871069E-2</v>
      </c>
      <c r="CD71" s="116"/>
      <c r="CE71" s="116"/>
      <c r="CF71" s="116">
        <v>9.8487288977018945</v>
      </c>
      <c r="CG71" s="116">
        <v>5.6568607218996227</v>
      </c>
      <c r="CH71" s="116">
        <v>3.6827432532805044</v>
      </c>
      <c r="CI71" s="116">
        <v>391.92228024661819</v>
      </c>
      <c r="CJ71" s="116"/>
      <c r="CK71" s="116"/>
      <c r="CL71" s="38"/>
      <c r="CM71" s="38"/>
      <c r="CN71" s="38"/>
      <c r="CO71" s="38"/>
      <c r="CP71" s="38"/>
      <c r="CQ71" s="38"/>
      <c r="CR71" s="38"/>
      <c r="CS71" s="38"/>
    </row>
    <row r="72" spans="1:97" ht="13.5" customHeight="1" x14ac:dyDescent="0.35">
      <c r="A72" s="25" t="s">
        <v>84</v>
      </c>
      <c r="B72" s="26" t="s">
        <v>85</v>
      </c>
      <c r="C72" s="27" t="s">
        <v>86</v>
      </c>
      <c r="D72" s="27">
        <v>43293</v>
      </c>
      <c r="E72" s="28">
        <v>0.42068287037037039</v>
      </c>
      <c r="F72" s="29">
        <f t="shared" si="35"/>
        <v>43293.420682870368</v>
      </c>
      <c r="G72" s="30">
        <f t="shared" si="1"/>
        <v>13.708333333333334</v>
      </c>
      <c r="H72" s="30">
        <f t="shared" si="2"/>
        <v>45.697666666666663</v>
      </c>
      <c r="I72" s="31">
        <v>19</v>
      </c>
      <c r="J72" s="62">
        <v>1.488</v>
      </c>
      <c r="K72" s="31"/>
      <c r="L72" s="33">
        <v>23.201799999999999</v>
      </c>
      <c r="M72" s="33">
        <v>54.045636000000002</v>
      </c>
      <c r="N72" s="33">
        <v>8.3350000000000009</v>
      </c>
      <c r="O72" s="33">
        <v>0.34949999999999998</v>
      </c>
      <c r="P72" s="33">
        <v>0.79365140000000001</v>
      </c>
      <c r="Q72" s="33">
        <v>5.2797000000000001</v>
      </c>
      <c r="R72" s="33">
        <v>109.372</v>
      </c>
      <c r="S72" s="33">
        <v>37.195900000000002</v>
      </c>
      <c r="T72" s="33">
        <v>25.5413</v>
      </c>
      <c r="U72" s="33">
        <f t="shared" si="36"/>
        <v>235.79668170000002</v>
      </c>
      <c r="V72" s="33">
        <v>233.63719678179601</v>
      </c>
      <c r="W72" s="33">
        <v>0.10200000000000001</v>
      </c>
      <c r="X72" s="52">
        <f>0.006/2</f>
        <v>3.0000000000000001E-3</v>
      </c>
      <c r="Y72" s="33">
        <v>5.4000000000000006E-2</v>
      </c>
      <c r="Z72" s="34">
        <v>1.7999999999999999E-2</v>
      </c>
      <c r="AA72" s="33">
        <v>1.619</v>
      </c>
      <c r="AB72" s="33">
        <f t="shared" si="39"/>
        <v>227.81841821660032</v>
      </c>
      <c r="AC72" s="33">
        <f t="shared" si="40"/>
        <v>210.15664437927606</v>
      </c>
      <c r="AD72" s="33">
        <f t="shared" si="41"/>
        <v>215.54849245928739</v>
      </c>
      <c r="AE72" s="33">
        <f t="shared" si="42"/>
        <v>-17.661773837324262</v>
      </c>
      <c r="AF72" s="33">
        <f t="shared" si="43"/>
        <v>-18.088704322508619</v>
      </c>
      <c r="AG72" s="33">
        <f t="shared" si="44"/>
        <v>108.39194193201105</v>
      </c>
      <c r="AH72" s="33">
        <f t="shared" si="17"/>
        <v>25.888937788779231</v>
      </c>
      <c r="AI72" s="33">
        <f t="shared" si="18"/>
        <v>9.9425967317527356E-2</v>
      </c>
      <c r="AJ72" s="33">
        <f t="shared" si="19"/>
        <v>2.9242931563978627E-3</v>
      </c>
      <c r="AK72" s="33">
        <f t="shared" si="20"/>
        <v>5.2637276815161539E-2</v>
      </c>
      <c r="AL72" s="34">
        <f t="shared" si="21"/>
        <v>1.7545758938387179E-2</v>
      </c>
      <c r="AM72" s="33">
        <f t="shared" si="22"/>
        <v>1.57814354006938</v>
      </c>
      <c r="AN72" s="35">
        <v>2667.14</v>
      </c>
      <c r="AO72" s="34">
        <v>8.1472649289479424</v>
      </c>
      <c r="AP72" s="33">
        <v>19.859063664900003</v>
      </c>
      <c r="AQ72" s="34">
        <v>8.1677839378685793</v>
      </c>
      <c r="AR72" s="34"/>
      <c r="AS72" s="34"/>
      <c r="AT72" s="33"/>
      <c r="AU72" s="37">
        <f t="shared" si="9"/>
        <v>2018.5284052019165</v>
      </c>
      <c r="AV72" s="38"/>
      <c r="AW72" s="115" t="s">
        <v>87</v>
      </c>
      <c r="AX72" s="116">
        <v>2299.877</v>
      </c>
      <c r="AY72" s="116">
        <v>23.201799392700195</v>
      </c>
      <c r="AZ72" s="117">
        <v>1.4880000352859497</v>
      </c>
      <c r="BA72" s="118">
        <v>8.0960149138272968</v>
      </c>
      <c r="BB72" s="280">
        <v>394.98768087447723</v>
      </c>
      <c r="BC72" s="280">
        <v>396.27968508747119</v>
      </c>
      <c r="BD72" s="116">
        <v>2020.308202361455</v>
      </c>
      <c r="BE72" s="116">
        <v>267.95966977356341</v>
      </c>
      <c r="BF72" s="116">
        <v>11.609011490965829</v>
      </c>
      <c r="BG72" s="116">
        <v>104.19992603274869</v>
      </c>
      <c r="BH72" s="116">
        <v>6.6279766591501543</v>
      </c>
      <c r="BI72" s="116">
        <v>2.0074690326420029E-2</v>
      </c>
      <c r="BJ72" s="116">
        <v>7.2655108075204491E-2</v>
      </c>
      <c r="BK72" s="116">
        <v>9.4184268866167891</v>
      </c>
      <c r="BL72" s="116">
        <v>6.3173416069847734</v>
      </c>
      <c r="BM72" s="116">
        <v>4.1535083318042529</v>
      </c>
      <c r="BN72" s="116">
        <v>407.47961293247715</v>
      </c>
      <c r="BO72" s="38"/>
      <c r="BP72" s="115" t="s">
        <v>88</v>
      </c>
      <c r="BQ72" s="117">
        <v>2285.46</v>
      </c>
      <c r="BR72" s="117">
        <v>23.201799392700195</v>
      </c>
      <c r="BS72" s="117">
        <v>1.4880000352859497</v>
      </c>
      <c r="BT72" s="118">
        <v>8.1164293876551863</v>
      </c>
      <c r="BU72" s="269">
        <v>372.48581762637525</v>
      </c>
      <c r="BV72" s="269">
        <v>373.70421827266455</v>
      </c>
      <c r="BW72" s="116">
        <v>1996.909080133961</v>
      </c>
      <c r="BX72" s="116">
        <v>277.6032667390399</v>
      </c>
      <c r="BY72" s="116">
        <v>10.947663297935541</v>
      </c>
      <c r="BZ72" s="116">
        <v>107.98903728356149</v>
      </c>
      <c r="CA72" s="116">
        <v>6.9469703322906398</v>
      </c>
      <c r="CB72" s="116">
        <v>2.0188371397213863E-2</v>
      </c>
      <c r="CC72" s="116">
        <v>7.5983519090142865E-2</v>
      </c>
      <c r="CD72" s="116"/>
      <c r="CE72" s="116"/>
      <c r="CF72" s="116">
        <v>9.2311268557207473</v>
      </c>
      <c r="CG72" s="116">
        <v>6.5446963294416198</v>
      </c>
      <c r="CH72" s="116">
        <v>4.3029888875107014</v>
      </c>
      <c r="CI72" s="116">
        <v>384.26610281414526</v>
      </c>
      <c r="CJ72" s="116"/>
      <c r="CK72" s="116"/>
      <c r="CL72" s="38"/>
      <c r="CM72" s="38"/>
      <c r="CN72" s="38"/>
      <c r="CO72" s="38"/>
      <c r="CP72" s="38">
        <v>386.89</v>
      </c>
      <c r="CQ72" s="51">
        <f>CP72-BC72</f>
        <v>-9.3896850874712072</v>
      </c>
      <c r="CR72" s="51">
        <f>CP72-BV72</f>
        <v>13.185781727335439</v>
      </c>
      <c r="CS72" s="38"/>
    </row>
    <row r="73" spans="1:97" ht="13.5" customHeight="1" x14ac:dyDescent="0.35">
      <c r="A73" s="25" t="s">
        <v>89</v>
      </c>
      <c r="B73" s="26" t="s">
        <v>85</v>
      </c>
      <c r="C73" s="27" t="s">
        <v>86</v>
      </c>
      <c r="D73" s="27">
        <v>43293</v>
      </c>
      <c r="E73" s="28">
        <v>0.42130787037037037</v>
      </c>
      <c r="F73" s="29">
        <f t="shared" si="35"/>
        <v>43293.421307870369</v>
      </c>
      <c r="G73" s="30">
        <f t="shared" si="1"/>
        <v>13.708333333333334</v>
      </c>
      <c r="H73" s="30">
        <f t="shared" si="2"/>
        <v>45.697666666666663</v>
      </c>
      <c r="I73" s="31">
        <v>19</v>
      </c>
      <c r="J73" s="62">
        <v>14.878</v>
      </c>
      <c r="K73" s="31"/>
      <c r="L73" s="33">
        <v>18.9712</v>
      </c>
      <c r="M73" s="33">
        <v>50.152878000000001</v>
      </c>
      <c r="N73" s="33">
        <v>8.1790000000000003</v>
      </c>
      <c r="O73" s="33">
        <v>1.2254</v>
      </c>
      <c r="P73" s="33">
        <v>1.2294532</v>
      </c>
      <c r="Q73" s="33">
        <v>4.5004999999999997</v>
      </c>
      <c r="R73" s="33">
        <v>86.712000000000003</v>
      </c>
      <c r="S73" s="33">
        <v>37.755000000000003</v>
      </c>
      <c r="T73" s="33">
        <v>27.136800000000001</v>
      </c>
      <c r="U73" s="33">
        <f t="shared" si="36"/>
        <v>200.99683049999999</v>
      </c>
      <c r="V73" s="33">
        <v>205.6774063455816</v>
      </c>
      <c r="W73" s="33">
        <v>1.034</v>
      </c>
      <c r="X73" s="34">
        <v>7.0000000000000007E-2</v>
      </c>
      <c r="Y73" s="33">
        <v>0.48200000000000004</v>
      </c>
      <c r="Z73" s="34">
        <v>1.7999999999999999E-2</v>
      </c>
      <c r="AA73" s="33">
        <v>7.8650000000000002</v>
      </c>
      <c r="AB73" s="33">
        <f t="shared" si="39"/>
        <v>200.24344015868346</v>
      </c>
      <c r="AC73" s="33">
        <f t="shared" si="40"/>
        <v>225.58408024286638</v>
      </c>
      <c r="AD73" s="33">
        <f t="shared" si="41"/>
        <v>231.73580453166221</v>
      </c>
      <c r="AE73" s="33">
        <f t="shared" si="42"/>
        <v>25.340640084182922</v>
      </c>
      <c r="AF73" s="33">
        <f t="shared" si="43"/>
        <v>26.058398186080609</v>
      </c>
      <c r="AG73" s="33">
        <f t="shared" si="44"/>
        <v>88.755126451544854</v>
      </c>
      <c r="AH73" s="33">
        <f t="shared" si="17"/>
        <v>26.31438129126991</v>
      </c>
      <c r="AI73" s="33">
        <f t="shared" si="18"/>
        <v>1.0074885618372222</v>
      </c>
      <c r="AJ73" s="33">
        <f t="shared" si="19"/>
        <v>6.8205221787819681E-2</v>
      </c>
      <c r="AK73" s="33">
        <f t="shared" si="20"/>
        <v>0.46964167002470131</v>
      </c>
      <c r="AL73" s="34">
        <f t="shared" si="21"/>
        <v>1.7538485602582206E-2</v>
      </c>
      <c r="AM73" s="33">
        <f t="shared" si="22"/>
        <v>7.6633438480171687</v>
      </c>
      <c r="AN73" s="35">
        <v>2652.02</v>
      </c>
      <c r="AO73" s="34">
        <v>7.9702346062511786</v>
      </c>
      <c r="AP73" s="33">
        <v>19.797040402500002</v>
      </c>
      <c r="AQ73" s="34">
        <v>7.9876963380330652</v>
      </c>
      <c r="AR73" s="34"/>
      <c r="AS73" s="34"/>
      <c r="AT73" s="33"/>
      <c r="AU73" s="37">
        <f t="shared" si="9"/>
        <v>2018.5284052019165</v>
      </c>
      <c r="AV73" s="38"/>
      <c r="AW73" s="115" t="s">
        <v>87</v>
      </c>
      <c r="AX73" s="116">
        <v>2394.4209999999998</v>
      </c>
      <c r="AY73" s="116">
        <v>18.971200942993164</v>
      </c>
      <c r="AZ73" s="117">
        <v>14.878000259399414</v>
      </c>
      <c r="BA73" s="118">
        <v>7.9822005962597142</v>
      </c>
      <c r="BB73" s="280">
        <v>539.5745343439562</v>
      </c>
      <c r="BC73" s="280">
        <v>541.43451218005328</v>
      </c>
      <c r="BD73" s="116">
        <v>2183.9011985754623</v>
      </c>
      <c r="BE73" s="116">
        <v>192.79184834491161</v>
      </c>
      <c r="BF73" s="116">
        <v>17.728212020918892</v>
      </c>
      <c r="BG73" s="116">
        <v>78.814527994186335</v>
      </c>
      <c r="BH73" s="116">
        <v>3.4782347596848116</v>
      </c>
      <c r="BI73" s="116">
        <v>1.9076434730965944E-2</v>
      </c>
      <c r="BJ73" s="116">
        <v>0.23386999308224568</v>
      </c>
      <c r="BK73" s="116">
        <v>11.345592191040447</v>
      </c>
      <c r="BL73" s="116">
        <v>4.5006745388188714</v>
      </c>
      <c r="BM73" s="116">
        <v>2.9268331501605065</v>
      </c>
      <c r="BN73" s="116">
        <v>553.15509386469057</v>
      </c>
      <c r="BO73" s="38"/>
      <c r="BP73" s="115" t="s">
        <v>88</v>
      </c>
      <c r="BQ73" s="117">
        <v>2384.319</v>
      </c>
      <c r="BR73" s="117">
        <v>18.971200942993164</v>
      </c>
      <c r="BS73" s="117">
        <v>14.878000259399414</v>
      </c>
      <c r="BT73" s="118">
        <v>7.9996927312031811</v>
      </c>
      <c r="BU73" s="269">
        <v>514.53501537407521</v>
      </c>
      <c r="BV73" s="269">
        <v>516.30867899898169</v>
      </c>
      <c r="BW73" s="116">
        <v>2168.1464405788001</v>
      </c>
      <c r="BX73" s="116">
        <v>199.26747937233327</v>
      </c>
      <c r="BY73" s="116">
        <v>16.905515853948753</v>
      </c>
      <c r="BZ73" s="116">
        <v>81.46527361258569</v>
      </c>
      <c r="CA73" s="116">
        <v>3.6211876107091805</v>
      </c>
      <c r="CB73" s="116">
        <v>1.9146885919058269E-2</v>
      </c>
      <c r="CC73" s="116">
        <v>0.24317686634605659</v>
      </c>
      <c r="CD73" s="116"/>
      <c r="CE73" s="116"/>
      <c r="CF73" s="116">
        <v>11.125040237358029</v>
      </c>
      <c r="CG73" s="116">
        <v>4.6518464267285777</v>
      </c>
      <c r="CH73" s="116">
        <v>3.0251417234844045</v>
      </c>
      <c r="CI73" s="116">
        <v>527.4853548675535</v>
      </c>
      <c r="CJ73" s="116"/>
      <c r="CK73" s="116"/>
      <c r="CL73" s="38"/>
      <c r="CM73" s="38"/>
      <c r="CN73" s="38"/>
      <c r="CO73" s="38"/>
      <c r="CP73" s="38"/>
      <c r="CQ73" s="38"/>
      <c r="CR73" s="38"/>
      <c r="CS73" s="38"/>
    </row>
    <row r="74" spans="1:97" ht="13.5" customHeight="1" x14ac:dyDescent="0.35">
      <c r="A74" s="25" t="s">
        <v>89</v>
      </c>
      <c r="B74" s="26" t="s">
        <v>85</v>
      </c>
      <c r="C74" s="27" t="s">
        <v>86</v>
      </c>
      <c r="D74" s="27">
        <v>43293</v>
      </c>
      <c r="E74" s="28">
        <v>0.46122685185185186</v>
      </c>
      <c r="F74" s="29">
        <f t="shared" si="35"/>
        <v>43293.461226851854</v>
      </c>
      <c r="G74" s="30">
        <f t="shared" si="1"/>
        <v>13.708333333333334</v>
      </c>
      <c r="H74" s="30">
        <f t="shared" si="2"/>
        <v>45.697666666666663</v>
      </c>
      <c r="I74" s="31">
        <v>19</v>
      </c>
      <c r="J74" s="62">
        <v>1.5</v>
      </c>
      <c r="K74" s="31"/>
      <c r="L74" s="33">
        <v>23.346599999999999</v>
      </c>
      <c r="M74" s="33">
        <v>54.186123000000002</v>
      </c>
      <c r="N74" s="33">
        <v>8.3219999999999992</v>
      </c>
      <c r="O74" s="33">
        <v>0.2858</v>
      </c>
      <c r="P74" s="33">
        <v>0.80661059999999996</v>
      </c>
      <c r="Q74" s="33">
        <v>5.2869999999999999</v>
      </c>
      <c r="R74" s="33">
        <v>109.76300000000001</v>
      </c>
      <c r="S74" s="33">
        <v>37.182299999999998</v>
      </c>
      <c r="T74" s="33">
        <v>25.488499999999998</v>
      </c>
      <c r="U74" s="33">
        <f t="shared" si="36"/>
        <v>236.12270699999999</v>
      </c>
      <c r="V74" s="33"/>
      <c r="W74" s="33">
        <v>6.4000000000000001E-2</v>
      </c>
      <c r="X74" s="34">
        <v>8.9999999999999993E-3</v>
      </c>
      <c r="Y74" s="33">
        <v>3.1E-2</v>
      </c>
      <c r="Z74" s="34">
        <v>2.1999999999999999E-2</v>
      </c>
      <c r="AA74" s="33">
        <v>1.746</v>
      </c>
      <c r="AB74" s="33"/>
      <c r="AC74" s="33"/>
      <c r="AD74" s="33"/>
      <c r="AE74" s="33"/>
      <c r="AF74" s="33"/>
      <c r="AG74" s="33"/>
      <c r="AH74" s="33">
        <f t="shared" si="17"/>
        <v>25.87859067781892</v>
      </c>
      <c r="AI74" s="33">
        <f t="shared" si="18"/>
        <v>6.2385549890181344E-2</v>
      </c>
      <c r="AJ74" s="33">
        <f t="shared" si="19"/>
        <v>8.7729679533067526E-3</v>
      </c>
      <c r="AK74" s="33">
        <f t="shared" si="20"/>
        <v>3.0218000728056589E-2</v>
      </c>
      <c r="AL74" s="34">
        <f t="shared" si="21"/>
        <v>2.1445032774749836E-2</v>
      </c>
      <c r="AM74" s="33">
        <f t="shared" si="22"/>
        <v>1.7019557829415097</v>
      </c>
      <c r="AN74" s="48">
        <v>2666.81</v>
      </c>
      <c r="AO74" s="34">
        <v>8.1486276514322533</v>
      </c>
      <c r="AP74" s="33">
        <v>19.864065574400001</v>
      </c>
      <c r="AQ74" s="34">
        <v>8.1691802492506742</v>
      </c>
      <c r="AR74" s="34"/>
      <c r="AS74" s="34"/>
      <c r="AT74" s="33"/>
      <c r="AU74" s="37">
        <f t="shared" si="9"/>
        <v>2018.5284052019165</v>
      </c>
      <c r="AV74" s="38"/>
      <c r="AW74" s="115" t="s">
        <v>87</v>
      </c>
      <c r="AX74" s="116">
        <v>2298.681</v>
      </c>
      <c r="AY74" s="116">
        <v>23.346599578857422</v>
      </c>
      <c r="AZ74" s="117">
        <v>1.5</v>
      </c>
      <c r="BA74" s="118">
        <v>8.0952416557180253</v>
      </c>
      <c r="BB74" s="280">
        <v>395.68453506886971</v>
      </c>
      <c r="BC74" s="280">
        <v>396.97651834661821</v>
      </c>
      <c r="BD74" s="116">
        <v>2018.4959652000757</v>
      </c>
      <c r="BE74" s="116">
        <v>268.59867903076105</v>
      </c>
      <c r="BF74" s="116">
        <v>11.586654039984992</v>
      </c>
      <c r="BG74" s="116">
        <v>104.31934926597744</v>
      </c>
      <c r="BH74" s="116">
        <v>6.7024032713486088</v>
      </c>
      <c r="BI74" s="116">
        <v>2.4552810997700625E-2</v>
      </c>
      <c r="BJ74" s="116">
        <v>7.8639267536178226E-2</v>
      </c>
      <c r="BK74" s="116">
        <v>9.4046118136614663</v>
      </c>
      <c r="BL74" s="116">
        <v>6.3340811666754204</v>
      </c>
      <c r="BM74" s="116">
        <v>4.166223220076116</v>
      </c>
      <c r="BN74" s="116">
        <v>408.29760475756268</v>
      </c>
      <c r="BO74" s="38"/>
      <c r="BP74" s="115" t="s">
        <v>88</v>
      </c>
      <c r="BQ74" s="117">
        <v>2284.223</v>
      </c>
      <c r="BR74" s="117">
        <v>23.346599578857422</v>
      </c>
      <c r="BS74" s="117">
        <v>1.5</v>
      </c>
      <c r="BT74" s="118">
        <v>8.1156848898955811</v>
      </c>
      <c r="BU74" s="269">
        <v>373.10128529616213</v>
      </c>
      <c r="BV74" s="269">
        <v>374.31953008155722</v>
      </c>
      <c r="BW74" s="116">
        <v>1995.0270489825293</v>
      </c>
      <c r="BX74" s="116">
        <v>278.27103884662898</v>
      </c>
      <c r="BY74" s="116">
        <v>10.925358793332455</v>
      </c>
      <c r="BZ74" s="116">
        <v>108.11637498419553</v>
      </c>
      <c r="CA74" s="116">
        <v>7.025444207228972</v>
      </c>
      <c r="CB74" s="116">
        <v>2.46925038916193E-2</v>
      </c>
      <c r="CC74" s="116">
        <v>8.2246343630882179E-2</v>
      </c>
      <c r="CD74" s="116"/>
      <c r="CE74" s="116"/>
      <c r="CF74" s="116">
        <v>9.2176231527333226</v>
      </c>
      <c r="CG74" s="116">
        <v>6.5621742919583683</v>
      </c>
      <c r="CH74" s="116">
        <v>4.3162508010128988</v>
      </c>
      <c r="CI74" s="116">
        <v>384.99447821956602</v>
      </c>
      <c r="CJ74" s="116"/>
      <c r="CK74" s="116"/>
      <c r="CL74" s="38"/>
      <c r="CM74" s="38"/>
      <c r="CN74" s="38"/>
      <c r="CO74" s="38"/>
      <c r="CP74" s="38"/>
      <c r="CQ74" s="38"/>
      <c r="CR74" s="38"/>
      <c r="CS74" s="38"/>
    </row>
    <row r="75" spans="1:97" ht="13.5" customHeight="1" x14ac:dyDescent="0.35">
      <c r="A75" s="25" t="s">
        <v>84</v>
      </c>
      <c r="B75" s="26" t="s">
        <v>85</v>
      </c>
      <c r="C75" s="27" t="s">
        <v>86</v>
      </c>
      <c r="D75" s="27">
        <v>43320</v>
      </c>
      <c r="E75" s="28">
        <v>0.37340277777777775</v>
      </c>
      <c r="F75" s="29">
        <f t="shared" si="35"/>
        <v>43320.373402777775</v>
      </c>
      <c r="G75" s="30">
        <f t="shared" si="1"/>
        <v>13.708333333333334</v>
      </c>
      <c r="H75" s="30">
        <f t="shared" si="2"/>
        <v>45.697666666666663</v>
      </c>
      <c r="I75" s="31">
        <v>19</v>
      </c>
      <c r="J75" s="62">
        <v>1.488</v>
      </c>
      <c r="K75" s="31"/>
      <c r="L75" s="33">
        <v>27.9434</v>
      </c>
      <c r="M75" s="33">
        <v>57.871923000000002</v>
      </c>
      <c r="N75" s="33">
        <v>8.3979999999999997</v>
      </c>
      <c r="O75" s="33">
        <v>0.30209999999999998</v>
      </c>
      <c r="P75" s="33">
        <v>0.75281399999999998</v>
      </c>
      <c r="Q75" s="33">
        <v>4.7706999999999997</v>
      </c>
      <c r="R75" s="33">
        <v>106.322</v>
      </c>
      <c r="S75" s="33">
        <v>36.199199999999998</v>
      </c>
      <c r="T75" s="33">
        <v>23.3154</v>
      </c>
      <c r="U75" s="33">
        <f t="shared" si="36"/>
        <v>213.06423269999999</v>
      </c>
      <c r="V75" s="123">
        <v>206.30219752400561</v>
      </c>
      <c r="W75" s="33">
        <v>0.28099999999999997</v>
      </c>
      <c r="X75" s="34">
        <v>3.2000000000000001E-2</v>
      </c>
      <c r="Y75" s="33">
        <v>1.302</v>
      </c>
      <c r="Z75" s="34">
        <v>5.5E-2</v>
      </c>
      <c r="AA75" s="33">
        <v>2.4869999999999997</v>
      </c>
      <c r="AB75" s="33">
        <f t="shared" ref="AB75:AB76" si="45">V75*1000/(1000+T75)</f>
        <v>201.60177157893412</v>
      </c>
      <c r="AC75" s="33">
        <f t="shared" ref="AC75:AC76" si="46">EXP(1)^(-135.29996+(1.572288*(10^5)/(L75+273.15))-((6.637149*10^7)/(L75+273.15)^2)+(1.243678*10^10)/(L75+273.15)^3-((8.621061*10^11)/(L75+273.15)^4)-(S75*(0.020573-12.142/(L75+273.15)+2363.1/(L75+273.15)^2)))</f>
        <v>195.57586707061492</v>
      </c>
      <c r="AD75" s="33">
        <f t="shared" ref="AD75:AD76" si="47">EXP(1)^(-135.90205+(1.575701*10^5/(L75+273.15)+(-6.642308*10^7/(L75+273.15)^2)+(1.2438*10^10/(L75+273.15)^3)+(-8.621949*10^11/(L75+273.15)^4)-(S75*(0.017674-10.754/(L75+273.15)+2140.7/(L75+273.15)^2))))</f>
        <v>200.1543964897306</v>
      </c>
      <c r="AE75" s="33">
        <f t="shared" ref="AE75:AE76" si="48">AC75-AB75</f>
        <v>-6.0259045083192007</v>
      </c>
      <c r="AF75" s="33">
        <f t="shared" ref="AF75:AF76" si="49">AD75-V75</f>
        <v>-6.1478010342750053</v>
      </c>
      <c r="AG75" s="33">
        <f t="shared" ref="AG75:AG76" si="50">V75/AD75*100</f>
        <v>103.07152935038847</v>
      </c>
      <c r="AH75" s="33">
        <f t="shared" si="17"/>
        <v>25.130846136916716</v>
      </c>
      <c r="AI75" s="33">
        <f t="shared" si="18"/>
        <v>0.27411134984272006</v>
      </c>
      <c r="AJ75" s="33">
        <f t="shared" si="19"/>
        <v>3.1215527384224347E-2</v>
      </c>
      <c r="AK75" s="33">
        <f t="shared" si="20"/>
        <v>1.2700817704456282</v>
      </c>
      <c r="AL75" s="34">
        <f t="shared" si="21"/>
        <v>5.3651687691635599E-2</v>
      </c>
      <c r="AM75" s="33">
        <f t="shared" si="22"/>
        <v>2.4260317688926856</v>
      </c>
      <c r="AN75" s="48">
        <v>2736.19</v>
      </c>
      <c r="AO75" s="34">
        <v>8.1205092754087662</v>
      </c>
      <c r="AP75" s="33">
        <v>25.0717623225</v>
      </c>
      <c r="AQ75" s="34">
        <v>8.1348640128666254</v>
      </c>
      <c r="AR75" s="34"/>
      <c r="AS75" s="34"/>
      <c r="AT75" s="33"/>
      <c r="AU75" s="37">
        <f t="shared" si="9"/>
        <v>2018.602327173169</v>
      </c>
      <c r="AV75" s="38"/>
      <c r="AW75" s="115" t="s">
        <v>87</v>
      </c>
      <c r="AX75" s="116">
        <v>2332.009</v>
      </c>
      <c r="AY75" s="116">
        <v>27.943399429321289</v>
      </c>
      <c r="AZ75" s="117">
        <v>1.4880000352859497</v>
      </c>
      <c r="BA75" s="118">
        <v>8.0768940983438391</v>
      </c>
      <c r="BB75" s="279">
        <v>425.36090463047424</v>
      </c>
      <c r="BC75" s="279">
        <v>426.67422075357354</v>
      </c>
      <c r="BD75" s="116">
        <v>2022.174188772799</v>
      </c>
      <c r="BE75" s="116">
        <v>298.66802145776722</v>
      </c>
      <c r="BF75" s="116">
        <v>11.166699203514051</v>
      </c>
      <c r="BG75" s="116">
        <v>106.98673495434996</v>
      </c>
      <c r="BH75" s="116">
        <v>9.5120208906356147</v>
      </c>
      <c r="BI75" s="116">
        <v>6.2983301665182678E-2</v>
      </c>
      <c r="BJ75" s="116">
        <v>0.1264669105944278</v>
      </c>
      <c r="BK75" s="116">
        <v>9.0707938907641346</v>
      </c>
      <c r="BL75" s="116">
        <v>7.1500561294036453</v>
      </c>
      <c r="BM75" s="116">
        <v>4.7653784166462652</v>
      </c>
      <c r="BN75" s="116">
        <v>442.81036975370836</v>
      </c>
      <c r="BO75" s="38"/>
      <c r="BP75" s="115" t="s">
        <v>88</v>
      </c>
      <c r="BQ75" s="117">
        <v>2321.2620000000002</v>
      </c>
      <c r="BR75" s="117">
        <v>27.943399429321289</v>
      </c>
      <c r="BS75" s="117">
        <v>1.4880000352859497</v>
      </c>
      <c r="BT75" s="118">
        <v>8.0911808270550178</v>
      </c>
      <c r="BU75" s="268">
        <v>408.01457900603117</v>
      </c>
      <c r="BV75" s="268">
        <v>409.27433776438181</v>
      </c>
      <c r="BW75" s="116">
        <v>2004.5800408949108</v>
      </c>
      <c r="BX75" s="116">
        <v>305.97101897419122</v>
      </c>
      <c r="BY75" s="116">
        <v>10.711318376490157</v>
      </c>
      <c r="BZ75" s="116">
        <v>109.65221205300453</v>
      </c>
      <c r="CA75" s="116">
        <v>9.8301359500866408</v>
      </c>
      <c r="CB75" s="116">
        <v>6.3260357538191564E-2</v>
      </c>
      <c r="CC75" s="116">
        <v>0.13046894707212511</v>
      </c>
      <c r="CD75" s="116"/>
      <c r="CE75" s="116"/>
      <c r="CF75" s="116">
        <v>8.9504539988327974</v>
      </c>
      <c r="CG75" s="116">
        <v>7.3248885132004178</v>
      </c>
      <c r="CH75" s="116">
        <v>4.8819009240500559</v>
      </c>
      <c r="CI75" s="116">
        <v>424.75245051380847</v>
      </c>
      <c r="CJ75" s="116"/>
      <c r="CK75" s="116"/>
      <c r="CL75" s="38"/>
      <c r="CM75" s="38"/>
      <c r="CN75" s="38"/>
      <c r="CO75" s="38"/>
      <c r="CP75" s="38">
        <v>409.09</v>
      </c>
      <c r="CQ75" s="51">
        <f>CP75-BC75</f>
        <v>-17.584220753573561</v>
      </c>
      <c r="CR75" s="51">
        <f>CP75-BV75</f>
        <v>-0.18433776438183713</v>
      </c>
      <c r="CS75" s="38"/>
    </row>
    <row r="76" spans="1:97" ht="13.5" customHeight="1" x14ac:dyDescent="0.35">
      <c r="A76" s="25" t="s">
        <v>84</v>
      </c>
      <c r="B76" s="26" t="s">
        <v>85</v>
      </c>
      <c r="C76" s="27" t="s">
        <v>86</v>
      </c>
      <c r="D76" s="27">
        <v>43320</v>
      </c>
      <c r="E76" s="28">
        <v>0.37396990740740743</v>
      </c>
      <c r="F76" s="29">
        <f t="shared" ref="F76:F77" si="51">D77+E76</f>
        <v>43320.373969907407</v>
      </c>
      <c r="G76" s="30">
        <f t="shared" si="1"/>
        <v>13.708333333333334</v>
      </c>
      <c r="H76" s="30">
        <f t="shared" si="2"/>
        <v>45.697666666666663</v>
      </c>
      <c r="I76" s="31">
        <v>19</v>
      </c>
      <c r="J76" s="62">
        <v>14.878</v>
      </c>
      <c r="K76" s="31"/>
      <c r="L76" s="33">
        <v>21.081399999999999</v>
      </c>
      <c r="M76" s="33">
        <v>52.526502000000001</v>
      </c>
      <c r="N76" s="33">
        <v>8.3320000000000007</v>
      </c>
      <c r="O76" s="33">
        <v>0.81159999999999999</v>
      </c>
      <c r="P76" s="33">
        <v>0.7516408</v>
      </c>
      <c r="Q76" s="33">
        <v>6.0328999999999997</v>
      </c>
      <c r="R76" s="33">
        <v>120.21</v>
      </c>
      <c r="S76" s="33">
        <v>37.8232</v>
      </c>
      <c r="T76" s="33">
        <v>26.623200000000001</v>
      </c>
      <c r="U76" s="33">
        <f t="shared" si="36"/>
        <v>269.43534690000001</v>
      </c>
      <c r="V76" s="123">
        <v>261.11476315749542</v>
      </c>
      <c r="W76" s="121">
        <v>1.4999999999999999E-2</v>
      </c>
      <c r="X76" s="34">
        <v>6.0000000000000001E-3</v>
      </c>
      <c r="Y76" s="121">
        <v>0.01</v>
      </c>
      <c r="Z76" s="34">
        <v>4.8000000000000001E-2</v>
      </c>
      <c r="AA76" s="33">
        <v>3.1479999999999997</v>
      </c>
      <c r="AB76" s="33">
        <f t="shared" si="45"/>
        <v>254.34332981905669</v>
      </c>
      <c r="AC76" s="33">
        <f t="shared" si="46"/>
        <v>217.12425407987681</v>
      </c>
      <c r="AD76" s="33">
        <f t="shared" si="47"/>
        <v>222.93230062074042</v>
      </c>
      <c r="AE76" s="33">
        <f t="shared" si="48"/>
        <v>-37.219075739179885</v>
      </c>
      <c r="AF76" s="33">
        <f t="shared" si="49"/>
        <v>-38.182462536754997</v>
      </c>
      <c r="AG76" s="33">
        <f t="shared" si="50"/>
        <v>117.12738011963202</v>
      </c>
      <c r="AH76" s="33">
        <f t="shared" si="17"/>
        <v>26.366287118878972</v>
      </c>
      <c r="AI76" s="33">
        <f t="shared" si="18"/>
        <v>1.4614665532425681E-2</v>
      </c>
      <c r="AJ76" s="33">
        <f t="shared" si="19"/>
        <v>5.8458662129702724E-3</v>
      </c>
      <c r="AK76" s="33">
        <f t="shared" si="20"/>
        <v>9.7431103549504537E-3</v>
      </c>
      <c r="AL76" s="34">
        <f t="shared" si="21"/>
        <v>4.6766929703762179E-2</v>
      </c>
      <c r="AM76" s="33">
        <f t="shared" si="22"/>
        <v>3.0671311397384025</v>
      </c>
      <c r="AN76" s="128">
        <v>2652.74</v>
      </c>
      <c r="AO76" s="34">
        <v>7.9993533689120442</v>
      </c>
      <c r="AP76" s="33">
        <v>25.010675891600002</v>
      </c>
      <c r="AQ76" s="34">
        <v>8.010511287583979</v>
      </c>
      <c r="AR76" s="34"/>
      <c r="AS76" s="34"/>
      <c r="AT76" s="33"/>
      <c r="AU76" s="37">
        <f t="shared" si="9"/>
        <v>2018.602327173169</v>
      </c>
      <c r="AV76" s="38"/>
      <c r="AW76" s="115" t="s">
        <v>87</v>
      </c>
      <c r="AX76" s="116">
        <v>2328.7570000000001</v>
      </c>
      <c r="AY76" s="116">
        <v>21.081399917602539</v>
      </c>
      <c r="AZ76" s="117">
        <v>14.878000259399414</v>
      </c>
      <c r="BA76" s="118">
        <v>8.0582485321510191</v>
      </c>
      <c r="BB76" s="279">
        <v>436.67776670465736</v>
      </c>
      <c r="BC76" s="279">
        <v>438.14401342081658</v>
      </c>
      <c r="BD76" s="116">
        <v>2078.2841716272656</v>
      </c>
      <c r="BE76" s="116">
        <v>236.94098158583421</v>
      </c>
      <c r="BF76" s="116">
        <v>13.531577790423365</v>
      </c>
      <c r="BG76" s="116">
        <v>95.355008278088448</v>
      </c>
      <c r="BH76" s="116">
        <v>5.0552030896021805</v>
      </c>
      <c r="BI76" s="116">
        <v>5.2294120796538536E-2</v>
      </c>
      <c r="BJ76" s="116">
        <v>0.12040288524030428</v>
      </c>
      <c r="BK76" s="116">
        <v>10.03749737203065</v>
      </c>
      <c r="BL76" s="116">
        <v>5.5355030785928534</v>
      </c>
      <c r="BM76" s="116">
        <v>3.6200702153227171</v>
      </c>
      <c r="BN76" s="116">
        <v>448.98527484807721</v>
      </c>
      <c r="BO76" s="38"/>
      <c r="BP76" s="115" t="s">
        <v>88</v>
      </c>
      <c r="BQ76" s="117">
        <v>2321.4079999999999</v>
      </c>
      <c r="BR76" s="117">
        <v>21.081399917602539</v>
      </c>
      <c r="BS76" s="117">
        <v>14.878000259399414</v>
      </c>
      <c r="BT76" s="118">
        <v>8.0694851668217371</v>
      </c>
      <c r="BU76" s="268">
        <v>423.11604948307314</v>
      </c>
      <c r="BV76" s="268">
        <v>424.53675959339216</v>
      </c>
      <c r="BW76" s="116">
        <v>2066.5217629514323</v>
      </c>
      <c r="BX76" s="116">
        <v>241.77526682148829</v>
      </c>
      <c r="BY76" s="116">
        <v>13.1113332862429</v>
      </c>
      <c r="BZ76" s="116">
        <v>97.312941483474901</v>
      </c>
      <c r="CA76" s="116">
        <v>5.1877046487401675</v>
      </c>
      <c r="CB76" s="116">
        <v>5.2438915216543106E-2</v>
      </c>
      <c r="CC76" s="116">
        <v>0.12343175351599865</v>
      </c>
      <c r="CD76" s="116"/>
      <c r="CE76" s="116"/>
      <c r="CF76" s="116">
        <v>9.9192669684535701</v>
      </c>
      <c r="CG76" s="116">
        <v>5.6484434430061965</v>
      </c>
      <c r="CH76" s="116">
        <v>3.6939301777354498</v>
      </c>
      <c r="CI76" s="116">
        <v>435.04132853705954</v>
      </c>
      <c r="CJ76" s="116"/>
      <c r="CK76" s="116"/>
      <c r="CL76" s="38"/>
      <c r="CM76" s="38"/>
      <c r="CN76" s="38"/>
      <c r="CO76" s="38"/>
      <c r="CP76" s="38"/>
      <c r="CQ76" s="38"/>
      <c r="CR76" s="38"/>
      <c r="CS76" s="38"/>
    </row>
    <row r="77" spans="1:97" ht="13.5" customHeight="1" x14ac:dyDescent="0.35">
      <c r="A77" s="25" t="s">
        <v>89</v>
      </c>
      <c r="B77" s="26" t="s">
        <v>85</v>
      </c>
      <c r="C77" s="27" t="s">
        <v>86</v>
      </c>
      <c r="D77" s="27">
        <v>43320</v>
      </c>
      <c r="E77" s="127">
        <v>0.41805555555555557</v>
      </c>
      <c r="F77" s="29">
        <f t="shared" si="51"/>
        <v>43360.418055555558</v>
      </c>
      <c r="G77" s="30">
        <f t="shared" si="1"/>
        <v>13.708333333333334</v>
      </c>
      <c r="H77" s="30">
        <f t="shared" si="2"/>
        <v>45.697666666666663</v>
      </c>
      <c r="I77" s="31">
        <v>19</v>
      </c>
      <c r="J77" s="62">
        <v>1.488</v>
      </c>
      <c r="K77" s="31"/>
      <c r="L77" s="129">
        <v>27.9434</v>
      </c>
      <c r="M77" s="129">
        <v>57.871923000000002</v>
      </c>
      <c r="N77" s="129">
        <v>8.3979999999999997</v>
      </c>
      <c r="O77" s="129">
        <v>0.30209999999999998</v>
      </c>
      <c r="P77" s="129">
        <v>0.75281399999999998</v>
      </c>
      <c r="Q77" s="129">
        <v>4.7706999999999997</v>
      </c>
      <c r="R77" s="129">
        <v>106.322</v>
      </c>
      <c r="S77" s="129">
        <v>36.199199999999998</v>
      </c>
      <c r="T77" s="129">
        <v>23.3154</v>
      </c>
      <c r="U77" s="129">
        <v>213.06423269999999</v>
      </c>
      <c r="V77" s="130"/>
      <c r="W77" s="116">
        <v>0.25800000000000001</v>
      </c>
      <c r="X77" s="118">
        <v>3.1E-2</v>
      </c>
      <c r="Y77" s="116">
        <v>1.2060000000000002</v>
      </c>
      <c r="Z77" s="118">
        <v>4.9000000000000002E-2</v>
      </c>
      <c r="AA77" s="116">
        <v>2.2949999999999999</v>
      </c>
      <c r="AB77" s="116"/>
      <c r="AC77" s="116"/>
      <c r="AD77" s="116"/>
      <c r="AE77" s="116"/>
      <c r="AF77" s="116"/>
      <c r="AG77" s="116"/>
      <c r="AH77" s="33">
        <f t="shared" si="17"/>
        <v>25.130846136916716</v>
      </c>
      <c r="AI77" s="33">
        <f t="shared" si="18"/>
        <v>0.25167518953530882</v>
      </c>
      <c r="AJ77" s="33">
        <f t="shared" si="19"/>
        <v>3.0240042153467338E-2</v>
      </c>
      <c r="AK77" s="33">
        <f t="shared" si="20"/>
        <v>1.1764351882929553</v>
      </c>
      <c r="AL77" s="34">
        <f t="shared" si="21"/>
        <v>4.7798776307093532E-2</v>
      </c>
      <c r="AM77" s="33">
        <f t="shared" si="22"/>
        <v>2.2387386045873399</v>
      </c>
      <c r="AN77" s="48">
        <v>2740.29</v>
      </c>
      <c r="AO77" s="34">
        <v>8.1218610437228076</v>
      </c>
      <c r="AP77" s="33">
        <v>25.058743840400002</v>
      </c>
      <c r="AQ77" s="34">
        <v>8.1362483525738885</v>
      </c>
      <c r="AR77" s="34"/>
      <c r="AS77" s="34"/>
      <c r="AT77" s="33"/>
      <c r="AU77" s="37">
        <f t="shared" si="9"/>
        <v>2018.602327173169</v>
      </c>
      <c r="AV77" s="38"/>
      <c r="AW77" s="115" t="s">
        <v>87</v>
      </c>
      <c r="AX77" s="116">
        <v>2334.8150000000001</v>
      </c>
      <c r="AY77" s="116">
        <v>27.943399429321289</v>
      </c>
      <c r="AZ77" s="117">
        <v>1.4880000352859497</v>
      </c>
      <c r="BA77" s="118">
        <v>8.0780416123727576</v>
      </c>
      <c r="BB77" s="279">
        <v>424.61048804836139</v>
      </c>
      <c r="BC77" s="279">
        <v>425.92148723498258</v>
      </c>
      <c r="BD77" s="116">
        <v>2023.9474069822916</v>
      </c>
      <c r="BE77" s="116">
        <v>299.72081115240439</v>
      </c>
      <c r="BF77" s="116">
        <v>11.14699904734449</v>
      </c>
      <c r="BG77" s="116">
        <v>107.19921812238869</v>
      </c>
      <c r="BH77" s="116">
        <v>9.5371872486864842</v>
      </c>
      <c r="BI77" s="116">
        <v>5.6132054061833199E-2</v>
      </c>
      <c r="BJ77" s="116">
        <v>0.11699610235694828</v>
      </c>
      <c r="BK77" s="116">
        <v>9.0643416356998809</v>
      </c>
      <c r="BL77" s="116">
        <v>7.1752597162234606</v>
      </c>
      <c r="BM77" s="116">
        <v>4.7821761349409933</v>
      </c>
      <c r="BN77" s="116">
        <v>442.0291690355009</v>
      </c>
      <c r="BO77" s="38"/>
      <c r="BP77" s="115" t="s">
        <v>88</v>
      </c>
      <c r="BQ77" s="117">
        <v>2324.02</v>
      </c>
      <c r="BR77" s="117">
        <v>27.943399429321289</v>
      </c>
      <c r="BS77" s="117">
        <v>1.4880000352859497</v>
      </c>
      <c r="BT77" s="118">
        <v>8.092360284303469</v>
      </c>
      <c r="BU77" s="268">
        <v>407.25051299630701</v>
      </c>
      <c r="BV77" s="268">
        <v>408.50791267511192</v>
      </c>
      <c r="BW77" s="116">
        <v>2006.267406713516</v>
      </c>
      <c r="BX77" s="116">
        <v>307.06135778396833</v>
      </c>
      <c r="BY77" s="116">
        <v>10.691259891544222</v>
      </c>
      <c r="BZ77" s="116">
        <v>109.87420420845044</v>
      </c>
      <c r="CA77" s="116">
        <v>9.8568689242495395</v>
      </c>
      <c r="CB77" s="116">
        <v>5.6379808691031014E-2</v>
      </c>
      <c r="CC77" s="116">
        <v>0.12070630829086522</v>
      </c>
      <c r="CD77" s="116"/>
      <c r="CE77" s="116"/>
      <c r="CF77" s="116">
        <v>8.9440094366253575</v>
      </c>
      <c r="CG77" s="116">
        <v>7.3509910187579992</v>
      </c>
      <c r="CH77" s="116">
        <v>4.8992977548375736</v>
      </c>
      <c r="CI77" s="116">
        <v>423.95704043121964</v>
      </c>
      <c r="CJ77" s="116"/>
      <c r="CK77" s="116"/>
      <c r="CL77" s="38"/>
      <c r="CM77" s="38"/>
      <c r="CN77" s="38"/>
      <c r="CO77" s="38"/>
      <c r="CP77" s="38"/>
      <c r="CQ77" s="38"/>
      <c r="CR77" s="38"/>
      <c r="CS77" s="38"/>
    </row>
    <row r="78" spans="1:97" ht="13.5" customHeight="1" x14ac:dyDescent="0.35">
      <c r="A78" s="25" t="s">
        <v>84</v>
      </c>
      <c r="B78" s="26" t="s">
        <v>85</v>
      </c>
      <c r="C78" s="27" t="s">
        <v>86</v>
      </c>
      <c r="D78" s="27">
        <v>43360</v>
      </c>
      <c r="E78" s="127">
        <v>0.39964120370370365</v>
      </c>
      <c r="F78" s="29">
        <f t="shared" ref="F78:F276" si="52">D78+E78</f>
        <v>43360.399641203701</v>
      </c>
      <c r="G78" s="30">
        <f t="shared" si="1"/>
        <v>13.708333333333334</v>
      </c>
      <c r="H78" s="30">
        <f t="shared" si="2"/>
        <v>45.697666666666663</v>
      </c>
      <c r="I78" s="31">
        <v>19</v>
      </c>
      <c r="J78" s="62">
        <v>1.512</v>
      </c>
      <c r="K78" s="31"/>
      <c r="L78" s="33">
        <v>24.312999999999999</v>
      </c>
      <c r="M78" s="33">
        <v>55.554096999999999</v>
      </c>
      <c r="N78" s="33">
        <v>8.0749999999999993</v>
      </c>
      <c r="O78" s="33">
        <v>0.3281</v>
      </c>
      <c r="P78" s="33">
        <v>0.62380139999999995</v>
      </c>
      <c r="Q78" s="33">
        <v>4.9991000000000003</v>
      </c>
      <c r="R78" s="33">
        <v>105.67700000000001</v>
      </c>
      <c r="S78" s="33">
        <v>37.418399999999998</v>
      </c>
      <c r="T78" s="33">
        <v>25.3796</v>
      </c>
      <c r="U78" s="33">
        <f t="shared" ref="U78:U116" si="53">Q78*44.661</f>
        <v>223.26480510000002</v>
      </c>
      <c r="V78" s="123">
        <v>222.14656466302156</v>
      </c>
      <c r="W78" s="33">
        <v>3.6000000000000004E-2</v>
      </c>
      <c r="X78" s="34">
        <v>1.4E-2</v>
      </c>
      <c r="Y78" s="33">
        <v>2.8000000000000004E-2</v>
      </c>
      <c r="Z78" s="34">
        <v>7.0000000000000001E-3</v>
      </c>
      <c r="AA78" s="33">
        <v>1.9890000000000001</v>
      </c>
      <c r="AB78" s="33">
        <f t="shared" ref="AB78:AB130" si="54">V78*1000/(1000+T78)</f>
        <v>216.6481219862591</v>
      </c>
      <c r="AC78" s="33">
        <f t="shared" ref="AC78:AC130" si="55">EXP(1)^(-135.29996+(1.572288*(10^5)/(L78+273.15))-((6.637149*10^7)/(L78+273.15)^2)+(1.243678*10^10)/(L78+273.15)^3-((8.621061*10^11)/(L78+273.15)^4)-(S78*(0.020573-12.142/(L78+273.15)+2363.1/(L78+273.15)^2)))</f>
        <v>205.94682835789999</v>
      </c>
      <c r="AD78" s="33">
        <f t="shared" ref="AD78:AD130" si="56">EXP(1)^(-135.90205+(1.575701*10^5/(L78+273.15)+(-6.642308*10^7/(L78+273.15)^2)+(1.2438*10^10/(L78+273.15)^3)+(-8.621949*10^11/(L78+273.15)^4)-(S78*(0.017674-10.754/(L78+273.15)+2140.7/(L78+273.15)^2))))</f>
        <v>211.19698102963193</v>
      </c>
      <c r="AE78" s="33">
        <f t="shared" ref="AE78:AE130" si="57">AC78-AB78</f>
        <v>-10.70129362835911</v>
      </c>
      <c r="AF78" s="33">
        <f t="shared" ref="AF78:AF130" si="58">AD78-V78</f>
        <v>-10.949583633389636</v>
      </c>
      <c r="AG78" s="33">
        <f t="shared" ref="AG78:AG130" si="59">V78/AD78*100</f>
        <v>105.18453605729022</v>
      </c>
      <c r="AH78" s="33">
        <f t="shared" si="17"/>
        <v>26.058231150443362</v>
      </c>
      <c r="AI78" s="33">
        <f t="shared" si="18"/>
        <v>3.5085727989956149E-2</v>
      </c>
      <c r="AJ78" s="33">
        <f t="shared" si="19"/>
        <v>1.3644449773871832E-2</v>
      </c>
      <c r="AK78" s="33">
        <f t="shared" si="20"/>
        <v>2.7288899547743668E-2</v>
      </c>
      <c r="AL78" s="34">
        <f t="shared" si="21"/>
        <v>6.8222248869359162E-3</v>
      </c>
      <c r="AM78" s="33">
        <f t="shared" si="22"/>
        <v>1.9384864714450769</v>
      </c>
      <c r="AN78" s="128">
        <v>2675.26</v>
      </c>
      <c r="AO78" s="34">
        <v>8.0820197763777344</v>
      </c>
      <c r="AP78" s="33">
        <v>23.273529176100002</v>
      </c>
      <c r="AQ78" s="34">
        <v>8.0967083632211558</v>
      </c>
      <c r="AR78" s="34"/>
      <c r="AS78" s="34"/>
      <c r="AT78" s="33"/>
      <c r="AU78" s="37">
        <f t="shared" si="9"/>
        <v>2018.7118412046543</v>
      </c>
      <c r="AV78" s="38"/>
      <c r="AW78" s="115" t="s">
        <v>87</v>
      </c>
      <c r="AX78" s="116">
        <v>2314.3919999999998</v>
      </c>
      <c r="AY78" s="116">
        <v>24.312999725341797</v>
      </c>
      <c r="AZ78" s="117">
        <v>1.5119999647140503</v>
      </c>
      <c r="BA78" s="118">
        <v>8.0661884525313567</v>
      </c>
      <c r="BB78" s="279">
        <v>429.40840397985602</v>
      </c>
      <c r="BC78" s="279">
        <v>430.79399096086297</v>
      </c>
      <c r="BD78" s="116">
        <v>2037.944306911751</v>
      </c>
      <c r="BE78" s="116">
        <v>264.19703921093782</v>
      </c>
      <c r="BF78" s="116">
        <v>12.250432659321239</v>
      </c>
      <c r="BG78" s="116">
        <v>101.96740887318899</v>
      </c>
      <c r="BH78" s="116">
        <v>6.867985792715448</v>
      </c>
      <c r="BI78" s="116">
        <v>7.790827224234494E-3</v>
      </c>
      <c r="BJ78" s="116">
        <v>8.7161553647555429E-2</v>
      </c>
      <c r="BK78" s="116">
        <v>9.5018455410537292</v>
      </c>
      <c r="BL78" s="116">
        <v>6.2244030532414589</v>
      </c>
      <c r="BM78" s="116">
        <v>4.106692040394897</v>
      </c>
      <c r="BN78" s="116">
        <v>443.83534293905262</v>
      </c>
      <c r="BO78" s="38"/>
      <c r="BP78" s="115" t="s">
        <v>88</v>
      </c>
      <c r="BQ78" s="117">
        <v>2304.127</v>
      </c>
      <c r="BR78" s="117">
        <v>24.312999725341797</v>
      </c>
      <c r="BS78" s="117">
        <v>1.5119999647140503</v>
      </c>
      <c r="BT78" s="118">
        <v>8.0808515449333509</v>
      </c>
      <c r="BU78" s="268">
        <v>411.7692435134216</v>
      </c>
      <c r="BV78" s="268">
        <v>413.09791360395394</v>
      </c>
      <c r="BW78" s="116">
        <v>2021.3371993241485</v>
      </c>
      <c r="BX78" s="116">
        <v>271.04256326068128</v>
      </c>
      <c r="BY78" s="116">
        <v>11.747211610412238</v>
      </c>
      <c r="BZ78" s="116">
        <v>104.64444639702032</v>
      </c>
      <c r="CA78" s="116">
        <v>7.1038287012168952</v>
      </c>
      <c r="CB78" s="116">
        <v>7.8222387015430637E-3</v>
      </c>
      <c r="CC78" s="116">
        <v>9.0015647324725112E-2</v>
      </c>
      <c r="CD78" s="116"/>
      <c r="CE78" s="116"/>
      <c r="CF78" s="116">
        <v>9.3637948073091763</v>
      </c>
      <c r="CG78" s="116">
        <v>6.3856815479722107</v>
      </c>
      <c r="CH78" s="116">
        <v>4.2130992098748248</v>
      </c>
      <c r="CI78" s="116">
        <v>425.60355529303308</v>
      </c>
      <c r="CJ78" s="116"/>
      <c r="CK78" s="116"/>
      <c r="CL78" s="38"/>
      <c r="CM78" s="38"/>
      <c r="CN78" s="38"/>
      <c r="CO78" s="38"/>
      <c r="CP78" s="38"/>
      <c r="CQ78" s="38"/>
      <c r="CR78" s="38"/>
      <c r="CS78" s="38"/>
    </row>
    <row r="79" spans="1:97" ht="13.5" customHeight="1" x14ac:dyDescent="0.35">
      <c r="A79" s="25" t="s">
        <v>89</v>
      </c>
      <c r="B79" s="26" t="s">
        <v>85</v>
      </c>
      <c r="C79" s="27" t="s">
        <v>86</v>
      </c>
      <c r="D79" s="27">
        <v>43360</v>
      </c>
      <c r="E79" s="28">
        <v>0.40020833333333333</v>
      </c>
      <c r="F79" s="29">
        <f t="shared" si="52"/>
        <v>43360.400208333333</v>
      </c>
      <c r="G79" s="30">
        <f t="shared" si="1"/>
        <v>13.708333333333334</v>
      </c>
      <c r="H79" s="30">
        <f t="shared" si="2"/>
        <v>45.697666666666663</v>
      </c>
      <c r="I79" s="31">
        <v>19</v>
      </c>
      <c r="J79" s="62">
        <v>15.122999999999999</v>
      </c>
      <c r="K79" s="31"/>
      <c r="L79" s="33">
        <v>20.246300000000002</v>
      </c>
      <c r="M79" s="33">
        <v>51.789304999999999</v>
      </c>
      <c r="N79" s="33">
        <v>7.9249999999999998</v>
      </c>
      <c r="O79" s="33">
        <v>1.2506999999999999</v>
      </c>
      <c r="P79" s="33">
        <v>1.0108097</v>
      </c>
      <c r="Q79" s="33">
        <v>4.4099000000000004</v>
      </c>
      <c r="R79" s="33">
        <v>86.98</v>
      </c>
      <c r="S79" s="33">
        <v>37.966799999999999</v>
      </c>
      <c r="T79" s="33">
        <v>26.961200000000002</v>
      </c>
      <c r="U79" s="33">
        <f t="shared" si="53"/>
        <v>196.95054390000001</v>
      </c>
      <c r="V79" s="123">
        <v>212.65524726514761</v>
      </c>
      <c r="W79" s="33">
        <v>0.78</v>
      </c>
      <c r="X79" s="34">
        <v>7.0000000000000007E-2</v>
      </c>
      <c r="Y79" s="33">
        <v>0.46100000000000002</v>
      </c>
      <c r="Z79" s="34">
        <v>2.7E-2</v>
      </c>
      <c r="AA79" s="33">
        <v>6.923</v>
      </c>
      <c r="AB79" s="33">
        <f t="shared" si="54"/>
        <v>207.07232879406507</v>
      </c>
      <c r="AC79" s="33">
        <f t="shared" si="55"/>
        <v>220.14971762699483</v>
      </c>
      <c r="AD79" s="33">
        <f t="shared" si="56"/>
        <v>226.11401327566566</v>
      </c>
      <c r="AE79" s="33">
        <f t="shared" si="57"/>
        <v>13.077388832929756</v>
      </c>
      <c r="AF79" s="33">
        <f t="shared" si="58"/>
        <v>13.458766010518048</v>
      </c>
      <c r="AG79" s="33">
        <f t="shared" si="59"/>
        <v>94.04779658918801</v>
      </c>
      <c r="AH79" s="33">
        <f t="shared" si="17"/>
        <v>26.475585336190534</v>
      </c>
      <c r="AI79" s="33">
        <f t="shared" si="18"/>
        <v>0.7598816875362262</v>
      </c>
      <c r="AJ79" s="33">
        <f t="shared" si="19"/>
        <v>6.8194510419917739E-2</v>
      </c>
      <c r="AK79" s="33">
        <f t="shared" si="20"/>
        <v>0.44910956147974396</v>
      </c>
      <c r="AL79" s="34">
        <f t="shared" si="21"/>
        <v>2.6303596876253985E-2</v>
      </c>
      <c r="AM79" s="33">
        <f t="shared" si="22"/>
        <v>6.7444370805298641</v>
      </c>
      <c r="AN79" s="48">
        <v>2640.38</v>
      </c>
      <c r="AO79" s="34">
        <v>7.9406807006360784</v>
      </c>
      <c r="AP79" s="33">
        <v>23.144393610000005</v>
      </c>
      <c r="AQ79" s="34">
        <v>7.9532282665679634</v>
      </c>
      <c r="AR79" s="34"/>
      <c r="AS79" s="34"/>
      <c r="AT79" s="33"/>
      <c r="AU79" s="37">
        <f t="shared" si="9"/>
        <v>2018.7118412046543</v>
      </c>
      <c r="AV79" s="38"/>
      <c r="AW79" s="115" t="s">
        <v>87</v>
      </c>
      <c r="AX79" s="116">
        <v>2370.1990000000001</v>
      </c>
      <c r="AY79" s="116">
        <v>20.246299743652344</v>
      </c>
      <c r="AZ79" s="117">
        <v>15.123000144958496</v>
      </c>
      <c r="BA79" s="118">
        <v>7.9836936596541781</v>
      </c>
      <c r="BB79" s="279">
        <v>534.07699276819892</v>
      </c>
      <c r="BC79" s="279">
        <v>535.88897286537849</v>
      </c>
      <c r="BD79" s="116">
        <v>2152.3429468972054</v>
      </c>
      <c r="BE79" s="116">
        <v>200.93851310417952</v>
      </c>
      <c r="BF79" s="116">
        <v>16.91749575802098</v>
      </c>
      <c r="BG79" s="116">
        <v>81.97652123468788</v>
      </c>
      <c r="BH79" s="116">
        <v>3.9478124925072784</v>
      </c>
      <c r="BI79" s="116">
        <v>2.8780954134575602E-2</v>
      </c>
      <c r="BJ79" s="116">
        <v>0.21734851227889287</v>
      </c>
      <c r="BK79" s="116">
        <v>11.011251328092088</v>
      </c>
      <c r="BL79" s="116">
        <v>4.6860952798104005</v>
      </c>
      <c r="BM79" s="116">
        <v>3.0579687809376108</v>
      </c>
      <c r="BN79" s="116">
        <v>548.46697999997832</v>
      </c>
      <c r="BO79" s="38"/>
      <c r="BP79" s="115" t="s">
        <v>88</v>
      </c>
      <c r="BQ79" s="117">
        <v>2362.732</v>
      </c>
      <c r="BR79" s="117">
        <v>20.246299743652344</v>
      </c>
      <c r="BS79" s="117">
        <v>15.123000144958496</v>
      </c>
      <c r="BT79" s="118">
        <v>7.9963178639241761</v>
      </c>
      <c r="BU79" s="268">
        <v>515.95670084981157</v>
      </c>
      <c r="BV79" s="268">
        <v>517.70720365297598</v>
      </c>
      <c r="BW79" s="116">
        <v>2140.6470330021907</v>
      </c>
      <c r="BX79" s="116">
        <v>205.74106343729338</v>
      </c>
      <c r="BY79" s="116">
        <v>16.343514916655149</v>
      </c>
      <c r="BZ79" s="116">
        <v>83.944308512566693</v>
      </c>
      <c r="CA79" s="116">
        <v>4.064252871698824</v>
      </c>
      <c r="CB79" s="116">
        <v>2.8860544760704633E-2</v>
      </c>
      <c r="CC79" s="116">
        <v>0.22354670331786106</v>
      </c>
      <c r="CD79" s="116"/>
      <c r="CE79" s="116"/>
      <c r="CF79" s="116">
        <v>10.857900978410909</v>
      </c>
      <c r="CG79" s="116">
        <v>4.7980957524892673</v>
      </c>
      <c r="CH79" s="116">
        <v>3.1310560590341177</v>
      </c>
      <c r="CI79" s="116">
        <v>529.85846115387744</v>
      </c>
      <c r="CJ79" s="116"/>
      <c r="CK79" s="116"/>
      <c r="CL79" s="38"/>
      <c r="CM79" s="38"/>
      <c r="CN79" s="38"/>
      <c r="CO79" s="38"/>
      <c r="CP79" s="38"/>
      <c r="CQ79" s="38"/>
      <c r="CR79" s="38"/>
      <c r="CS79" s="38"/>
    </row>
    <row r="80" spans="1:97" ht="13.5" customHeight="1" x14ac:dyDescent="0.35">
      <c r="A80" s="25" t="s">
        <v>84</v>
      </c>
      <c r="B80" s="26" t="s">
        <v>85</v>
      </c>
      <c r="C80" s="27" t="s">
        <v>86</v>
      </c>
      <c r="D80" s="27">
        <v>43360</v>
      </c>
      <c r="E80" s="127">
        <v>0.42408564814814814</v>
      </c>
      <c r="F80" s="29">
        <f t="shared" si="52"/>
        <v>43360.424085648148</v>
      </c>
      <c r="G80" s="30">
        <f t="shared" si="1"/>
        <v>13.708333333333334</v>
      </c>
      <c r="H80" s="30">
        <f t="shared" si="2"/>
        <v>45.697666666666663</v>
      </c>
      <c r="I80" s="31">
        <v>19</v>
      </c>
      <c r="J80" s="62">
        <v>1.512</v>
      </c>
      <c r="K80" s="31"/>
      <c r="L80" s="33">
        <v>24.340599999999998</v>
      </c>
      <c r="M80" s="33">
        <v>55.587563000000003</v>
      </c>
      <c r="N80" s="33">
        <v>8.0869999999999997</v>
      </c>
      <c r="O80" s="33">
        <v>0.3201</v>
      </c>
      <c r="P80" s="33">
        <v>0.6532964</v>
      </c>
      <c r="Q80" s="33">
        <v>5.0285000000000002</v>
      </c>
      <c r="R80" s="33">
        <v>106.33799999999999</v>
      </c>
      <c r="S80" s="33">
        <v>37.420699999999997</v>
      </c>
      <c r="T80" s="33">
        <v>25.372900000000001</v>
      </c>
      <c r="U80" s="33">
        <f t="shared" si="53"/>
        <v>224.57783850000001</v>
      </c>
      <c r="V80" s="123">
        <v>221.5615984280582</v>
      </c>
      <c r="W80" s="33">
        <v>6.2E-2</v>
      </c>
      <c r="X80" s="34">
        <v>1.4E-2</v>
      </c>
      <c r="Y80" s="33">
        <v>5.1000000000000004E-2</v>
      </c>
      <c r="Z80" s="52">
        <v>3.0000000000000001E-3</v>
      </c>
      <c r="AA80" s="33">
        <v>2.1379999999999999</v>
      </c>
      <c r="AB80" s="33">
        <f t="shared" si="54"/>
        <v>216.07904639186211</v>
      </c>
      <c r="AC80" s="33">
        <f t="shared" si="55"/>
        <v>205.8484904024094</v>
      </c>
      <c r="AD80" s="33">
        <f t="shared" si="56"/>
        <v>211.09476506191851</v>
      </c>
      <c r="AE80" s="33">
        <f t="shared" si="57"/>
        <v>-10.230555989452711</v>
      </c>
      <c r="AF80" s="33">
        <f t="shared" si="58"/>
        <v>-10.466833366139696</v>
      </c>
      <c r="AG80" s="33">
        <f t="shared" si="59"/>
        <v>104.9583576187072</v>
      </c>
      <c r="AH80" s="33">
        <f t="shared" si="17"/>
        <v>26.059981263387044</v>
      </c>
      <c r="AI80" s="33">
        <f t="shared" si="18"/>
        <v>6.0425317361719376E-2</v>
      </c>
      <c r="AJ80" s="33">
        <f t="shared" si="19"/>
        <v>1.3644426501033407E-2</v>
      </c>
      <c r="AK80" s="33">
        <f t="shared" si="20"/>
        <v>4.970469653947885E-2</v>
      </c>
      <c r="AL80" s="34">
        <f t="shared" si="21"/>
        <v>2.9238056787928733E-3</v>
      </c>
      <c r="AM80" s="33">
        <f t="shared" si="22"/>
        <v>2.0836988470863878</v>
      </c>
      <c r="AN80" s="48">
        <v>2678.77</v>
      </c>
      <c r="AO80" s="34">
        <v>8.0830027069976502</v>
      </c>
      <c r="AP80" s="33">
        <v>23.149398802500002</v>
      </c>
      <c r="AQ80" s="34">
        <v>8.0978658899151625</v>
      </c>
      <c r="AR80" s="34"/>
      <c r="AS80" s="34"/>
      <c r="AT80" s="33"/>
      <c r="AU80" s="37">
        <f t="shared" si="9"/>
        <v>2018.7118412046543</v>
      </c>
      <c r="AV80" s="38"/>
      <c r="AW80" s="115" t="s">
        <v>87</v>
      </c>
      <c r="AX80" s="116">
        <v>2318.165</v>
      </c>
      <c r="AY80" s="116">
        <v>24.340599060058594</v>
      </c>
      <c r="AZ80" s="117">
        <v>1.5119999647140503</v>
      </c>
      <c r="BA80" s="118">
        <v>8.0648665039355407</v>
      </c>
      <c r="BB80" s="279">
        <v>431.57914301963922</v>
      </c>
      <c r="BC80" s="279">
        <v>432.97126430119636</v>
      </c>
      <c r="BD80" s="116">
        <v>2041.700532738304</v>
      </c>
      <c r="BE80" s="116">
        <v>264.16093606276729</v>
      </c>
      <c r="BF80" s="116">
        <v>12.303563391993181</v>
      </c>
      <c r="BG80" s="116">
        <v>101.7952344018894</v>
      </c>
      <c r="BH80" s="116">
        <v>6.8644221727319197</v>
      </c>
      <c r="BI80" s="116">
        <v>3.3382535456511504E-3</v>
      </c>
      <c r="BJ80" s="116">
        <v>9.3514341270957008E-2</v>
      </c>
      <c r="BK80" s="116">
        <v>9.512623330021178</v>
      </c>
      <c r="BL80" s="116">
        <v>6.2236256026022998</v>
      </c>
      <c r="BM80" s="116">
        <v>4.1065284489602689</v>
      </c>
      <c r="BN80" s="116">
        <v>446.10086432260061</v>
      </c>
      <c r="BO80" s="38"/>
      <c r="BP80" s="115" t="s">
        <v>88</v>
      </c>
      <c r="BQ80" s="117">
        <v>2307.7779999999998</v>
      </c>
      <c r="BR80" s="117">
        <v>24.340599060058594</v>
      </c>
      <c r="BS80" s="117">
        <v>1.5119999647140503</v>
      </c>
      <c r="BT80" s="118">
        <v>8.0797002771688611</v>
      </c>
      <c r="BU80" s="268">
        <v>413.65407082667321</v>
      </c>
      <c r="BV80" s="268">
        <v>414.98837218139454</v>
      </c>
      <c r="BW80" s="116">
        <v>2024.8957537565755</v>
      </c>
      <c r="BX80" s="116">
        <v>271.0896866965154</v>
      </c>
      <c r="BY80" s="116">
        <v>11.792551065287205</v>
      </c>
      <c r="BZ80" s="116">
        <v>104.50059057058563</v>
      </c>
      <c r="CA80" s="116">
        <v>7.1029336636162785</v>
      </c>
      <c r="CB80" s="116">
        <v>3.3518611528923952E-3</v>
      </c>
      <c r="CC80" s="116">
        <v>9.6612939237697704E-2</v>
      </c>
      <c r="CD80" s="116"/>
      <c r="CE80" s="116"/>
      <c r="CF80" s="116">
        <v>9.3727033401367663</v>
      </c>
      <c r="CG80" s="116">
        <v>6.3868668088190876</v>
      </c>
      <c r="CH80" s="116">
        <v>4.214239725340958</v>
      </c>
      <c r="CI80" s="116">
        <v>427.57265153090123</v>
      </c>
      <c r="CJ80" s="116"/>
      <c r="CK80" s="116"/>
      <c r="CL80" s="38"/>
      <c r="CM80" s="38"/>
      <c r="CN80" s="38"/>
      <c r="CO80" s="38"/>
      <c r="CP80" s="38"/>
      <c r="CQ80" s="38"/>
      <c r="CR80" s="38"/>
      <c r="CS80" s="38"/>
    </row>
    <row r="81" spans="1:97" ht="13.5" customHeight="1" x14ac:dyDescent="0.35">
      <c r="A81" s="25" t="s">
        <v>84</v>
      </c>
      <c r="B81" s="26" t="s">
        <v>85</v>
      </c>
      <c r="C81" s="27" t="s">
        <v>86</v>
      </c>
      <c r="D81" s="27">
        <v>43390</v>
      </c>
      <c r="E81" s="28">
        <v>0.37415509259259255</v>
      </c>
      <c r="F81" s="29">
        <f t="shared" si="52"/>
        <v>43390.374155092592</v>
      </c>
      <c r="G81" s="30">
        <f t="shared" si="1"/>
        <v>13.708333333333334</v>
      </c>
      <c r="H81" s="30">
        <f t="shared" si="2"/>
        <v>45.697666666666663</v>
      </c>
      <c r="I81" s="31">
        <v>19</v>
      </c>
      <c r="J81" s="62">
        <v>1.5</v>
      </c>
      <c r="K81" s="31"/>
      <c r="L81" s="33">
        <v>20.397099999999998</v>
      </c>
      <c r="M81" s="33">
        <v>51.167268999999997</v>
      </c>
      <c r="N81" s="33">
        <v>8.2189999999999994</v>
      </c>
      <c r="O81" s="33">
        <v>0.72236520000000004</v>
      </c>
      <c r="P81" s="33">
        <v>0.42209999999999998</v>
      </c>
      <c r="Q81" s="33">
        <v>5.0735000000000001</v>
      </c>
      <c r="R81" s="33">
        <v>100.123</v>
      </c>
      <c r="S81" s="33">
        <v>37.3247</v>
      </c>
      <c r="T81" s="33">
        <v>26.429500000000001</v>
      </c>
      <c r="U81" s="33">
        <f t="shared" si="53"/>
        <v>226.58758350000002</v>
      </c>
      <c r="V81" s="123">
        <v>221.63578055235996</v>
      </c>
      <c r="W81" s="33">
        <v>0.39500000000000002</v>
      </c>
      <c r="X81" s="52">
        <f>0.006/2</f>
        <v>3.0000000000000001E-3</v>
      </c>
      <c r="Y81" s="33">
        <v>4.2999999999999997E-2</v>
      </c>
      <c r="Z81" s="52">
        <v>3.0000000000000001E-3</v>
      </c>
      <c r="AA81" s="33">
        <v>1.925</v>
      </c>
      <c r="AB81" s="33">
        <f t="shared" si="54"/>
        <v>215.92888800678466</v>
      </c>
      <c r="AC81" s="33">
        <f t="shared" si="55"/>
        <v>220.49668035785018</v>
      </c>
      <c r="AD81" s="33">
        <f t="shared" si="56"/>
        <v>226.35199301881877</v>
      </c>
      <c r="AE81" s="33">
        <f t="shared" si="57"/>
        <v>4.5677923510655205</v>
      </c>
      <c r="AF81" s="33">
        <f t="shared" si="58"/>
        <v>4.7162124664588134</v>
      </c>
      <c r="AG81" s="33">
        <f t="shared" si="59"/>
        <v>97.916425473635343</v>
      </c>
      <c r="AH81" s="33">
        <f t="shared" si="17"/>
        <v>25.986935058212566</v>
      </c>
      <c r="AI81" s="33">
        <f t="shared" si="18"/>
        <v>0.38499515588625738</v>
      </c>
      <c r="AJ81" s="33">
        <f t="shared" si="19"/>
        <v>2.924013842174107E-3</v>
      </c>
      <c r="AK81" s="33">
        <f t="shared" si="20"/>
        <v>4.19108650711622E-2</v>
      </c>
      <c r="AL81" s="34">
        <f t="shared" si="21"/>
        <v>2.924013842174107E-3</v>
      </c>
      <c r="AM81" s="33">
        <f t="shared" si="22"/>
        <v>1.876242215395052</v>
      </c>
      <c r="AN81" s="48">
        <v>2688.57</v>
      </c>
      <c r="AO81" s="34">
        <v>8.1265974898102034</v>
      </c>
      <c r="AP81" s="34">
        <v>20.078151987600002</v>
      </c>
      <c r="AQ81" s="34">
        <v>8.146311715674349</v>
      </c>
      <c r="AR81" s="34"/>
      <c r="AS81" s="34"/>
      <c r="AT81" s="34"/>
      <c r="AU81" s="37">
        <f t="shared" si="9"/>
        <v>2018.7939767282683</v>
      </c>
      <c r="AV81" s="38"/>
      <c r="AW81" s="115" t="s">
        <v>87</v>
      </c>
      <c r="AX81" s="116">
        <v>2330.12</v>
      </c>
      <c r="AY81" s="116">
        <v>20.397100448608398</v>
      </c>
      <c r="AZ81" s="117">
        <v>1.5</v>
      </c>
      <c r="BA81" s="118">
        <v>8.121646231600069</v>
      </c>
      <c r="BB81" s="279">
        <v>372.61694827576838</v>
      </c>
      <c r="BC81" s="279">
        <v>373.87876928295003</v>
      </c>
      <c r="BD81" s="116">
        <v>2056.8915424070465</v>
      </c>
      <c r="BE81" s="116">
        <v>261.43325844044222</v>
      </c>
      <c r="BF81" s="116">
        <v>11.795153574627616</v>
      </c>
      <c r="BG81" s="116">
        <v>103.29351793860529</v>
      </c>
      <c r="BH81" s="116">
        <v>5.4407834694445869</v>
      </c>
      <c r="BI81" s="116">
        <v>3.3120891873173303E-3</v>
      </c>
      <c r="BJ81" s="116">
        <v>8.2230636620799824E-2</v>
      </c>
      <c r="BK81" s="116">
        <v>9.6185379190588733</v>
      </c>
      <c r="BL81" s="116">
        <v>6.1420674076447961</v>
      </c>
      <c r="BM81" s="116">
        <v>4.0072301218641995</v>
      </c>
      <c r="BN81" s="116">
        <v>382.74145988537668</v>
      </c>
      <c r="BO81" s="38"/>
      <c r="BP81" s="115" t="s">
        <v>88</v>
      </c>
      <c r="BQ81" s="117">
        <v>2316.404</v>
      </c>
      <c r="BR81" s="117">
        <v>20.397100448608398</v>
      </c>
      <c r="BS81" s="117">
        <v>1.5</v>
      </c>
      <c r="BT81" s="118">
        <v>8.1413509858526076</v>
      </c>
      <c r="BU81" s="268">
        <v>352.23706342754247</v>
      </c>
      <c r="BV81" s="268">
        <v>353.42987048636655</v>
      </c>
      <c r="BW81" s="116">
        <v>2034.6447578601369</v>
      </c>
      <c r="BX81" s="116">
        <v>270.60934589044405</v>
      </c>
      <c r="BY81" s="116">
        <v>11.150030284529359</v>
      </c>
      <c r="BZ81" s="116">
        <v>106.93158123113447</v>
      </c>
      <c r="CA81" s="116">
        <v>5.6933278923717392</v>
      </c>
      <c r="CB81" s="116">
        <v>3.3292668952637303E-3</v>
      </c>
      <c r="CC81" s="116">
        <v>8.5872836121269308E-2</v>
      </c>
      <c r="CD81" s="116"/>
      <c r="CE81" s="116"/>
      <c r="CF81" s="116">
        <v>9.4299965496780001</v>
      </c>
      <c r="CG81" s="116">
        <v>6.3576488068614312</v>
      </c>
      <c r="CH81" s="116">
        <v>4.147880528204464</v>
      </c>
      <c r="CI81" s="116">
        <v>361.80782571978034</v>
      </c>
      <c r="CJ81" s="116"/>
      <c r="CK81" s="116"/>
      <c r="CL81" s="38"/>
      <c r="CM81" s="38"/>
      <c r="CN81" s="38"/>
      <c r="CO81" s="38"/>
      <c r="CP81" s="38"/>
      <c r="CQ81" s="38"/>
      <c r="CR81" s="38"/>
      <c r="CS81" s="38"/>
    </row>
    <row r="82" spans="1:97" ht="13.5" customHeight="1" x14ac:dyDescent="0.35">
      <c r="A82" s="25" t="s">
        <v>89</v>
      </c>
      <c r="B82" s="26" t="s">
        <v>85</v>
      </c>
      <c r="C82" s="27" t="s">
        <v>86</v>
      </c>
      <c r="D82" s="27">
        <v>43390</v>
      </c>
      <c r="E82" s="28">
        <v>0.37480324074074073</v>
      </c>
      <c r="F82" s="29">
        <f t="shared" si="52"/>
        <v>43390.374803240738</v>
      </c>
      <c r="G82" s="30">
        <f t="shared" si="1"/>
        <v>13.708333333333334</v>
      </c>
      <c r="H82" s="30">
        <f t="shared" si="2"/>
        <v>45.697666666666663</v>
      </c>
      <c r="I82" s="31">
        <v>19</v>
      </c>
      <c r="J82" s="62">
        <v>15</v>
      </c>
      <c r="K82" s="31"/>
      <c r="L82" s="33">
        <v>19.955400000000001</v>
      </c>
      <c r="M82" s="33">
        <v>50.834204</v>
      </c>
      <c r="N82" s="33">
        <v>8.1859999999999999</v>
      </c>
      <c r="O82" s="33">
        <v>0.92439539999999998</v>
      </c>
      <c r="P82" s="33">
        <v>0.91310000000000002</v>
      </c>
      <c r="Q82" s="33">
        <v>4.9989999999999997</v>
      </c>
      <c r="R82" s="33">
        <v>97.909000000000006</v>
      </c>
      <c r="S82" s="33">
        <v>37.437199999999997</v>
      </c>
      <c r="T82" s="33">
        <v>26.634799999999998</v>
      </c>
      <c r="U82" s="33">
        <f t="shared" si="53"/>
        <v>223.26033899999999</v>
      </c>
      <c r="V82" s="123">
        <v>212.53884078833161</v>
      </c>
      <c r="W82" s="33">
        <v>0.33700000000000002</v>
      </c>
      <c r="X82" s="34">
        <v>4.5999999999999999E-2</v>
      </c>
      <c r="Y82" s="33">
        <v>0.11900000000000001</v>
      </c>
      <c r="Z82" s="52">
        <v>3.0000000000000001E-3</v>
      </c>
      <c r="AA82" s="33">
        <v>1.978</v>
      </c>
      <c r="AB82" s="33">
        <f t="shared" si="54"/>
        <v>207.0247772512013</v>
      </c>
      <c r="AC82" s="33">
        <f t="shared" si="55"/>
        <v>222.07813429031498</v>
      </c>
      <c r="AD82" s="33">
        <f t="shared" si="56"/>
        <v>228.02142150931599</v>
      </c>
      <c r="AE82" s="33">
        <f t="shared" si="57"/>
        <v>15.053357039113678</v>
      </c>
      <c r="AF82" s="33">
        <f t="shared" si="58"/>
        <v>15.482580720984373</v>
      </c>
      <c r="AG82" s="33">
        <f t="shared" si="59"/>
        <v>93.210032365160117</v>
      </c>
      <c r="AH82" s="33">
        <f t="shared" si="17"/>
        <v>26.072536490034736</v>
      </c>
      <c r="AI82" s="33">
        <f t="shared" si="18"/>
        <v>0.32843681905063149</v>
      </c>
      <c r="AJ82" s="33">
        <f t="shared" si="19"/>
        <v>4.4831138505427442E-2</v>
      </c>
      <c r="AK82" s="33">
        <f t="shared" si="20"/>
        <v>0.11597620613360579</v>
      </c>
      <c r="AL82" s="34">
        <f t="shared" si="21"/>
        <v>2.9237699025278768E-3</v>
      </c>
      <c r="AM82" s="33">
        <f t="shared" si="22"/>
        <v>1.9277389557333799</v>
      </c>
      <c r="AN82" s="48">
        <v>2673.61</v>
      </c>
      <c r="AO82" s="34">
        <v>8.0940674803811987</v>
      </c>
      <c r="AP82" s="34">
        <v>20.019127248900006</v>
      </c>
      <c r="AQ82" s="34">
        <v>8.1132471877818499</v>
      </c>
      <c r="AR82" s="34"/>
      <c r="AS82" s="34"/>
      <c r="AT82" s="34"/>
      <c r="AU82" s="37">
        <f t="shared" si="9"/>
        <v>2018.7939767282683</v>
      </c>
      <c r="AV82" s="38"/>
      <c r="AW82" s="115" t="s">
        <v>87</v>
      </c>
      <c r="AX82" s="116">
        <v>2338.2559999999999</v>
      </c>
      <c r="AY82" s="116">
        <v>19.955400466918945</v>
      </c>
      <c r="AZ82" s="117">
        <v>15</v>
      </c>
      <c r="BA82" s="118">
        <v>8.0945253573675195</v>
      </c>
      <c r="BB82" s="279">
        <v>399.4699783726972</v>
      </c>
      <c r="BC82" s="279">
        <v>400.83018898473182</v>
      </c>
      <c r="BD82" s="116">
        <v>2080.3214175519479</v>
      </c>
      <c r="BE82" s="116">
        <v>245.14257987986602</v>
      </c>
      <c r="BF82" s="116">
        <v>12.791991002143039</v>
      </c>
      <c r="BG82" s="116">
        <v>98.011863096677075</v>
      </c>
      <c r="BH82" s="116">
        <v>4.9182232417955314</v>
      </c>
      <c r="BI82" s="116">
        <v>3.28063739785726E-3</v>
      </c>
      <c r="BJ82" s="116">
        <v>7.8382936363072406E-2</v>
      </c>
      <c r="BK82" s="116">
        <v>9.931654346430852</v>
      </c>
      <c r="BL82" s="116">
        <v>5.7403587619624128</v>
      </c>
      <c r="BM82" s="116">
        <v>3.7416816675520557</v>
      </c>
      <c r="BN82" s="116">
        <v>410.06915550647716</v>
      </c>
      <c r="BO82" s="38"/>
      <c r="BP82" s="115" t="s">
        <v>88</v>
      </c>
      <c r="BQ82" s="117">
        <v>2325.4169999999999</v>
      </c>
      <c r="BR82" s="117">
        <v>19.955400466918945</v>
      </c>
      <c r="BS82" s="117">
        <v>15</v>
      </c>
      <c r="BT82" s="118">
        <v>8.1137072533297498</v>
      </c>
      <c r="BU82" s="268">
        <v>378.40945032670101</v>
      </c>
      <c r="BV82" s="268">
        <v>379.69794903222407</v>
      </c>
      <c r="BW82" s="116">
        <v>2059.6345292265473</v>
      </c>
      <c r="BX82" s="116">
        <v>253.66489686360205</v>
      </c>
      <c r="BY82" s="116">
        <v>12.11758216080206</v>
      </c>
      <c r="BZ82" s="116">
        <v>101.42825538132776</v>
      </c>
      <c r="CA82" s="116">
        <v>5.1403197374544556</v>
      </c>
      <c r="CB82" s="116">
        <v>3.2964496826882188E-3</v>
      </c>
      <c r="CC82" s="116">
        <v>8.1772397051984538E-2</v>
      </c>
      <c r="CD82" s="116"/>
      <c r="CE82" s="116"/>
      <c r="CF82" s="116">
        <v>9.7357630189820821</v>
      </c>
      <c r="CG82" s="116">
        <v>5.9399208168032498</v>
      </c>
      <c r="CH82" s="116">
        <v>3.8717602415751382</v>
      </c>
      <c r="CI82" s="116">
        <v>388.44982635057073</v>
      </c>
      <c r="CJ82" s="116"/>
      <c r="CK82" s="116"/>
      <c r="CL82" s="38"/>
      <c r="CM82" s="38"/>
      <c r="CN82" s="38"/>
      <c r="CO82" s="38"/>
      <c r="CP82" s="38"/>
      <c r="CQ82" s="38"/>
      <c r="CR82" s="38"/>
      <c r="CS82" s="38"/>
    </row>
    <row r="83" spans="1:97" ht="13.5" customHeight="1" x14ac:dyDescent="0.35">
      <c r="A83" s="25" t="s">
        <v>84</v>
      </c>
      <c r="B83" s="26" t="s">
        <v>85</v>
      </c>
      <c r="C83" s="27" t="s">
        <v>86</v>
      </c>
      <c r="D83" s="27">
        <v>43390</v>
      </c>
      <c r="E83" s="54">
        <v>0.41665509259259265</v>
      </c>
      <c r="F83" s="29">
        <f t="shared" si="52"/>
        <v>43390.416655092595</v>
      </c>
      <c r="G83" s="30">
        <f t="shared" si="1"/>
        <v>13.708333333333334</v>
      </c>
      <c r="H83" s="30">
        <f t="shared" si="2"/>
        <v>45.697666666666663</v>
      </c>
      <c r="I83" s="31">
        <v>19</v>
      </c>
      <c r="J83" s="62">
        <v>1.5</v>
      </c>
      <c r="K83" s="31"/>
      <c r="L83" s="33">
        <v>20.417999999999999</v>
      </c>
      <c r="M83" s="33">
        <v>51.194637999999998</v>
      </c>
      <c r="N83" s="33">
        <v>8.2159999999999993</v>
      </c>
      <c r="O83" s="33">
        <v>0.72762110000000002</v>
      </c>
      <c r="P83" s="33">
        <v>0.44350000000000001</v>
      </c>
      <c r="Q83" s="33">
        <v>5.0566000000000004</v>
      </c>
      <c r="R83" s="33">
        <v>99.83</v>
      </c>
      <c r="S83" s="33">
        <v>37.328699999999998</v>
      </c>
      <c r="T83" s="33">
        <v>26.427</v>
      </c>
      <c r="U83" s="33">
        <f t="shared" si="53"/>
        <v>225.83281260000004</v>
      </c>
      <c r="V83" s="123">
        <v>221.59560611663358</v>
      </c>
      <c r="W83" s="33">
        <v>0.41700000000000004</v>
      </c>
      <c r="X83" s="52">
        <f>0.006/2</f>
        <v>3.0000000000000001E-3</v>
      </c>
      <c r="Y83" s="33">
        <v>4.1000000000000002E-2</v>
      </c>
      <c r="Z83" s="52">
        <v>3.0000000000000001E-3</v>
      </c>
      <c r="AA83" s="33">
        <v>1.071</v>
      </c>
      <c r="AB83" s="33">
        <f t="shared" si="54"/>
        <v>215.89027384960994</v>
      </c>
      <c r="AC83" s="33">
        <f t="shared" si="55"/>
        <v>220.4087820444056</v>
      </c>
      <c r="AD83" s="33">
        <f t="shared" si="56"/>
        <v>226.26117879410896</v>
      </c>
      <c r="AE83" s="33">
        <f t="shared" si="57"/>
        <v>4.5185081947956576</v>
      </c>
      <c r="AF83" s="33">
        <f t="shared" si="58"/>
        <v>4.6655726774753816</v>
      </c>
      <c r="AG83" s="33">
        <f t="shared" si="59"/>
        <v>97.93797031274157</v>
      </c>
      <c r="AH83" s="33">
        <f t="shared" si="17"/>
        <v>25.989978568833067</v>
      </c>
      <c r="AI83" s="33">
        <f t="shared" si="18"/>
        <v>0.40643671839921758</v>
      </c>
      <c r="AJ83" s="33">
        <f t="shared" si="19"/>
        <v>2.9240051683396941E-3</v>
      </c>
      <c r="AK83" s="33">
        <f t="shared" si="20"/>
        <v>3.9961403967309156E-2</v>
      </c>
      <c r="AL83" s="34">
        <f t="shared" si="21"/>
        <v>2.9240051683396941E-3</v>
      </c>
      <c r="AM83" s="33">
        <f t="shared" si="22"/>
        <v>1.0438698450972708</v>
      </c>
      <c r="AN83" s="48">
        <v>2685.56</v>
      </c>
      <c r="AO83" s="34">
        <v>8.1274432152785998</v>
      </c>
      <c r="AP83" s="34">
        <v>20.011123948100003</v>
      </c>
      <c r="AQ83" s="34">
        <v>8.1472574939741502</v>
      </c>
      <c r="AR83" s="34"/>
      <c r="AS83" s="34"/>
      <c r="AT83" s="34"/>
      <c r="AU83" s="37">
        <f t="shared" si="9"/>
        <v>2018.7939767282683</v>
      </c>
      <c r="AV83" s="38"/>
      <c r="AW83" s="115" t="s">
        <v>87</v>
      </c>
      <c r="AX83" s="116">
        <v>2327.529</v>
      </c>
      <c r="AY83" s="116">
        <v>20.417999267578125</v>
      </c>
      <c r="AZ83" s="117">
        <v>1.5</v>
      </c>
      <c r="BA83" s="118">
        <v>8.1211413202041118</v>
      </c>
      <c r="BB83" s="279">
        <v>372.69271015980263</v>
      </c>
      <c r="BC83" s="279">
        <v>373.95445989517651</v>
      </c>
      <c r="BD83" s="116">
        <v>2054.6642512591393</v>
      </c>
      <c r="BE83" s="116">
        <v>261.07375304058343</v>
      </c>
      <c r="BF83" s="116">
        <v>11.790545058525895</v>
      </c>
      <c r="BG83" s="116">
        <v>103.26166158301326</v>
      </c>
      <c r="BH83" s="116">
        <v>5.4454102068247545</v>
      </c>
      <c r="BI83" s="116">
        <v>3.3120235059592119E-3</v>
      </c>
      <c r="BJ83" s="116">
        <v>4.5736731334965822E-2</v>
      </c>
      <c r="BK83" s="116">
        <v>9.617832395889474</v>
      </c>
      <c r="BL83" s="116">
        <v>6.13351386396468</v>
      </c>
      <c r="BM83" s="116">
        <v>4.0018859420730148</v>
      </c>
      <c r="BN83" s="116">
        <v>382.83064430495978</v>
      </c>
      <c r="BO83" s="38"/>
      <c r="BP83" s="115" t="s">
        <v>88</v>
      </c>
      <c r="BQ83" s="117">
        <v>2313.759</v>
      </c>
      <c r="BR83" s="117">
        <v>20.417999267578125</v>
      </c>
      <c r="BS83" s="117">
        <v>1.5</v>
      </c>
      <c r="BT83" s="118">
        <v>8.1409434104182949</v>
      </c>
      <c r="BU83" s="268">
        <v>352.21091710324339</v>
      </c>
      <c r="BV83" s="268">
        <v>353.4033258070794</v>
      </c>
      <c r="BW83" s="116">
        <v>2032.3330049288793</v>
      </c>
      <c r="BX83" s="116">
        <v>270.28335922500219</v>
      </c>
      <c r="BY83" s="116">
        <v>11.142580938677382</v>
      </c>
      <c r="BZ83" s="116">
        <v>106.9172612084807</v>
      </c>
      <c r="CA83" s="116">
        <v>5.6994466302068956</v>
      </c>
      <c r="CB83" s="116">
        <v>3.3292865908542478E-3</v>
      </c>
      <c r="CC83" s="116">
        <v>4.7772769079826805E-2</v>
      </c>
      <c r="CD83" s="116"/>
      <c r="CE83" s="116"/>
      <c r="CF83" s="116">
        <v>9.4284128048973237</v>
      </c>
      <c r="CG83" s="116">
        <v>6.3498789583332682</v>
      </c>
      <c r="CH83" s="116">
        <v>4.1430559872890313</v>
      </c>
      <c r="CI83" s="116">
        <v>361.79170842397258</v>
      </c>
      <c r="CJ83" s="116"/>
      <c r="CK83" s="116"/>
      <c r="CL83" s="38"/>
      <c r="CM83" s="38"/>
      <c r="CN83" s="38"/>
      <c r="CO83" s="38"/>
      <c r="CP83" s="38"/>
      <c r="CQ83" s="38"/>
      <c r="CR83" s="38"/>
      <c r="CS83" s="38"/>
    </row>
    <row r="84" spans="1:97" ht="13.5" customHeight="1" x14ac:dyDescent="0.35">
      <c r="A84" s="25" t="s">
        <v>84</v>
      </c>
      <c r="B84" s="26" t="s">
        <v>85</v>
      </c>
      <c r="C84" s="27" t="s">
        <v>86</v>
      </c>
      <c r="D84" s="27">
        <v>43416</v>
      </c>
      <c r="E84" s="54">
        <v>0.46254629629629629</v>
      </c>
      <c r="F84" s="29">
        <f t="shared" si="52"/>
        <v>43416.462546296294</v>
      </c>
      <c r="G84" s="30">
        <f t="shared" si="1"/>
        <v>13.708333333333334</v>
      </c>
      <c r="H84" s="30">
        <f t="shared" si="2"/>
        <v>45.697666666666663</v>
      </c>
      <c r="I84" s="31">
        <v>19</v>
      </c>
      <c r="J84" s="62">
        <v>1.5</v>
      </c>
      <c r="K84" s="31"/>
      <c r="L84" s="33">
        <v>17.046700000000001</v>
      </c>
      <c r="M84" s="33">
        <v>46.269005999999997</v>
      </c>
      <c r="N84" s="33">
        <v>8.2040000000000006</v>
      </c>
      <c r="O84" s="33">
        <v>1.8102</v>
      </c>
      <c r="P84" s="33">
        <v>1.0270440000000001</v>
      </c>
      <c r="Q84" s="33">
        <v>5.7239000000000004</v>
      </c>
      <c r="R84" s="33">
        <v>105.586</v>
      </c>
      <c r="S84" s="33">
        <v>36.157699999999998</v>
      </c>
      <c r="T84" s="33">
        <v>26.392099999999999</v>
      </c>
      <c r="U84" s="33">
        <f t="shared" si="53"/>
        <v>255.63509790000003</v>
      </c>
      <c r="V84" s="123">
        <v>257.89207000307323</v>
      </c>
      <c r="W84" s="33">
        <v>0.10999999999999999</v>
      </c>
      <c r="X84" s="34">
        <v>8.6000000000000007E-2</v>
      </c>
      <c r="Y84" s="33">
        <v>3.2190000000000003</v>
      </c>
      <c r="Z84" s="34">
        <v>5.0999999999999997E-2</v>
      </c>
      <c r="AA84" s="33">
        <v>5.9539999999999997</v>
      </c>
      <c r="AB84" s="33">
        <f t="shared" si="54"/>
        <v>251.26077061882415</v>
      </c>
      <c r="AC84" s="33">
        <f t="shared" si="55"/>
        <v>236.31414152366781</v>
      </c>
      <c r="AD84" s="33">
        <f t="shared" si="56"/>
        <v>242.58064651273017</v>
      </c>
      <c r="AE84" s="33">
        <f t="shared" si="57"/>
        <v>-14.946629095156339</v>
      </c>
      <c r="AF84" s="33">
        <f t="shared" si="58"/>
        <v>-15.31142349034306</v>
      </c>
      <c r="AG84" s="33">
        <f t="shared" si="59"/>
        <v>106.31188996750387</v>
      </c>
      <c r="AH84" s="33">
        <f t="shared" si="17"/>
        <v>25.099290553578385</v>
      </c>
      <c r="AI84" s="33">
        <f t="shared" si="18"/>
        <v>0.10730667849803829</v>
      </c>
      <c r="AJ84" s="33">
        <f t="shared" si="19"/>
        <v>8.3894312280284503E-2</v>
      </c>
      <c r="AK84" s="33">
        <f t="shared" si="20"/>
        <v>3.1401836189562307</v>
      </c>
      <c r="AL84" s="34">
        <f t="shared" si="21"/>
        <v>4.9751278212726853E-2</v>
      </c>
      <c r="AM84" s="33">
        <f t="shared" si="22"/>
        <v>5.8082178525210919</v>
      </c>
      <c r="AN84" s="48">
        <v>2692.89</v>
      </c>
      <c r="AO84" s="34">
        <v>8.1182782929663642</v>
      </c>
      <c r="AP84" s="34">
        <v>16.840823432100002</v>
      </c>
      <c r="AQ84" s="34">
        <v>8.1444673448229512</v>
      </c>
      <c r="AR84" s="34"/>
      <c r="AS84" s="34"/>
      <c r="AT84" s="34"/>
      <c r="AU84" s="37">
        <f t="shared" si="9"/>
        <v>2018.8651608487337</v>
      </c>
      <c r="AV84" s="38"/>
      <c r="AW84" s="115" t="s">
        <v>87</v>
      </c>
      <c r="AX84" s="116">
        <v>2381.4180000000001</v>
      </c>
      <c r="AY84" s="116">
        <v>17.046699523925781</v>
      </c>
      <c r="AZ84" s="117">
        <v>1.5</v>
      </c>
      <c r="BA84" s="118">
        <v>8.1150409640070773</v>
      </c>
      <c r="BB84" s="279">
        <v>385.6556884738099</v>
      </c>
      <c r="BC84" s="279">
        <v>387.01760617770805</v>
      </c>
      <c r="BD84" s="116">
        <v>2138.0528173701559</v>
      </c>
      <c r="BE84" s="116">
        <v>229.85816450628553</v>
      </c>
      <c r="BF84" s="116">
        <v>13.506685616782466</v>
      </c>
      <c r="BG84" s="116">
        <v>91.022096877471569</v>
      </c>
      <c r="BH84" s="116">
        <v>3.8323866352944251</v>
      </c>
      <c r="BI84" s="116">
        <v>5.53316212299906E-2</v>
      </c>
      <c r="BJ84" s="116">
        <v>0.21872210467126471</v>
      </c>
      <c r="BK84" s="116">
        <v>10.457361091901497</v>
      </c>
      <c r="BL84" s="116">
        <v>5.4379082372031</v>
      </c>
      <c r="BM84" s="116">
        <v>3.5140185552474232</v>
      </c>
      <c r="BN84" s="116">
        <v>394.42840620587447</v>
      </c>
      <c r="BO84" s="38"/>
      <c r="BP84" s="115" t="s">
        <v>88</v>
      </c>
      <c r="BQ84" s="117">
        <v>2364.6210000000001</v>
      </c>
      <c r="BR84" s="117">
        <v>17.046699523925781</v>
      </c>
      <c r="BS84" s="117">
        <v>1.5</v>
      </c>
      <c r="BT84" s="118">
        <v>8.1412212585756709</v>
      </c>
      <c r="BU84" s="268">
        <v>358.50213190214356</v>
      </c>
      <c r="BV84" s="268">
        <v>359.76815860657251</v>
      </c>
      <c r="BW84" s="116">
        <v>2111.0121122416617</v>
      </c>
      <c r="BX84" s="116">
        <v>241.05299094826688</v>
      </c>
      <c r="BY84" s="116">
        <v>12.555696008817886</v>
      </c>
      <c r="BZ84" s="116">
        <v>95.421201683082344</v>
      </c>
      <c r="CA84" s="116">
        <v>4.0705173626181281</v>
      </c>
      <c r="CB84" s="116">
        <v>5.5679033765652163E-2</v>
      </c>
      <c r="CC84" s="116">
        <v>0.23177039210447922</v>
      </c>
      <c r="CD84" s="116"/>
      <c r="CE84" s="116"/>
      <c r="CF84" s="116">
        <v>10.167257741960418</v>
      </c>
      <c r="CG84" s="116">
        <v>5.7027517290741256</v>
      </c>
      <c r="CH84" s="116">
        <v>3.6851624775196345</v>
      </c>
      <c r="CI84" s="116">
        <v>366.65717305288359</v>
      </c>
      <c r="CJ84" s="116"/>
      <c r="CK84" s="116"/>
      <c r="CL84" s="38"/>
      <c r="CM84" s="38"/>
      <c r="CN84" s="38"/>
      <c r="CO84" s="38"/>
      <c r="CP84" s="38"/>
      <c r="CQ84" s="38"/>
      <c r="CR84" s="38"/>
      <c r="CS84" s="38"/>
    </row>
    <row r="85" spans="1:97" ht="13.5" customHeight="1" x14ac:dyDescent="0.35">
      <c r="A85" s="25" t="s">
        <v>89</v>
      </c>
      <c r="B85" s="26" t="s">
        <v>85</v>
      </c>
      <c r="C85" s="27" t="s">
        <v>86</v>
      </c>
      <c r="D85" s="27">
        <v>43416</v>
      </c>
      <c r="E85" s="28">
        <v>0.46300925925925923</v>
      </c>
      <c r="F85" s="29">
        <f t="shared" si="52"/>
        <v>43416.463009259256</v>
      </c>
      <c r="G85" s="30">
        <f t="shared" si="1"/>
        <v>13.708333333333334</v>
      </c>
      <c r="H85" s="30">
        <f t="shared" si="2"/>
        <v>45.697666666666663</v>
      </c>
      <c r="I85" s="31">
        <v>19</v>
      </c>
      <c r="J85" s="62">
        <v>15</v>
      </c>
      <c r="K85" s="31"/>
      <c r="L85" s="33">
        <v>18.0412</v>
      </c>
      <c r="M85" s="33">
        <v>48.858919999999998</v>
      </c>
      <c r="N85" s="33">
        <v>8.1340000000000003</v>
      </c>
      <c r="O85" s="33">
        <v>1.2176</v>
      </c>
      <c r="P85" s="33">
        <v>1.1595542999999999</v>
      </c>
      <c r="Q85" s="33">
        <v>4.6148999999999996</v>
      </c>
      <c r="R85" s="33">
        <v>87.31</v>
      </c>
      <c r="S85" s="33">
        <v>37.500799999999998</v>
      </c>
      <c r="T85" s="33">
        <v>27.179200000000002</v>
      </c>
      <c r="U85" s="33">
        <f t="shared" si="53"/>
        <v>206.10604889999999</v>
      </c>
      <c r="V85" s="123">
        <v>208.13216202462851</v>
      </c>
      <c r="W85" s="33">
        <v>1.5310000000000001</v>
      </c>
      <c r="X85" s="34">
        <v>0.19800000000000001</v>
      </c>
      <c r="Y85" s="33">
        <v>1.55</v>
      </c>
      <c r="Z85" s="34">
        <v>3.4000000000000002E-2</v>
      </c>
      <c r="AA85" s="33">
        <v>5.6520000000000001</v>
      </c>
      <c r="AB85" s="33">
        <f t="shared" si="54"/>
        <v>202.6249772431417</v>
      </c>
      <c r="AC85" s="33">
        <f t="shared" si="55"/>
        <v>229.86112800493797</v>
      </c>
      <c r="AD85" s="33">
        <f t="shared" si="56"/>
        <v>236.13943213834744</v>
      </c>
      <c r="AE85" s="33">
        <f t="shared" si="57"/>
        <v>27.236150761796267</v>
      </c>
      <c r="AF85" s="33">
        <f t="shared" si="58"/>
        <v>28.007270113718931</v>
      </c>
      <c r="AG85" s="33">
        <f t="shared" si="59"/>
        <v>88.139520003033525</v>
      </c>
      <c r="AH85" s="33">
        <f t="shared" si="17"/>
        <v>26.120932308471311</v>
      </c>
      <c r="AI85" s="33">
        <f t="shared" si="18"/>
        <v>1.4920268671994625</v>
      </c>
      <c r="AJ85" s="33">
        <f t="shared" si="19"/>
        <v>0.19295971241377763</v>
      </c>
      <c r="AK85" s="33">
        <f t="shared" si="20"/>
        <v>1.5105432032391684</v>
      </c>
      <c r="AL85" s="34">
        <f t="shared" si="21"/>
        <v>3.3134496071052726E-2</v>
      </c>
      <c r="AM85" s="33">
        <f t="shared" si="22"/>
        <v>5.5081226998114703</v>
      </c>
      <c r="AN85" s="48">
        <v>2673.5</v>
      </c>
      <c r="AO85" s="34">
        <v>8.0621323738351709</v>
      </c>
      <c r="AP85" s="34">
        <v>16.942801808100004</v>
      </c>
      <c r="AQ85" s="34">
        <v>8.0852087750584207</v>
      </c>
      <c r="AR85" s="34"/>
      <c r="AS85" s="34"/>
      <c r="AT85" s="34"/>
      <c r="AU85" s="37">
        <f t="shared" si="9"/>
        <v>2018.8651608487337</v>
      </c>
      <c r="AV85" s="38"/>
      <c r="AW85" s="115" t="s">
        <v>87</v>
      </c>
      <c r="AX85" s="116">
        <v>2387.627</v>
      </c>
      <c r="AY85" s="116">
        <v>18.041200637817383</v>
      </c>
      <c r="AZ85" s="117">
        <v>15</v>
      </c>
      <c r="BA85" s="118">
        <v>8.0447582714365602</v>
      </c>
      <c r="BB85" s="279">
        <v>459.59134038770264</v>
      </c>
      <c r="BC85" s="279">
        <v>461.19417618706439</v>
      </c>
      <c r="BD85" s="116">
        <v>2160.5859523652116</v>
      </c>
      <c r="BE85" s="116">
        <v>211.51603907421941</v>
      </c>
      <c r="BF85" s="116">
        <v>15.525269320042137</v>
      </c>
      <c r="BG85" s="116">
        <v>86.005307314741174</v>
      </c>
      <c r="BH85" s="116">
        <v>3.6634663288818889</v>
      </c>
      <c r="BI85" s="116">
        <v>3.6379255085562306E-2</v>
      </c>
      <c r="BJ85" s="116">
        <v>0.18601411132624854</v>
      </c>
      <c r="BK85" s="116">
        <v>10.832227728168636</v>
      </c>
      <c r="BL85" s="116">
        <v>4.9453024050694401</v>
      </c>
      <c r="BM85" s="116">
        <v>3.2079405804099541</v>
      </c>
      <c r="BN85" s="116">
        <v>470.60233117898122</v>
      </c>
      <c r="BO85" s="38"/>
      <c r="BP85" s="115" t="s">
        <v>88</v>
      </c>
      <c r="BQ85" s="117">
        <v>2373.511</v>
      </c>
      <c r="BR85" s="117">
        <v>18.041200637817383</v>
      </c>
      <c r="BS85" s="117">
        <v>15</v>
      </c>
      <c r="BT85" s="118">
        <v>8.0677912846119746</v>
      </c>
      <c r="BU85" s="268">
        <v>431.33855266667774</v>
      </c>
      <c r="BV85" s="268">
        <v>432.84285619266632</v>
      </c>
      <c r="BW85" s="116">
        <v>2138.2131733891929</v>
      </c>
      <c r="BX85" s="116">
        <v>220.72715779007703</v>
      </c>
      <c r="BY85" s="116">
        <v>14.570873316755925</v>
      </c>
      <c r="BZ85" s="116">
        <v>89.745873330284326</v>
      </c>
      <c r="CA85" s="116">
        <v>3.8630045301662306</v>
      </c>
      <c r="CB85" s="116">
        <v>3.6566063153071045E-2</v>
      </c>
      <c r="CC85" s="116">
        <v>0.19578562307265449</v>
      </c>
      <c r="CD85" s="116"/>
      <c r="CE85" s="116"/>
      <c r="CF85" s="116">
        <v>10.560657714395932</v>
      </c>
      <c r="CG85" s="116">
        <v>5.1606608608077629</v>
      </c>
      <c r="CH85" s="116">
        <v>3.3476402535359471</v>
      </c>
      <c r="CI85" s="116">
        <v>441.67265693271912</v>
      </c>
      <c r="CJ85" s="116"/>
      <c r="CK85" s="116"/>
      <c r="CL85" s="38"/>
      <c r="CM85" s="38"/>
      <c r="CN85" s="38"/>
      <c r="CO85" s="38"/>
      <c r="CP85" s="38"/>
      <c r="CQ85" s="38"/>
      <c r="CR85" s="38"/>
      <c r="CS85" s="38"/>
    </row>
    <row r="86" spans="1:97" ht="13.5" customHeight="1" x14ac:dyDescent="0.35">
      <c r="A86" s="25" t="s">
        <v>84</v>
      </c>
      <c r="B86" s="26" t="s">
        <v>85</v>
      </c>
      <c r="C86" s="27" t="s">
        <v>86</v>
      </c>
      <c r="D86" s="27">
        <v>43416</v>
      </c>
      <c r="E86" s="54">
        <v>0.4992476851851852</v>
      </c>
      <c r="F86" s="29">
        <f t="shared" si="52"/>
        <v>43416.499247685184</v>
      </c>
      <c r="G86" s="30">
        <f t="shared" si="1"/>
        <v>13.708333333333334</v>
      </c>
      <c r="H86" s="30">
        <f t="shared" si="2"/>
        <v>45.697666666666663</v>
      </c>
      <c r="I86" s="31">
        <v>19</v>
      </c>
      <c r="J86" s="62">
        <v>1.5</v>
      </c>
      <c r="K86" s="31"/>
      <c r="L86" s="33">
        <v>17.119299999999999</v>
      </c>
      <c r="M86" s="33">
        <v>46.731290999999999</v>
      </c>
      <c r="N86" s="33">
        <v>8.1940000000000008</v>
      </c>
      <c r="O86" s="33">
        <v>1.6560999999999999</v>
      </c>
      <c r="P86" s="33">
        <v>1.0083344000000001</v>
      </c>
      <c r="Q86" s="33">
        <v>5.7271000000000001</v>
      </c>
      <c r="R86" s="33">
        <v>105.928</v>
      </c>
      <c r="S86" s="33">
        <v>36.497399999999999</v>
      </c>
      <c r="T86" s="33">
        <v>26.6355</v>
      </c>
      <c r="U86" s="33">
        <f t="shared" si="53"/>
        <v>255.77801310000001</v>
      </c>
      <c r="V86" s="123">
        <v>257.19864339960367</v>
      </c>
      <c r="W86" s="33">
        <v>0.10199999999999998</v>
      </c>
      <c r="X86" s="34">
        <v>7.8E-2</v>
      </c>
      <c r="Y86" s="33">
        <v>2.4590000000000001</v>
      </c>
      <c r="Z86" s="34">
        <v>3.2000000000000001E-2</v>
      </c>
      <c r="AA86" s="33">
        <v>5.2949999999999999</v>
      </c>
      <c r="AB86" s="33">
        <f t="shared" si="54"/>
        <v>250.52576440187744</v>
      </c>
      <c r="AC86" s="33">
        <f t="shared" si="55"/>
        <v>235.44681230717075</v>
      </c>
      <c r="AD86" s="33">
        <f t="shared" si="56"/>
        <v>241.74830590199375</v>
      </c>
      <c r="AE86" s="33">
        <f t="shared" si="57"/>
        <v>-15.078952094706693</v>
      </c>
      <c r="AF86" s="33">
        <f t="shared" si="58"/>
        <v>-15.450337497609922</v>
      </c>
      <c r="AG86" s="33">
        <f t="shared" si="59"/>
        <v>106.39108408224939</v>
      </c>
      <c r="AH86" s="33">
        <f t="shared" si="17"/>
        <v>25.357612090249404</v>
      </c>
      <c r="AI86" s="33">
        <f t="shared" si="18"/>
        <v>9.9477488436514577E-2</v>
      </c>
      <c r="AJ86" s="33">
        <f t="shared" si="19"/>
        <v>7.6071020569099396E-2</v>
      </c>
      <c r="AK86" s="33">
        <f t="shared" si="20"/>
        <v>2.3981876869155823</v>
      </c>
      <c r="AL86" s="34">
        <f t="shared" si="21"/>
        <v>3.1208623823220264E-2</v>
      </c>
      <c r="AM86" s="33">
        <f t="shared" si="22"/>
        <v>5.164051973248478</v>
      </c>
      <c r="AN86" s="48">
        <v>2680.11</v>
      </c>
      <c r="AO86" s="34">
        <v>8.1215417241706866</v>
      </c>
      <c r="AP86" s="34">
        <v>16.90181025</v>
      </c>
      <c r="AQ86" s="34">
        <v>8.1471722257401176</v>
      </c>
      <c r="AR86" s="34"/>
      <c r="AS86" s="34"/>
      <c r="AT86" s="34"/>
      <c r="AU86" s="37">
        <f t="shared" si="9"/>
        <v>2018.8651608487337</v>
      </c>
      <c r="AV86" s="38"/>
      <c r="AW86" s="115" t="s">
        <v>87</v>
      </c>
      <c r="AX86" s="116">
        <v>2364.5250000000001</v>
      </c>
      <c r="AY86" s="116">
        <v>17.119300842285156</v>
      </c>
      <c r="AZ86" s="117">
        <v>1.5</v>
      </c>
      <c r="BA86" s="118">
        <v>8.1181248121441438</v>
      </c>
      <c r="BB86" s="279">
        <v>379.53838435897802</v>
      </c>
      <c r="BC86" s="279">
        <v>380.87747310761245</v>
      </c>
      <c r="BD86" s="116">
        <v>2119.4265395837974</v>
      </c>
      <c r="BE86" s="116">
        <v>231.85905914888156</v>
      </c>
      <c r="BF86" s="116">
        <v>13.239507071525786</v>
      </c>
      <c r="BG86" s="116">
        <v>92.834589211254311</v>
      </c>
      <c r="BH86" s="116">
        <v>3.9071515292744281</v>
      </c>
      <c r="BI86" s="116">
        <v>3.4729650999598446E-2</v>
      </c>
      <c r="BJ86" s="116">
        <v>0.19666013639545318</v>
      </c>
      <c r="BK86" s="116">
        <v>10.341511159577911</v>
      </c>
      <c r="BL86" s="116">
        <v>5.4718171874339072</v>
      </c>
      <c r="BM86" s="116">
        <v>3.5378689833741355</v>
      </c>
      <c r="BN86" s="116">
        <v>388.20359617301506</v>
      </c>
      <c r="BO86" s="38"/>
      <c r="BP86" s="115" t="s">
        <v>88</v>
      </c>
      <c r="BQ86" s="117">
        <v>2347.9839999999999</v>
      </c>
      <c r="BR86" s="117">
        <v>17.119300842285156</v>
      </c>
      <c r="BS86" s="117">
        <v>1.5</v>
      </c>
      <c r="BT86" s="118">
        <v>8.143746078885572</v>
      </c>
      <c r="BU86" s="268">
        <v>353.30015084433325</v>
      </c>
      <c r="BV86" s="268">
        <v>354.54666575924898</v>
      </c>
      <c r="BW86" s="116">
        <v>2092.8001287571642</v>
      </c>
      <c r="BX86" s="116">
        <v>242.85929000908797</v>
      </c>
      <c r="BY86" s="116">
        <v>12.324233959563283</v>
      </c>
      <c r="BZ86" s="116">
        <v>97.211007964818577</v>
      </c>
      <c r="CA86" s="116">
        <v>4.1445894897626152</v>
      </c>
      <c r="CB86" s="116">
        <v>3.4943472324601176E-2</v>
      </c>
      <c r="CC86" s="116">
        <v>0.20812952140442653</v>
      </c>
      <c r="CD86" s="116"/>
      <c r="CE86" s="116"/>
      <c r="CF86" s="116">
        <v>10.062434689384677</v>
      </c>
      <c r="CG86" s="116">
        <v>5.731419950024125</v>
      </c>
      <c r="CH86" s="116">
        <v>3.7057182609186015</v>
      </c>
      <c r="CI86" s="116">
        <v>361.36631955653866</v>
      </c>
      <c r="CJ86" s="116"/>
      <c r="CK86" s="116"/>
      <c r="CL86" s="38"/>
      <c r="CM86" s="38"/>
      <c r="CN86" s="38"/>
      <c r="CO86" s="38"/>
      <c r="CP86" s="38"/>
      <c r="CQ86" s="38"/>
      <c r="CR86" s="38"/>
      <c r="CS86" s="38"/>
    </row>
    <row r="87" spans="1:97" ht="13.5" customHeight="1" x14ac:dyDescent="0.35">
      <c r="A87" s="25" t="s">
        <v>84</v>
      </c>
      <c r="B87" s="26" t="s">
        <v>85</v>
      </c>
      <c r="C87" s="27" t="s">
        <v>86</v>
      </c>
      <c r="D87" s="27">
        <v>43446</v>
      </c>
      <c r="E87" s="28">
        <v>0.44766203703703705</v>
      </c>
      <c r="F87" s="29">
        <f t="shared" si="52"/>
        <v>43446.447662037041</v>
      </c>
      <c r="G87" s="30">
        <f t="shared" si="1"/>
        <v>13.708333333333334</v>
      </c>
      <c r="H87" s="30">
        <f t="shared" si="2"/>
        <v>45.697666666666663</v>
      </c>
      <c r="I87" s="31">
        <v>19</v>
      </c>
      <c r="J87" s="62">
        <v>1.5</v>
      </c>
      <c r="K87" s="31"/>
      <c r="L87" s="33">
        <v>12.747</v>
      </c>
      <c r="M87" s="33">
        <v>43.497571000000001</v>
      </c>
      <c r="N87" s="33">
        <v>8.2629999999999999</v>
      </c>
      <c r="O87" s="33">
        <v>1.1686000000000001</v>
      </c>
      <c r="P87" s="33">
        <v>1.3112946000000001</v>
      </c>
      <c r="Q87" s="33">
        <v>5.6002000000000001</v>
      </c>
      <c r="R87" s="33">
        <v>95.581999999999994</v>
      </c>
      <c r="S87" s="33">
        <v>37.682200000000002</v>
      </c>
      <c r="T87" s="53">
        <v>28.524699999999999</v>
      </c>
      <c r="U87" s="33">
        <f t="shared" si="53"/>
        <v>250.11053220000002</v>
      </c>
      <c r="V87" s="123">
        <v>244.10406861506718</v>
      </c>
      <c r="W87" s="33">
        <v>0.10799999999999998</v>
      </c>
      <c r="X87" s="34">
        <v>1.0389999999999999</v>
      </c>
      <c r="Y87" s="33">
        <v>1.4650000000000001</v>
      </c>
      <c r="Z87" s="34">
        <v>3.6999999999999998E-2</v>
      </c>
      <c r="AA87" s="33">
        <v>2.5495000000000001</v>
      </c>
      <c r="AB87" s="33">
        <f t="shared" si="54"/>
        <v>237.33418226617911</v>
      </c>
      <c r="AC87" s="33">
        <f t="shared" si="55"/>
        <v>254.38233759354986</v>
      </c>
      <c r="AD87" s="33">
        <f t="shared" si="56"/>
        <v>261.67637436751033</v>
      </c>
      <c r="AE87" s="33">
        <f t="shared" si="57"/>
        <v>17.04815532737075</v>
      </c>
      <c r="AF87" s="33">
        <f t="shared" si="58"/>
        <v>17.572305752443157</v>
      </c>
      <c r="AG87" s="33">
        <f t="shared" si="59"/>
        <v>93.284718272745621</v>
      </c>
      <c r="AH87" s="33">
        <f t="shared" si="17"/>
        <v>26.258976764900581</v>
      </c>
      <c r="AI87" s="33">
        <f t="shared" si="18"/>
        <v>0.10523659470482863</v>
      </c>
      <c r="AJ87" s="33">
        <f t="shared" si="19"/>
        <v>1.0124150175770088</v>
      </c>
      <c r="AK87" s="33">
        <f t="shared" si="20"/>
        <v>1.4275149189127219</v>
      </c>
      <c r="AL87" s="34">
        <f t="shared" si="21"/>
        <v>3.6053277815543149E-2</v>
      </c>
      <c r="AM87" s="33">
        <f t="shared" si="22"/>
        <v>2.4842657240737096</v>
      </c>
      <c r="AN87" s="48">
        <v>2670.9749999999999</v>
      </c>
      <c r="AO87" s="34">
        <v>8.1231424389804818</v>
      </c>
      <c r="AP87" s="34">
        <v>12.72693268465</v>
      </c>
      <c r="AQ87" s="34">
        <v>8.1533300716612871</v>
      </c>
      <c r="AR87" s="34"/>
      <c r="AS87" s="34"/>
      <c r="AT87" s="34"/>
      <c r="AU87" s="37">
        <f t="shared" si="9"/>
        <v>2018.9472963723476</v>
      </c>
      <c r="AV87" s="38"/>
      <c r="AW87" s="115" t="s">
        <v>87</v>
      </c>
      <c r="AX87" s="116">
        <v>2386.777</v>
      </c>
      <c r="AY87" s="116">
        <v>12.746999740600586</v>
      </c>
      <c r="AZ87" s="117">
        <v>1.5</v>
      </c>
      <c r="BA87" s="118">
        <v>8.1227741840394234</v>
      </c>
      <c r="BB87" s="279">
        <v>371.68957171367225</v>
      </c>
      <c r="BC87" s="279">
        <v>373.07598202841507</v>
      </c>
      <c r="BD87" s="116">
        <v>2164.4510215241326</v>
      </c>
      <c r="BE87" s="116">
        <v>207.62487756553736</v>
      </c>
      <c r="BF87" s="116">
        <v>14.701296989822701</v>
      </c>
      <c r="BG87" s="116">
        <v>88.544373662084652</v>
      </c>
      <c r="BH87" s="116">
        <v>2.6184225604360036</v>
      </c>
      <c r="BI87" s="116">
        <v>3.9210041105968721E-2</v>
      </c>
      <c r="BJ87" s="116">
        <v>8.0074771255783342E-2</v>
      </c>
      <c r="BK87" s="116">
        <v>10.936731458256631</v>
      </c>
      <c r="BL87" s="116">
        <v>4.8558577792038751</v>
      </c>
      <c r="BM87" s="116">
        <v>3.1131239897201799</v>
      </c>
      <c r="BN87" s="116">
        <v>378.46090940664487</v>
      </c>
      <c r="BO87" s="38"/>
      <c r="BP87" s="115" t="s">
        <v>88</v>
      </c>
      <c r="BQ87" s="117">
        <v>2368.4209999999998</v>
      </c>
      <c r="BR87" s="117">
        <v>12.746999740600586</v>
      </c>
      <c r="BS87" s="117">
        <v>1.5</v>
      </c>
      <c r="BT87" s="118">
        <v>8.152960968657073</v>
      </c>
      <c r="BU87" s="268">
        <v>342.06469359100436</v>
      </c>
      <c r="BV87" s="268">
        <v>343.34060245580622</v>
      </c>
      <c r="BW87" s="116">
        <v>2135.3173136458081</v>
      </c>
      <c r="BX87" s="116">
        <v>219.57395909309469</v>
      </c>
      <c r="BY87" s="116">
        <v>13.529555394918829</v>
      </c>
      <c r="BZ87" s="116">
        <v>93.5851184655113</v>
      </c>
      <c r="CA87" s="116">
        <v>2.806897274575606</v>
      </c>
      <c r="CB87" s="116">
        <v>3.9453979098009101E-2</v>
      </c>
      <c r="CC87" s="116">
        <v>8.5639878379442494E-2</v>
      </c>
      <c r="CD87" s="116"/>
      <c r="CE87" s="116"/>
      <c r="CF87" s="116">
        <v>10.576039561712811</v>
      </c>
      <c r="CG87" s="116">
        <v>5.1353187049381495</v>
      </c>
      <c r="CH87" s="116">
        <v>3.2922883210600937</v>
      </c>
      <c r="CI87" s="116">
        <v>348.29633345775903</v>
      </c>
      <c r="CJ87" s="116"/>
      <c r="CK87" s="116"/>
      <c r="CL87" s="38"/>
      <c r="CM87" s="38"/>
      <c r="CN87" s="38"/>
      <c r="CO87" s="38"/>
      <c r="CP87" s="38"/>
      <c r="CQ87" s="38"/>
      <c r="CR87" s="38"/>
      <c r="CS87" s="38"/>
    </row>
    <row r="88" spans="1:97" ht="13.5" customHeight="1" x14ac:dyDescent="0.35">
      <c r="A88" s="25" t="s">
        <v>89</v>
      </c>
      <c r="B88" s="26" t="s">
        <v>85</v>
      </c>
      <c r="C88" s="27" t="s">
        <v>86</v>
      </c>
      <c r="D88" s="27">
        <v>43446</v>
      </c>
      <c r="E88" s="28">
        <v>0.44822916666666668</v>
      </c>
      <c r="F88" s="29">
        <f t="shared" si="52"/>
        <v>43446.448229166665</v>
      </c>
      <c r="G88" s="30">
        <f t="shared" si="1"/>
        <v>13.708333333333334</v>
      </c>
      <c r="H88" s="30">
        <f t="shared" si="2"/>
        <v>45.697666666666663</v>
      </c>
      <c r="I88" s="31">
        <v>19</v>
      </c>
      <c r="J88" s="62">
        <v>15</v>
      </c>
      <c r="K88" s="31"/>
      <c r="L88" s="33">
        <v>12.6464</v>
      </c>
      <c r="M88" s="33">
        <v>43.384498000000001</v>
      </c>
      <c r="N88" s="55">
        <v>8.2629999999999999</v>
      </c>
      <c r="O88" s="53">
        <v>1.256</v>
      </c>
      <c r="P88" s="53">
        <v>1.2708717</v>
      </c>
      <c r="Q88" s="53">
        <v>5.5922999999999998</v>
      </c>
      <c r="R88" s="53">
        <v>95.244</v>
      </c>
      <c r="S88" s="53">
        <v>37.666800000000002</v>
      </c>
      <c r="T88" s="53">
        <v>28.5336</v>
      </c>
      <c r="U88" s="33">
        <f t="shared" si="53"/>
        <v>249.75771030000001</v>
      </c>
      <c r="V88" s="123">
        <v>244.59149125934988</v>
      </c>
      <c r="W88" s="33">
        <v>0.11099999999999999</v>
      </c>
      <c r="X88" s="34">
        <v>1.0069999999999999</v>
      </c>
      <c r="Y88" s="33">
        <v>1.5629999999999999</v>
      </c>
      <c r="Z88" s="34">
        <v>5.1999999999999998E-2</v>
      </c>
      <c r="AA88" s="33">
        <v>2.601</v>
      </c>
      <c r="AB88" s="33">
        <f t="shared" si="54"/>
        <v>237.80602914610654</v>
      </c>
      <c r="AC88" s="33">
        <f t="shared" si="55"/>
        <v>254.93051768059502</v>
      </c>
      <c r="AD88" s="33">
        <f t="shared" si="56"/>
        <v>262.24243103931008</v>
      </c>
      <c r="AE88" s="33">
        <f t="shared" si="57"/>
        <v>17.124488534488478</v>
      </c>
      <c r="AF88" s="33">
        <f t="shared" si="58"/>
        <v>17.650939779960197</v>
      </c>
      <c r="AG88" s="33">
        <f t="shared" si="59"/>
        <v>93.269228129861887</v>
      </c>
      <c r="AH88" s="33">
        <f t="shared" si="17"/>
        <v>26.247256878191592</v>
      </c>
      <c r="AI88" s="33">
        <f t="shared" si="18"/>
        <v>0.1081610686470024</v>
      </c>
      <c r="AJ88" s="33">
        <f t="shared" si="19"/>
        <v>0.98124501015794074</v>
      </c>
      <c r="AK88" s="33">
        <f t="shared" si="20"/>
        <v>1.5230247774348178</v>
      </c>
      <c r="AL88" s="34">
        <f t="shared" si="21"/>
        <v>5.0670050176974103E-2</v>
      </c>
      <c r="AM88" s="33">
        <f t="shared" si="22"/>
        <v>2.5344769328905699</v>
      </c>
      <c r="AN88" s="48">
        <v>2668.98</v>
      </c>
      <c r="AO88" s="34">
        <v>8.1203917116612772</v>
      </c>
      <c r="AP88" s="34">
        <v>12.801355340900001</v>
      </c>
      <c r="AQ88" s="34">
        <v>8.1504449360260125</v>
      </c>
      <c r="AR88" s="34"/>
      <c r="AS88" s="34"/>
      <c r="AT88" s="34"/>
      <c r="AU88" s="37">
        <f t="shared" si="9"/>
        <v>2018.9472963723476</v>
      </c>
      <c r="AV88" s="38"/>
      <c r="AW88" s="115" t="s">
        <v>87</v>
      </c>
      <c r="AX88" s="116">
        <v>2385.9659999999999</v>
      </c>
      <c r="AY88" s="116">
        <v>12.646400451660156</v>
      </c>
      <c r="AZ88" s="117">
        <v>15</v>
      </c>
      <c r="BA88" s="118">
        <v>8.1222782247633489</v>
      </c>
      <c r="BB88" s="279">
        <v>371.36273779504421</v>
      </c>
      <c r="BC88" s="279">
        <v>372.74972002667437</v>
      </c>
      <c r="BD88" s="116">
        <v>2164.5215442733761</v>
      </c>
      <c r="BE88" s="116">
        <v>206.70828716111345</v>
      </c>
      <c r="BF88" s="116">
        <v>14.736182682513217</v>
      </c>
      <c r="BG88" s="116">
        <v>88.32170657123693</v>
      </c>
      <c r="BH88" s="116">
        <v>2.5914600617757726</v>
      </c>
      <c r="BI88" s="116">
        <v>5.5083326987191351E-2</v>
      </c>
      <c r="BJ88" s="116">
        <v>8.1371852480353224E-2</v>
      </c>
      <c r="BK88" s="116">
        <v>10.958472832005249</v>
      </c>
      <c r="BL88" s="116">
        <v>4.823500348167757</v>
      </c>
      <c r="BM88" s="116">
        <v>3.0922312783168202</v>
      </c>
      <c r="BN88" s="116">
        <v>378.09409416198298</v>
      </c>
      <c r="BO88" s="38"/>
      <c r="BP88" s="115" t="s">
        <v>88</v>
      </c>
      <c r="BQ88" s="117">
        <v>2367.739</v>
      </c>
      <c r="BR88" s="117">
        <v>12.646400451660156</v>
      </c>
      <c r="BS88" s="117">
        <v>15</v>
      </c>
      <c r="BT88" s="118">
        <v>8.1523398273889516</v>
      </c>
      <c r="BU88" s="268">
        <v>341.89781589022448</v>
      </c>
      <c r="BV88" s="268">
        <v>343.17475120820626</v>
      </c>
      <c r="BW88" s="116">
        <v>2135.6078918518024</v>
      </c>
      <c r="BX88" s="116">
        <v>218.56423398108691</v>
      </c>
      <c r="BY88" s="116">
        <v>13.566974176313847</v>
      </c>
      <c r="BZ88" s="116">
        <v>93.331245272766239</v>
      </c>
      <c r="CA88" s="116">
        <v>2.7771933888020222</v>
      </c>
      <c r="CB88" s="116">
        <v>5.5423494274214252E-2</v>
      </c>
      <c r="CC88" s="116">
        <v>8.7003677254940834E-2</v>
      </c>
      <c r="CD88" s="116"/>
      <c r="CE88" s="116"/>
      <c r="CF88" s="116">
        <v>10.598085435950489</v>
      </c>
      <c r="CG88" s="116">
        <v>5.1001567144866726</v>
      </c>
      <c r="CH88" s="116">
        <v>3.2695890905955709</v>
      </c>
      <c r="CI88" s="116">
        <v>348.09508827543965</v>
      </c>
      <c r="CJ88" s="116"/>
      <c r="CK88" s="116"/>
      <c r="CL88" s="38"/>
      <c r="CM88" s="38"/>
      <c r="CN88" s="38"/>
      <c r="CO88" s="38"/>
      <c r="CP88" s="38"/>
      <c r="CQ88" s="38"/>
      <c r="CR88" s="38"/>
      <c r="CS88" s="38"/>
    </row>
    <row r="89" spans="1:97" ht="13.5" customHeight="1" x14ac:dyDescent="0.35">
      <c r="A89" s="25" t="s">
        <v>84</v>
      </c>
      <c r="B89" s="26" t="s">
        <v>85</v>
      </c>
      <c r="C89" s="27" t="s">
        <v>86</v>
      </c>
      <c r="D89" s="27">
        <v>43493</v>
      </c>
      <c r="E89" s="54">
        <v>0.42638888888888887</v>
      </c>
      <c r="F89" s="29">
        <f t="shared" si="52"/>
        <v>43493.426388888889</v>
      </c>
      <c r="G89" s="30">
        <f t="shared" si="1"/>
        <v>13.708333333333334</v>
      </c>
      <c r="H89" s="30">
        <f t="shared" si="2"/>
        <v>45.697666666666663</v>
      </c>
      <c r="I89" s="31">
        <v>19</v>
      </c>
      <c r="J89" s="62">
        <v>1.5</v>
      </c>
      <c r="K89" s="31"/>
      <c r="L89" s="33">
        <v>8.7477999999999998</v>
      </c>
      <c r="M89" s="33">
        <v>40.155830000000002</v>
      </c>
      <c r="N89" s="33">
        <v>8.3130000000000006</v>
      </c>
      <c r="O89" s="33">
        <v>0.85780000000000001</v>
      </c>
      <c r="P89" s="33">
        <v>1.1449914999999999</v>
      </c>
      <c r="Q89" s="33">
        <v>6.1821000000000002</v>
      </c>
      <c r="R89" s="33">
        <v>97.41</v>
      </c>
      <c r="S89" s="33">
        <v>38.451799999999999</v>
      </c>
      <c r="T89" s="33">
        <v>29.866399999999999</v>
      </c>
      <c r="U89" s="33">
        <f t="shared" si="53"/>
        <v>276.09876810000003</v>
      </c>
      <c r="V89" s="33">
        <v>277.34889828762135</v>
      </c>
      <c r="W89" s="33">
        <v>0.2225</v>
      </c>
      <c r="X89" s="34">
        <v>0.503</v>
      </c>
      <c r="Y89" s="33">
        <v>0.50399999999999989</v>
      </c>
      <c r="Z89" s="34">
        <v>1.4999999999999999E-2</v>
      </c>
      <c r="AA89" s="33">
        <v>2.9655</v>
      </c>
      <c r="AB89" s="33">
        <f t="shared" si="54"/>
        <v>269.30570633979454</v>
      </c>
      <c r="AC89" s="33">
        <f t="shared" si="55"/>
        <v>275.20901135028356</v>
      </c>
      <c r="AD89" s="33">
        <f t="shared" si="56"/>
        <v>283.47234291039393</v>
      </c>
      <c r="AE89" s="33">
        <f t="shared" si="57"/>
        <v>5.9033050104890208</v>
      </c>
      <c r="AF89" s="33">
        <f t="shared" si="58"/>
        <v>6.1234446227725812</v>
      </c>
      <c r="AG89" s="33">
        <f t="shared" si="59"/>
        <v>97.839844070887651</v>
      </c>
      <c r="AH89" s="33">
        <f t="shared" si="17"/>
        <v>26.844801298703032</v>
      </c>
      <c r="AI89" s="33">
        <f t="shared" si="18"/>
        <v>0.21668318300739595</v>
      </c>
      <c r="AJ89" s="33">
        <f t="shared" si="19"/>
        <v>0.48985007214705689</v>
      </c>
      <c r="AK89" s="33">
        <f t="shared" si="20"/>
        <v>0.49082392914933726</v>
      </c>
      <c r="AL89" s="34">
        <f t="shared" si="21"/>
        <v>1.4607855034206469E-2</v>
      </c>
      <c r="AM89" s="33">
        <f t="shared" si="22"/>
        <v>2.8879729402626189</v>
      </c>
      <c r="AN89" s="48">
        <v>2650.37</v>
      </c>
      <c r="AO89" s="34">
        <v>8.183826879980252</v>
      </c>
      <c r="AP89" s="34">
        <v>8.8440101472000006</v>
      </c>
      <c r="AQ89" s="34">
        <v>8.2219075717257528</v>
      </c>
      <c r="AR89" s="34"/>
      <c r="AS89" s="34"/>
      <c r="AT89" s="34"/>
      <c r="AU89" s="37">
        <f t="shared" si="9"/>
        <v>2019.0766598220398</v>
      </c>
      <c r="AV89" s="38"/>
      <c r="AW89" s="115" t="s">
        <v>87</v>
      </c>
      <c r="AX89" s="116">
        <v>2362.8960000000002</v>
      </c>
      <c r="AY89" s="116">
        <v>8.7477998733520508</v>
      </c>
      <c r="AZ89" s="117">
        <v>1.5</v>
      </c>
      <c r="BA89" s="118">
        <v>8.1853067953882892</v>
      </c>
      <c r="BB89" s="279">
        <v>309.42358116674978</v>
      </c>
      <c r="BC89" s="279">
        <v>310.63909795602086</v>
      </c>
      <c r="BD89" s="116">
        <v>2142.7187417290297</v>
      </c>
      <c r="BE89" s="116">
        <v>206.30062554829752</v>
      </c>
      <c r="BF89" s="116">
        <v>13.876622513231407</v>
      </c>
      <c r="BG89" s="116">
        <v>92.91854799901148</v>
      </c>
      <c r="BH89" s="116">
        <v>2.0324596449306966</v>
      </c>
      <c r="BI89" s="116">
        <v>1.5763992428497572E-2</v>
      </c>
      <c r="BJ89" s="116">
        <v>9.00098280903011E-2</v>
      </c>
      <c r="BK89" s="116">
        <v>10.841887887511833</v>
      </c>
      <c r="BL89" s="116">
        <v>4.8076077752736772</v>
      </c>
      <c r="BM89" s="116">
        <v>3.0617110570563928</v>
      </c>
      <c r="BN89" s="116">
        <v>314.06123039030678</v>
      </c>
      <c r="BO89" s="38"/>
      <c r="BP89" s="115" t="s">
        <v>88</v>
      </c>
      <c r="BQ89" s="117">
        <v>2339.6280000000002</v>
      </c>
      <c r="BR89" s="117">
        <v>8.7477998733520508</v>
      </c>
      <c r="BS89" s="117">
        <v>1.5</v>
      </c>
      <c r="BT89" s="118">
        <v>8.2233927339859125</v>
      </c>
      <c r="BU89" s="268">
        <v>278.5612293066834</v>
      </c>
      <c r="BV89" s="268">
        <v>279.6555087077088</v>
      </c>
      <c r="BW89" s="116">
        <v>2105.8060496625285</v>
      </c>
      <c r="BX89" s="116">
        <v>221.32969430766317</v>
      </c>
      <c r="BY89" s="116">
        <v>12.492548277461424</v>
      </c>
      <c r="BZ89" s="116">
        <v>99.578170710009175</v>
      </c>
      <c r="CA89" s="116">
        <v>2.2187474430608485</v>
      </c>
      <c r="CB89" s="116">
        <v>1.5879315547520648E-2</v>
      </c>
      <c r="CC89" s="116">
        <v>9.797990311967654E-2</v>
      </c>
      <c r="CD89" s="116"/>
      <c r="CE89" s="116"/>
      <c r="CF89" s="116">
        <v>10.393744410333451</v>
      </c>
      <c r="CG89" s="116">
        <v>5.1578435907522566</v>
      </c>
      <c r="CH89" s="116">
        <v>3.2847577195447628</v>
      </c>
      <c r="CI89" s="116">
        <v>282.73631274387964</v>
      </c>
      <c r="CJ89" s="116"/>
      <c r="CK89" s="116"/>
      <c r="CL89" s="38"/>
      <c r="CM89" s="38"/>
      <c r="CN89" s="38"/>
      <c r="CO89" s="38"/>
      <c r="CP89" s="38"/>
      <c r="CQ89" s="38"/>
      <c r="CR89" s="38"/>
      <c r="CS89" s="38"/>
    </row>
    <row r="90" spans="1:97" ht="13.5" customHeight="1" x14ac:dyDescent="0.35">
      <c r="A90" s="25" t="s">
        <v>84</v>
      </c>
      <c r="B90" s="26" t="s">
        <v>85</v>
      </c>
      <c r="C90" s="27" t="s">
        <v>86</v>
      </c>
      <c r="D90" s="27">
        <v>43493</v>
      </c>
      <c r="E90" s="126">
        <v>0.45833333333333331</v>
      </c>
      <c r="F90" s="29">
        <f t="shared" si="52"/>
        <v>43493.458333333336</v>
      </c>
      <c r="G90" s="30">
        <f t="shared" si="1"/>
        <v>13.708333333333334</v>
      </c>
      <c r="H90" s="30">
        <f t="shared" si="2"/>
        <v>45.697666666666663</v>
      </c>
      <c r="I90" s="31">
        <v>19</v>
      </c>
      <c r="J90" s="62">
        <v>1.5</v>
      </c>
      <c r="K90" s="31"/>
      <c r="L90" s="33">
        <v>8.7736000000000001</v>
      </c>
      <c r="M90" s="33">
        <v>40.198839999999997</v>
      </c>
      <c r="N90" s="33">
        <v>8.3070000000000004</v>
      </c>
      <c r="O90" s="33">
        <v>0.91859999999999997</v>
      </c>
      <c r="P90" s="33">
        <v>1.1539762</v>
      </c>
      <c r="Q90" s="33">
        <v>5.9496000000000002</v>
      </c>
      <c r="R90" s="33">
        <v>93.807000000000002</v>
      </c>
      <c r="S90" s="33">
        <v>38.469900000000003</v>
      </c>
      <c r="T90" s="33">
        <v>29.876200000000001</v>
      </c>
      <c r="U90" s="33">
        <f t="shared" si="53"/>
        <v>265.71508560000001</v>
      </c>
      <c r="V90" s="33">
        <v>277.54827853835189</v>
      </c>
      <c r="W90" s="33">
        <v>3.0499999999999985E-2</v>
      </c>
      <c r="X90" s="34">
        <v>0.499</v>
      </c>
      <c r="Y90" s="33">
        <v>0.47</v>
      </c>
      <c r="Z90" s="34">
        <v>2.0499999999999997E-2</v>
      </c>
      <c r="AA90" s="33">
        <v>3.2010000000000001</v>
      </c>
      <c r="AB90" s="33">
        <f t="shared" si="54"/>
        <v>269.49674003375543</v>
      </c>
      <c r="AC90" s="33">
        <f t="shared" si="55"/>
        <v>275.01816108967972</v>
      </c>
      <c r="AD90" s="33">
        <f t="shared" si="56"/>
        <v>283.27855330250844</v>
      </c>
      <c r="AE90" s="33">
        <f t="shared" si="57"/>
        <v>5.5214210559242929</v>
      </c>
      <c r="AF90" s="33">
        <f t="shared" si="58"/>
        <v>5.7302747641565475</v>
      </c>
      <c r="AG90" s="33">
        <f t="shared" si="59"/>
        <v>97.97715898455705</v>
      </c>
      <c r="AH90" s="33">
        <f t="shared" si="17"/>
        <v>26.858582326415217</v>
      </c>
      <c r="AI90" s="33">
        <f t="shared" si="18"/>
        <v>2.9702239943206438E-2</v>
      </c>
      <c r="AJ90" s="33">
        <f t="shared" si="19"/>
        <v>0.48594812234950885</v>
      </c>
      <c r="AK90" s="33">
        <f t="shared" si="20"/>
        <v>0.45770664830514857</v>
      </c>
      <c r="AL90" s="34">
        <f t="shared" si="21"/>
        <v>1.9963800617564989E-2</v>
      </c>
      <c r="AM90" s="33">
        <f t="shared" si="22"/>
        <v>3.1172744281378311</v>
      </c>
      <c r="AN90" s="48">
        <v>2660.91</v>
      </c>
      <c r="AO90" s="34">
        <v>8.183625582019026</v>
      </c>
      <c r="AP90" s="34">
        <v>8.8759521360000022</v>
      </c>
      <c r="AQ90" s="34">
        <v>8.2216086374401129</v>
      </c>
      <c r="AR90" s="34"/>
      <c r="AS90" s="34"/>
      <c r="AT90" s="34"/>
      <c r="AU90" s="37">
        <f t="shared" si="9"/>
        <v>2019.0766598220398</v>
      </c>
      <c r="AV90" s="38"/>
      <c r="AW90" s="115" t="s">
        <v>87</v>
      </c>
      <c r="AX90" s="116">
        <v>2372.3220000000001</v>
      </c>
      <c r="AY90" s="116">
        <v>8.7735996246337891</v>
      </c>
      <c r="AZ90" s="117">
        <v>1.5</v>
      </c>
      <c r="BA90" s="118">
        <v>8.1852033976218284</v>
      </c>
      <c r="BB90" s="279">
        <v>310.75824511340994</v>
      </c>
      <c r="BC90" s="279">
        <v>311.9785935445546</v>
      </c>
      <c r="BD90" s="116">
        <v>2151.054590101317</v>
      </c>
      <c r="BE90" s="116">
        <v>207.34461593549557</v>
      </c>
      <c r="BF90" s="116">
        <v>13.922932362072943</v>
      </c>
      <c r="BG90" s="116">
        <v>93.016020154206672</v>
      </c>
      <c r="BH90" s="116">
        <v>2.0379128271405627</v>
      </c>
      <c r="BI90" s="116">
        <v>2.1545141117090844E-2</v>
      </c>
      <c r="BJ90" s="116">
        <v>9.7253423708679274E-2</v>
      </c>
      <c r="BK90" s="116">
        <v>10.845406273397288</v>
      </c>
      <c r="BL90" s="116">
        <v>4.8312653974548878</v>
      </c>
      <c r="BM90" s="116">
        <v>3.0769237075196489</v>
      </c>
      <c r="BN90" s="116">
        <v>315.42152021110712</v>
      </c>
      <c r="BO90" s="38"/>
      <c r="BP90" s="115" t="s">
        <v>88</v>
      </c>
      <c r="BQ90" s="117">
        <v>2349.029</v>
      </c>
      <c r="BR90" s="117">
        <v>8.7735996246337891</v>
      </c>
      <c r="BS90" s="117">
        <v>1.5</v>
      </c>
      <c r="BT90" s="118">
        <v>8.2231917901301799</v>
      </c>
      <c r="BU90" s="268">
        <v>279.83680580140833</v>
      </c>
      <c r="BV90" s="268">
        <v>280.93572566051506</v>
      </c>
      <c r="BW90" s="116">
        <v>2114.0828315187268</v>
      </c>
      <c r="BX90" s="116">
        <v>222.40867473588841</v>
      </c>
      <c r="BY90" s="116">
        <v>12.537556061206161</v>
      </c>
      <c r="BZ90" s="116">
        <v>99.664070252722851</v>
      </c>
      <c r="CA90" s="116">
        <v>2.2242008141702785</v>
      </c>
      <c r="CB90" s="116">
        <v>2.1702416265553377E-2</v>
      </c>
      <c r="CC90" s="116">
        <v>0.10584162640407187</v>
      </c>
      <c r="CD90" s="116"/>
      <c r="CE90" s="116"/>
      <c r="CF90" s="116">
        <v>10.398372909200518</v>
      </c>
      <c r="CG90" s="116">
        <v>5.1822678370369459</v>
      </c>
      <c r="CH90" s="116">
        <v>3.3004692259083126</v>
      </c>
      <c r="CI90" s="116">
        <v>284.03607011195498</v>
      </c>
      <c r="CJ90" s="116"/>
      <c r="CK90" s="116"/>
      <c r="CL90" s="38"/>
      <c r="CM90" s="38"/>
      <c r="CN90" s="38"/>
      <c r="CO90" s="38"/>
      <c r="CP90" s="38"/>
      <c r="CQ90" s="38"/>
      <c r="CR90" s="38"/>
      <c r="CS90" s="38"/>
    </row>
    <row r="91" spans="1:97" ht="13.5" customHeight="1" x14ac:dyDescent="0.35">
      <c r="A91" s="25" t="s">
        <v>89</v>
      </c>
      <c r="B91" s="26" t="s">
        <v>85</v>
      </c>
      <c r="C91" s="27" t="s">
        <v>86</v>
      </c>
      <c r="D91" s="27">
        <v>43493</v>
      </c>
      <c r="E91" s="54">
        <v>0.42744212962962963</v>
      </c>
      <c r="F91" s="29">
        <f t="shared" si="52"/>
        <v>43493.427442129629</v>
      </c>
      <c r="G91" s="30">
        <f t="shared" si="1"/>
        <v>13.708333333333334</v>
      </c>
      <c r="H91" s="30">
        <f t="shared" si="2"/>
        <v>45.697666666666663</v>
      </c>
      <c r="I91" s="31">
        <v>19</v>
      </c>
      <c r="J91" s="62">
        <v>15</v>
      </c>
      <c r="K91" s="31"/>
      <c r="L91" s="33">
        <v>8.7125000000000004</v>
      </c>
      <c r="M91" s="33">
        <v>40.163214000000004</v>
      </c>
      <c r="N91" s="33">
        <v>8.3079999999999998</v>
      </c>
      <c r="O91" s="33">
        <v>0.6774</v>
      </c>
      <c r="P91" s="33">
        <v>1.2167524999999999</v>
      </c>
      <c r="Q91" s="33">
        <v>6.1826999999999996</v>
      </c>
      <c r="R91" s="33">
        <v>97.363</v>
      </c>
      <c r="S91" s="33">
        <v>38.491100000000003</v>
      </c>
      <c r="T91" s="33">
        <v>29.903300000000002</v>
      </c>
      <c r="U91" s="33">
        <f t="shared" si="53"/>
        <v>276.12556469999998</v>
      </c>
      <c r="V91" s="33">
        <v>277.23390860452866</v>
      </c>
      <c r="W91" s="33">
        <v>0.19800000000000001</v>
      </c>
      <c r="X91" s="34">
        <v>0.503</v>
      </c>
      <c r="Y91" s="33">
        <v>0.53900000000000003</v>
      </c>
      <c r="Z91" s="34">
        <v>2.7E-2</v>
      </c>
      <c r="AA91" s="33">
        <v>3.3380000000000001</v>
      </c>
      <c r="AB91" s="33">
        <f t="shared" si="54"/>
        <v>269.18440654042826</v>
      </c>
      <c r="AC91" s="33">
        <f t="shared" si="55"/>
        <v>275.34275778884563</v>
      </c>
      <c r="AD91" s="33">
        <f t="shared" si="56"/>
        <v>283.62034065838736</v>
      </c>
      <c r="AE91" s="33">
        <f t="shared" si="57"/>
        <v>6.1583512484173752</v>
      </c>
      <c r="AF91" s="33">
        <f t="shared" si="58"/>
        <v>6.3864320538586981</v>
      </c>
      <c r="AG91" s="33">
        <f t="shared" si="59"/>
        <v>97.748246109911079</v>
      </c>
      <c r="AH91" s="33">
        <f t="shared" si="17"/>
        <v>26.874723827804701</v>
      </c>
      <c r="AI91" s="33">
        <f t="shared" si="18"/>
        <v>0.19281806768203438</v>
      </c>
      <c r="AJ91" s="33">
        <f t="shared" si="19"/>
        <v>0.48983579820233986</v>
      </c>
      <c r="AK91" s="33">
        <f t="shared" si="20"/>
        <v>0.52489362868998246</v>
      </c>
      <c r="AL91" s="34">
        <f t="shared" si="21"/>
        <v>2.6293372865731961E-2</v>
      </c>
      <c r="AM91" s="33">
        <f t="shared" si="22"/>
        <v>3.2506399491041957</v>
      </c>
      <c r="AN91" s="48">
        <v>2654.93</v>
      </c>
      <c r="AO91" s="34">
        <v>8.1727994075549653</v>
      </c>
      <c r="AP91" s="34">
        <v>8.9877496784000002</v>
      </c>
      <c r="AQ91" s="34">
        <v>8.2103271958507733</v>
      </c>
      <c r="AR91" s="34"/>
      <c r="AS91" s="34"/>
      <c r="AT91" s="34"/>
      <c r="AU91" s="37">
        <f t="shared" si="9"/>
        <v>2019.0766598220398</v>
      </c>
      <c r="AV91" s="38"/>
      <c r="AW91" s="115" t="s">
        <v>87</v>
      </c>
      <c r="AX91" s="116">
        <v>2372.0279999999998</v>
      </c>
      <c r="AY91" s="116">
        <v>8.7124996185302734</v>
      </c>
      <c r="AZ91" s="117">
        <v>15</v>
      </c>
      <c r="BA91" s="118">
        <v>8.1766353166680918</v>
      </c>
      <c r="BB91" s="279">
        <v>316.84956173538615</v>
      </c>
      <c r="BC91" s="279">
        <v>318.09482436625746</v>
      </c>
      <c r="BD91" s="116">
        <v>2154.4056232925705</v>
      </c>
      <c r="BE91" s="116">
        <v>203.39938008918216</v>
      </c>
      <c r="BF91" s="116">
        <v>14.223302744841623</v>
      </c>
      <c r="BG91" s="116">
        <v>91.616356539287764</v>
      </c>
      <c r="BH91" s="116">
        <v>1.988213689028735</v>
      </c>
      <c r="BI91" s="116">
        <v>2.8325358972920132E-2</v>
      </c>
      <c r="BJ91" s="116">
        <v>9.9384641075297084E-2</v>
      </c>
      <c r="BK91" s="116">
        <v>10.947152460855863</v>
      </c>
      <c r="BL91" s="116">
        <v>4.7268209012357092</v>
      </c>
      <c r="BM91" s="116">
        <v>3.0106277187564636</v>
      </c>
      <c r="BN91" s="116">
        <v>321.59056161786447</v>
      </c>
      <c r="BO91" s="38"/>
      <c r="BP91" s="115" t="s">
        <v>88</v>
      </c>
      <c r="BQ91" s="117">
        <v>2349.2869999999998</v>
      </c>
      <c r="BR91" s="117">
        <v>8.7124996185302734</v>
      </c>
      <c r="BS91" s="117">
        <v>15</v>
      </c>
      <c r="BT91" s="118">
        <v>8.2141789715275468</v>
      </c>
      <c r="BU91" s="268">
        <v>285.752510460118</v>
      </c>
      <c r="BV91" s="268">
        <v>286.87555737552077</v>
      </c>
      <c r="BW91" s="116">
        <v>2118.400511557903</v>
      </c>
      <c r="BX91" s="116">
        <v>218.05893089665832</v>
      </c>
      <c r="BY91" s="116">
        <v>12.827363383784846</v>
      </c>
      <c r="BZ91" s="116">
        <v>98.113403561541134</v>
      </c>
      <c r="CA91" s="116">
        <v>2.1677376192556146</v>
      </c>
      <c r="CB91" s="116">
        <v>2.8526917909854631E-2</v>
      </c>
      <c r="CC91" s="116">
        <v>0.10806017085754441</v>
      </c>
      <c r="CD91" s="116"/>
      <c r="CE91" s="116"/>
      <c r="CF91" s="116">
        <v>10.49846133587854</v>
      </c>
      <c r="CG91" s="116">
        <v>5.0674958390311104</v>
      </c>
      <c r="CH91" s="116">
        <v>3.2276119100856375</v>
      </c>
      <c r="CI91" s="116">
        <v>290.02820713802828</v>
      </c>
      <c r="CJ91" s="116"/>
      <c r="CK91" s="116"/>
      <c r="CL91" s="38"/>
      <c r="CM91" s="38"/>
      <c r="CN91" s="38"/>
      <c r="CO91" s="38"/>
      <c r="CP91" s="38"/>
      <c r="CQ91" s="38"/>
      <c r="CR91" s="38"/>
      <c r="CS91" s="38"/>
    </row>
    <row r="92" spans="1:97" ht="13.5" customHeight="1" x14ac:dyDescent="0.35">
      <c r="A92" s="25" t="s">
        <v>84</v>
      </c>
      <c r="B92" s="26" t="s">
        <v>85</v>
      </c>
      <c r="C92" s="27" t="s">
        <v>86</v>
      </c>
      <c r="D92" s="27">
        <v>43516</v>
      </c>
      <c r="E92" s="54">
        <v>0.41666666666666669</v>
      </c>
      <c r="F92" s="29">
        <f t="shared" si="52"/>
        <v>43516.416666666664</v>
      </c>
      <c r="G92" s="30">
        <f t="shared" si="1"/>
        <v>13.708333333333334</v>
      </c>
      <c r="H92" s="30">
        <f t="shared" si="2"/>
        <v>45.697666666666663</v>
      </c>
      <c r="I92" s="31">
        <v>19</v>
      </c>
      <c r="J92" s="62">
        <v>1.5</v>
      </c>
      <c r="K92" s="31"/>
      <c r="L92" s="33">
        <v>8.5870999999999995</v>
      </c>
      <c r="M92" s="33">
        <v>38.707045999999998</v>
      </c>
      <c r="N92" s="33">
        <v>8.3219999999999992</v>
      </c>
      <c r="O92" s="33">
        <v>0.47049999999999997</v>
      </c>
      <c r="P92" s="33">
        <v>0.51876100000000003</v>
      </c>
      <c r="Q92" s="33">
        <v>6.7572999999999999</v>
      </c>
      <c r="R92" s="33">
        <v>105.36</v>
      </c>
      <c r="S92" s="33">
        <v>37.073099999999997</v>
      </c>
      <c r="T92" s="33">
        <v>28.810400000000001</v>
      </c>
      <c r="U92" s="33">
        <f t="shared" si="53"/>
        <v>301.78777530000002</v>
      </c>
      <c r="V92" s="33">
        <v>291.07553349958613</v>
      </c>
      <c r="W92" s="33">
        <v>0.13250000000000001</v>
      </c>
      <c r="X92" s="34">
        <v>0.22</v>
      </c>
      <c r="Y92" s="33">
        <v>2.2919999999999998</v>
      </c>
      <c r="Z92" s="34">
        <v>1.6500000000000001E-2</v>
      </c>
      <c r="AA92" s="33">
        <v>2.2244999999999999</v>
      </c>
      <c r="AB92" s="33">
        <f t="shared" si="54"/>
        <v>282.92436925169699</v>
      </c>
      <c r="AC92" s="33">
        <f t="shared" si="55"/>
        <v>278.95031961968306</v>
      </c>
      <c r="AD92" s="33">
        <f t="shared" si="56"/>
        <v>287.02680908985781</v>
      </c>
      <c r="AE92" s="33">
        <f t="shared" si="57"/>
        <v>-3.97404963201393</v>
      </c>
      <c r="AF92" s="33">
        <f t="shared" si="58"/>
        <v>-4.0487244097283224</v>
      </c>
      <c r="AG92" s="33">
        <f t="shared" si="59"/>
        <v>101.41057360549928</v>
      </c>
      <c r="AH92" s="33">
        <f t="shared" si="17"/>
        <v>25.795512414675159</v>
      </c>
      <c r="AI92" s="33">
        <f t="shared" si="18"/>
        <v>0.12916804411446597</v>
      </c>
      <c r="AJ92" s="33">
        <f t="shared" si="19"/>
        <v>0.21446769588816994</v>
      </c>
      <c r="AK92" s="33">
        <f t="shared" si="20"/>
        <v>2.2343634498894795</v>
      </c>
      <c r="AL92" s="34">
        <f t="shared" si="21"/>
        <v>1.6085077191612746E-2</v>
      </c>
      <c r="AM92" s="33">
        <f t="shared" si="22"/>
        <v>2.1685608613783365</v>
      </c>
      <c r="AN92" s="48">
        <v>2681.66</v>
      </c>
      <c r="AO92" s="34">
        <v>8.1718111793008994</v>
      </c>
      <c r="AP92" s="34">
        <v>9.0291753940500001</v>
      </c>
      <c r="AQ92" s="34">
        <v>8.2122669264132249</v>
      </c>
      <c r="AR92" s="34"/>
      <c r="AS92" s="34"/>
      <c r="AT92" s="34"/>
      <c r="AU92" s="37">
        <f t="shared" si="9"/>
        <v>2019.1396303901438</v>
      </c>
      <c r="AV92" s="38"/>
      <c r="AW92" s="115" t="s">
        <v>87</v>
      </c>
      <c r="AX92" s="116">
        <v>2406.61</v>
      </c>
      <c r="AY92" s="116">
        <v>8.5871000289916992</v>
      </c>
      <c r="AZ92" s="117">
        <v>1.5</v>
      </c>
      <c r="BA92" s="118">
        <v>8.1788099312105071</v>
      </c>
      <c r="BB92" s="279">
        <v>321.19936984595131</v>
      </c>
      <c r="BC92" s="279">
        <v>322.46379836305476</v>
      </c>
      <c r="BD92" s="116">
        <v>2191.4966564304045</v>
      </c>
      <c r="BE92" s="116">
        <v>200.51442334431619</v>
      </c>
      <c r="BF92" s="116">
        <v>14.599096192495498</v>
      </c>
      <c r="BG92" s="116">
        <v>87.124848039529539</v>
      </c>
      <c r="BH92" s="116">
        <v>1.9332366994444605</v>
      </c>
      <c r="BI92" s="116">
        <v>1.7368965147576836E-2</v>
      </c>
      <c r="BJ92" s="116">
        <v>6.5793226756221596E-2</v>
      </c>
      <c r="BK92" s="116">
        <v>11.238734660976155</v>
      </c>
      <c r="BL92" s="116">
        <v>4.715713276196178</v>
      </c>
      <c r="BM92" s="116">
        <v>2.9998614287997341</v>
      </c>
      <c r="BN92" s="116">
        <v>325.97999162664036</v>
      </c>
      <c r="BO92" s="38"/>
      <c r="BP92" s="115" t="s">
        <v>88</v>
      </c>
      <c r="BQ92" s="117">
        <v>2382.4479999999999</v>
      </c>
      <c r="BR92" s="117">
        <v>8.5871000289916992</v>
      </c>
      <c r="BS92" s="117">
        <v>1.5</v>
      </c>
      <c r="BT92" s="118">
        <v>8.2192912868505825</v>
      </c>
      <c r="BU92" s="268">
        <v>287.49017589793107</v>
      </c>
      <c r="BV92" s="268">
        <v>288.62190531871659</v>
      </c>
      <c r="BW92" s="116">
        <v>2153.1311895220888</v>
      </c>
      <c r="BX92" s="116">
        <v>216.25026728001782</v>
      </c>
      <c r="BY92" s="116">
        <v>13.066951950573003</v>
      </c>
      <c r="BZ92" s="116">
        <v>93.822809382854203</v>
      </c>
      <c r="CA92" s="116">
        <v>2.1221026445526139</v>
      </c>
      <c r="CB92" s="116">
        <v>1.7505672681778089E-2</v>
      </c>
      <c r="CC92" s="116">
        <v>7.2007411130059096E-2</v>
      </c>
      <c r="CD92" s="116"/>
      <c r="CE92" s="116"/>
      <c r="CF92" s="116">
        <v>10.738317333154157</v>
      </c>
      <c r="CG92" s="116">
        <v>5.0857900363717583</v>
      </c>
      <c r="CH92" s="116">
        <v>3.2352826542906512</v>
      </c>
      <c r="CI92" s="116">
        <v>291.76908154239396</v>
      </c>
      <c r="CJ92" s="116"/>
      <c r="CK92" s="116"/>
      <c r="CL92" s="38"/>
      <c r="CM92" s="38"/>
      <c r="CN92" s="38"/>
      <c r="CO92" s="38"/>
      <c r="CP92" s="38"/>
      <c r="CQ92" s="38"/>
      <c r="CR92" s="38"/>
      <c r="CS92" s="38"/>
    </row>
    <row r="93" spans="1:97" ht="13.5" customHeight="1" x14ac:dyDescent="0.35">
      <c r="A93" s="25" t="s">
        <v>84</v>
      </c>
      <c r="B93" s="26" t="s">
        <v>85</v>
      </c>
      <c r="C93" s="27" t="s">
        <v>86</v>
      </c>
      <c r="D93" s="27">
        <v>43516</v>
      </c>
      <c r="E93" s="54">
        <v>0.45833333333333331</v>
      </c>
      <c r="F93" s="29">
        <f t="shared" si="52"/>
        <v>43516.458333333336</v>
      </c>
      <c r="G93" s="30">
        <f t="shared" si="1"/>
        <v>13.708333333333334</v>
      </c>
      <c r="H93" s="30">
        <f t="shared" si="2"/>
        <v>45.697666666666663</v>
      </c>
      <c r="I93" s="31">
        <v>19</v>
      </c>
      <c r="J93" s="62">
        <v>1.5</v>
      </c>
      <c r="K93" s="31"/>
      <c r="L93" s="33">
        <v>9.2386999999999997</v>
      </c>
      <c r="M93" s="33">
        <v>39.570022000000002</v>
      </c>
      <c r="N93" s="33">
        <v>8.2880000000000003</v>
      </c>
      <c r="O93" s="33">
        <v>0.44</v>
      </c>
      <c r="P93" s="33">
        <v>0.51881049999999995</v>
      </c>
      <c r="Q93" s="33">
        <v>6.8216999999999999</v>
      </c>
      <c r="R93" s="33">
        <v>107.52500000000001</v>
      </c>
      <c r="S93" s="33">
        <v>37.305</v>
      </c>
      <c r="T93" s="33">
        <v>28.884699999999999</v>
      </c>
      <c r="U93" s="33">
        <f t="shared" si="53"/>
        <v>304.6639437</v>
      </c>
      <c r="V93" s="33">
        <v>282.19555897527533</v>
      </c>
      <c r="W93" s="121">
        <v>1.4999999999999999E-2</v>
      </c>
      <c r="X93" s="34">
        <v>0.2515</v>
      </c>
      <c r="Y93" s="33">
        <v>2.3540000000000001</v>
      </c>
      <c r="Z93" s="34">
        <v>1.95E-2</v>
      </c>
      <c r="AA93" s="33">
        <v>1.7235</v>
      </c>
      <c r="AB93" s="33">
        <f t="shared" si="54"/>
        <v>274.27325819431013</v>
      </c>
      <c r="AC93" s="33">
        <f t="shared" si="55"/>
        <v>274.55116025980658</v>
      </c>
      <c r="AD93" s="33">
        <f t="shared" si="56"/>
        <v>282.52157857013941</v>
      </c>
      <c r="AE93" s="33">
        <f t="shared" si="57"/>
        <v>0.27790206549644836</v>
      </c>
      <c r="AF93" s="33">
        <f t="shared" si="58"/>
        <v>0.3260195948640785</v>
      </c>
      <c r="AG93" s="33">
        <f t="shared" si="59"/>
        <v>99.8846036481482</v>
      </c>
      <c r="AH93" s="33">
        <f t="shared" si="17"/>
        <v>25.971945871442358</v>
      </c>
      <c r="AI93" s="33">
        <f t="shared" si="18"/>
        <v>1.4620282806328848E-2</v>
      </c>
      <c r="AJ93" s="33">
        <f t="shared" si="19"/>
        <v>0.24513340838611369</v>
      </c>
      <c r="AK93" s="33">
        <f t="shared" si="20"/>
        <v>2.2944097150732072</v>
      </c>
      <c r="AL93" s="34">
        <f t="shared" si="21"/>
        <v>1.9006367648227503E-2</v>
      </c>
      <c r="AM93" s="33">
        <f t="shared" si="22"/>
        <v>1.6798704944471845</v>
      </c>
      <c r="AN93" s="48">
        <v>2679.23</v>
      </c>
      <c r="AO93" s="34">
        <v>8.1822170350383701</v>
      </c>
      <c r="AP93" s="34">
        <v>9.1265024098000005</v>
      </c>
      <c r="AQ93" s="34">
        <v>8.2222562546944147</v>
      </c>
      <c r="AR93" s="34"/>
      <c r="AS93" s="34"/>
      <c r="AT93" s="34"/>
      <c r="AU93" s="37">
        <f t="shared" si="9"/>
        <v>2019.1396303901438</v>
      </c>
      <c r="AV93" s="38"/>
      <c r="AW93" s="115" t="s">
        <v>87</v>
      </c>
      <c r="AX93" s="116">
        <v>2395.748</v>
      </c>
      <c r="AY93" s="116">
        <v>9.2386999130249023</v>
      </c>
      <c r="AZ93" s="117">
        <v>1.5</v>
      </c>
      <c r="BA93" s="118">
        <v>8.1803732741618376</v>
      </c>
      <c r="BB93" s="279">
        <v>319.17375257716037</v>
      </c>
      <c r="BC93" s="279">
        <v>320.41956461993135</v>
      </c>
      <c r="BD93" s="116">
        <v>2175.549694122712</v>
      </c>
      <c r="BE93" s="116">
        <v>206.02419611328551</v>
      </c>
      <c r="BF93" s="116">
        <v>14.174037712835069</v>
      </c>
      <c r="BG93" s="116">
        <v>89.483121206543615</v>
      </c>
      <c r="BH93" s="116">
        <v>2.0821697913391741</v>
      </c>
      <c r="BI93" s="116">
        <v>2.0582165811319657E-2</v>
      </c>
      <c r="BJ93" s="116">
        <v>5.271427151579848E-2</v>
      </c>
      <c r="BK93" s="116">
        <v>11.034599035908858</v>
      </c>
      <c r="BL93" s="116">
        <v>4.836456173885332</v>
      </c>
      <c r="BM93" s="116">
        <v>3.0804320922917157</v>
      </c>
      <c r="BN93" s="116">
        <v>324.07211003967842</v>
      </c>
      <c r="BO93" s="38"/>
      <c r="BP93" s="115" t="s">
        <v>88</v>
      </c>
      <c r="BQ93" s="117">
        <v>2371.4250000000002</v>
      </c>
      <c r="BR93" s="117">
        <v>9.2386999130249023</v>
      </c>
      <c r="BS93" s="117">
        <v>1.5</v>
      </c>
      <c r="BT93" s="118">
        <v>8.2204072780491355</v>
      </c>
      <c r="BU93" s="268">
        <v>285.88700548131567</v>
      </c>
      <c r="BV93" s="268">
        <v>287.00289133165433</v>
      </c>
      <c r="BW93" s="116">
        <v>2136.8314045368984</v>
      </c>
      <c r="BX93" s="116">
        <v>221.89804807378033</v>
      </c>
      <c r="BY93" s="116">
        <v>12.695822148852104</v>
      </c>
      <c r="BZ93" s="116">
        <v>96.246972210194897</v>
      </c>
      <c r="CA93" s="116">
        <v>2.283232539775006</v>
      </c>
      <c r="CB93" s="116">
        <v>2.0745909449055421E-2</v>
      </c>
      <c r="CC93" s="116">
        <v>5.7629946189214111E-2</v>
      </c>
      <c r="CD93" s="116"/>
      <c r="CE93" s="116"/>
      <c r="CF93" s="116">
        <v>10.553165739606751</v>
      </c>
      <c r="CG93" s="116">
        <v>5.2090977896082835</v>
      </c>
      <c r="CH93" s="116">
        <v>3.317774714808289</v>
      </c>
      <c r="CI93" s="116">
        <v>290.27451145707033</v>
      </c>
      <c r="CJ93" s="116"/>
      <c r="CK93" s="116"/>
      <c r="CL93" s="38"/>
      <c r="CM93" s="38"/>
      <c r="CN93" s="38"/>
      <c r="CO93" s="38"/>
      <c r="CP93" s="38"/>
      <c r="CQ93" s="38"/>
      <c r="CR93" s="38"/>
      <c r="CS93" s="38"/>
    </row>
    <row r="94" spans="1:97" ht="13.5" customHeight="1" x14ac:dyDescent="0.35">
      <c r="A94" s="25" t="s">
        <v>89</v>
      </c>
      <c r="B94" s="26" t="s">
        <v>85</v>
      </c>
      <c r="C94" s="27" t="s">
        <v>86</v>
      </c>
      <c r="D94" s="27">
        <v>43516</v>
      </c>
      <c r="E94" s="54">
        <v>0.41736111111111113</v>
      </c>
      <c r="F94" s="29">
        <f t="shared" si="52"/>
        <v>43516.417361111111</v>
      </c>
      <c r="G94" s="30">
        <f t="shared" si="1"/>
        <v>13.708333333333334</v>
      </c>
      <c r="H94" s="30">
        <f t="shared" si="2"/>
        <v>45.697666666666663</v>
      </c>
      <c r="I94" s="31">
        <v>19</v>
      </c>
      <c r="J94" s="62">
        <v>15</v>
      </c>
      <c r="K94" s="31"/>
      <c r="L94" s="33">
        <v>8.9016000000000002</v>
      </c>
      <c r="M94" s="33">
        <v>39.946401000000002</v>
      </c>
      <c r="N94" s="33">
        <v>8.3390000000000004</v>
      </c>
      <c r="O94" s="33">
        <v>1.9799</v>
      </c>
      <c r="P94" s="33">
        <v>0.54471199999999997</v>
      </c>
      <c r="Q94" s="33">
        <v>6.7861000000000002</v>
      </c>
      <c r="R94" s="33">
        <v>107.02500000000001</v>
      </c>
      <c r="S94" s="33">
        <v>38.054600000000001</v>
      </c>
      <c r="T94" s="33">
        <v>29.529199999999999</v>
      </c>
      <c r="U94" s="33">
        <f t="shared" si="53"/>
        <v>303.0740121</v>
      </c>
      <c r="V94" s="33">
        <v>286.94659853862646</v>
      </c>
      <c r="W94" s="121">
        <v>1.4999999999999999E-2</v>
      </c>
      <c r="X94" s="34">
        <v>0.20399999999999999</v>
      </c>
      <c r="Y94" s="33">
        <v>0.59500000000000008</v>
      </c>
      <c r="Z94" s="34">
        <v>0.01</v>
      </c>
      <c r="AA94" s="33">
        <v>0.94699999999999995</v>
      </c>
      <c r="AB94" s="33">
        <f t="shared" si="54"/>
        <v>278.71632833592912</v>
      </c>
      <c r="AC94" s="33">
        <f t="shared" si="55"/>
        <v>275.07713058197345</v>
      </c>
      <c r="AD94" s="33">
        <f t="shared" si="56"/>
        <v>283.24241876473155</v>
      </c>
      <c r="AE94" s="33">
        <f t="shared" si="57"/>
        <v>-3.6391977539556706</v>
      </c>
      <c r="AF94" s="33">
        <f t="shared" si="58"/>
        <v>-3.7041797738949072</v>
      </c>
      <c r="AG94" s="33">
        <f t="shared" si="59"/>
        <v>101.30777720019815</v>
      </c>
      <c r="AH94" s="33">
        <f t="shared" si="17"/>
        <v>26.542417047188792</v>
      </c>
      <c r="AI94" s="33">
        <f t="shared" si="18"/>
        <v>1.4612158008187274E-2</v>
      </c>
      <c r="AJ94" s="33">
        <f t="shared" si="19"/>
        <v>0.19872534891134694</v>
      </c>
      <c r="AK94" s="33">
        <f t="shared" si="20"/>
        <v>0.57961560099142861</v>
      </c>
      <c r="AL94" s="34">
        <f t="shared" si="21"/>
        <v>9.7414386721248487E-3</v>
      </c>
      <c r="AM94" s="33">
        <f t="shared" si="22"/>
        <v>0.92251424225022327</v>
      </c>
      <c r="AN94" s="48">
        <v>2660.02</v>
      </c>
      <c r="AO94" s="34">
        <v>8.1900500031507821</v>
      </c>
      <c r="AP94" s="34">
        <v>9.0526334648999995</v>
      </c>
      <c r="AQ94" s="34">
        <v>8.2287961030396808</v>
      </c>
      <c r="AR94" s="34"/>
      <c r="AS94" s="34"/>
      <c r="AT94" s="34"/>
      <c r="AU94" s="37">
        <f t="shared" si="9"/>
        <v>2019.1396303901438</v>
      </c>
      <c r="AV94" s="38"/>
      <c r="AW94" s="115" t="s">
        <v>87</v>
      </c>
      <c r="AX94" s="116">
        <v>2368.864</v>
      </c>
      <c r="AY94" s="116">
        <v>8.9015998840332031</v>
      </c>
      <c r="AZ94" s="117">
        <v>15</v>
      </c>
      <c r="BA94" s="118">
        <v>8.1919101050800407</v>
      </c>
      <c r="BB94" s="279">
        <v>305.1665821083372</v>
      </c>
      <c r="BC94" s="279">
        <v>306.36297060860193</v>
      </c>
      <c r="BD94" s="116">
        <v>2145.758240737604</v>
      </c>
      <c r="BE94" s="116">
        <v>209.45961522278162</v>
      </c>
      <c r="BF94" s="116">
        <v>13.646514549596478</v>
      </c>
      <c r="BG94" s="116">
        <v>93.221000889700036</v>
      </c>
      <c r="BH94" s="116">
        <v>2.088172089281036</v>
      </c>
      <c r="BI94" s="116">
        <v>1.0542475660934346E-2</v>
      </c>
      <c r="BJ94" s="116">
        <v>2.9385911258213743E-2</v>
      </c>
      <c r="BK94" s="116">
        <v>10.805630486181634</v>
      </c>
      <c r="BL94" s="116">
        <v>4.8813676986672601</v>
      </c>
      <c r="BM94" s="116">
        <v>3.109369053331573</v>
      </c>
      <c r="BN94" s="116">
        <v>309.77442591522902</v>
      </c>
      <c r="BO94" s="38"/>
      <c r="BP94" s="115" t="s">
        <v>88</v>
      </c>
      <c r="BQ94" s="117">
        <v>2345.0059999999999</v>
      </c>
      <c r="BR94" s="117">
        <v>8.9015998840332031</v>
      </c>
      <c r="BS94" s="117">
        <v>15</v>
      </c>
      <c r="BT94" s="118">
        <v>8.2306656503883744</v>
      </c>
      <c r="BU94" s="268">
        <v>274.17465823569415</v>
      </c>
      <c r="BV94" s="268">
        <v>275.24954463351327</v>
      </c>
      <c r="BW94" s="116">
        <v>2107.7867572633927</v>
      </c>
      <c r="BX94" s="116">
        <v>224.95814865199489</v>
      </c>
      <c r="BY94" s="116">
        <v>12.26061004745184</v>
      </c>
      <c r="BZ94" s="116">
        <v>99.997218534781013</v>
      </c>
      <c r="CA94" s="116">
        <v>2.2830836922329172</v>
      </c>
      <c r="CB94" s="116">
        <v>1.0622830772698459E-2</v>
      </c>
      <c r="CC94" s="116">
        <v>3.2033569872433061E-2</v>
      </c>
      <c r="CD94" s="116"/>
      <c r="CE94" s="116"/>
      <c r="CF94" s="116">
        <v>10.353111015589741</v>
      </c>
      <c r="CG94" s="116">
        <v>5.242554461937166</v>
      </c>
      <c r="CH94" s="116">
        <v>3.3394404213399835</v>
      </c>
      <c r="CI94" s="116">
        <v>278.31454141762634</v>
      </c>
      <c r="CJ94" s="116"/>
      <c r="CK94" s="116"/>
      <c r="CL94" s="38"/>
      <c r="CM94" s="38"/>
      <c r="CN94" s="38"/>
      <c r="CO94" s="38"/>
      <c r="CP94" s="38"/>
      <c r="CQ94" s="38"/>
      <c r="CR94" s="38"/>
      <c r="CS94" s="38"/>
    </row>
    <row r="95" spans="1:97" ht="13.5" customHeight="1" x14ac:dyDescent="0.35">
      <c r="A95" s="25" t="s">
        <v>84</v>
      </c>
      <c r="B95" s="26" t="s">
        <v>85</v>
      </c>
      <c r="C95" s="27" t="s">
        <v>86</v>
      </c>
      <c r="D95" s="27">
        <v>43549</v>
      </c>
      <c r="E95" s="54">
        <v>0.46249999999999997</v>
      </c>
      <c r="F95" s="29">
        <f t="shared" si="52"/>
        <v>43549.462500000001</v>
      </c>
      <c r="G95" s="30">
        <f t="shared" si="1"/>
        <v>13.708333333333334</v>
      </c>
      <c r="H95" s="30">
        <f t="shared" si="2"/>
        <v>45.697666666666663</v>
      </c>
      <c r="I95" s="31">
        <v>19</v>
      </c>
      <c r="J95" s="62">
        <v>1.5</v>
      </c>
      <c r="K95" s="31"/>
      <c r="L95" s="33">
        <v>10.970800000000001</v>
      </c>
      <c r="M95" s="33">
        <v>42.041687000000003</v>
      </c>
      <c r="N95" s="33">
        <v>8.2439999999999998</v>
      </c>
      <c r="O95" s="33">
        <v>0.27860000000000001</v>
      </c>
      <c r="P95" s="33">
        <v>0.76199830000000002</v>
      </c>
      <c r="Q95" s="33">
        <v>6.3708</v>
      </c>
      <c r="R95" s="33">
        <v>104.958</v>
      </c>
      <c r="S95" s="33">
        <v>38.050800000000002</v>
      </c>
      <c r="T95" s="33">
        <v>29.159199999999998</v>
      </c>
      <c r="U95" s="33">
        <f t="shared" si="53"/>
        <v>284.52629880000001</v>
      </c>
      <c r="V95" s="33">
        <v>279.16140838570004</v>
      </c>
      <c r="W95" s="33">
        <v>0.18049999999999999</v>
      </c>
      <c r="X95" s="34">
        <v>3.85E-2</v>
      </c>
      <c r="Y95" s="33">
        <v>0.12049999999999998</v>
      </c>
      <c r="Z95" s="34">
        <v>9.4999999999999998E-3</v>
      </c>
      <c r="AA95" s="33">
        <v>1.8860000000000001</v>
      </c>
      <c r="AB95" s="33">
        <f t="shared" si="54"/>
        <v>271.2519194170348</v>
      </c>
      <c r="AC95" s="33">
        <f t="shared" si="55"/>
        <v>263.18948927100587</v>
      </c>
      <c r="AD95" s="33">
        <f t="shared" si="56"/>
        <v>270.90455848822177</v>
      </c>
      <c r="AE95" s="33">
        <f t="shared" si="57"/>
        <v>-8.0624301460289303</v>
      </c>
      <c r="AF95" s="33">
        <f t="shared" si="58"/>
        <v>-8.2568498974782756</v>
      </c>
      <c r="AG95" s="33">
        <f t="shared" si="59"/>
        <v>103.04788149138409</v>
      </c>
      <c r="AH95" s="33">
        <f t="shared" si="17"/>
        <v>26.539524487335257</v>
      </c>
      <c r="AI95" s="33">
        <f t="shared" si="18"/>
        <v>0.1758334634900138</v>
      </c>
      <c r="AJ95" s="33">
        <f t="shared" si="19"/>
        <v>3.7504644567122061E-2</v>
      </c>
      <c r="AK95" s="33">
        <f t="shared" si="20"/>
        <v>0.11738466676203137</v>
      </c>
      <c r="AL95" s="34">
        <f t="shared" si="21"/>
        <v>9.2543928152638844E-3</v>
      </c>
      <c r="AM95" s="33">
        <f t="shared" si="22"/>
        <v>1.8372405104829146</v>
      </c>
      <c r="AN95" s="48">
        <v>2670.2799999999997</v>
      </c>
      <c r="AO95" s="34">
        <v>8.0161495113594139</v>
      </c>
      <c r="AP95" s="34">
        <v>20.309755856250003</v>
      </c>
      <c r="AQ95" s="34">
        <v>8.0353252689664387</v>
      </c>
      <c r="AR95" s="34"/>
      <c r="AS95" s="34"/>
      <c r="AT95" s="34"/>
      <c r="AU95" s="37">
        <f t="shared" si="9"/>
        <v>2019.2299794661192</v>
      </c>
      <c r="AV95" s="38"/>
      <c r="AW95" s="115" t="s">
        <v>87</v>
      </c>
      <c r="AX95" s="116">
        <v>2377.6799999999998</v>
      </c>
      <c r="AY95" s="116">
        <v>10.970800399780273</v>
      </c>
      <c r="AZ95" s="117">
        <v>1.5</v>
      </c>
      <c r="BA95" s="118">
        <v>8.160624697690336</v>
      </c>
      <c r="BB95" s="279">
        <v>334.36024405988758</v>
      </c>
      <c r="BC95" s="279">
        <v>335.63630035861996</v>
      </c>
      <c r="BD95" s="116">
        <v>2151.8942053286596</v>
      </c>
      <c r="BE95" s="116">
        <v>211.81953559505058</v>
      </c>
      <c r="BF95" s="116">
        <v>13.966296246938244</v>
      </c>
      <c r="BG95" s="116">
        <v>92.283524187427332</v>
      </c>
      <c r="BH95" s="116">
        <v>2.4003914822482035</v>
      </c>
      <c r="BI95" s="116">
        <v>1.0049779507993982E-2</v>
      </c>
      <c r="BJ95" s="116">
        <v>5.973892595009811E-2</v>
      </c>
      <c r="BK95" s="116">
        <v>10.776544212957205</v>
      </c>
      <c r="BL95" s="116">
        <v>4.9438685696470035</v>
      </c>
      <c r="BM95" s="116">
        <v>3.1596778896101942</v>
      </c>
      <c r="BN95" s="116">
        <v>339.93700222895728</v>
      </c>
      <c r="BO95" s="38"/>
      <c r="BP95" s="115" t="s">
        <v>88</v>
      </c>
      <c r="BQ95" s="117">
        <v>2365.7420000000002</v>
      </c>
      <c r="BR95" s="117">
        <v>10.970800399780273</v>
      </c>
      <c r="BS95" s="117">
        <v>1.5</v>
      </c>
      <c r="BT95" s="118">
        <v>8.1800939026503663</v>
      </c>
      <c r="BU95" s="268">
        <v>316.88411678120207</v>
      </c>
      <c r="BV95" s="268">
        <v>318.09347698586356</v>
      </c>
      <c r="BW95" s="116">
        <v>2132.9268387131624</v>
      </c>
      <c r="BX95" s="116">
        <v>219.57872522301068</v>
      </c>
      <c r="BY95" s="116">
        <v>13.236314811766736</v>
      </c>
      <c r="BZ95" s="116">
        <v>95.619460708695158</v>
      </c>
      <c r="CA95" s="116">
        <v>2.5104482999879378</v>
      </c>
      <c r="CB95" s="116">
        <v>1.0088983001907336E-2</v>
      </c>
      <c r="CC95" s="116">
        <v>6.2384922619520881E-2</v>
      </c>
      <c r="CD95" s="116"/>
      <c r="CE95" s="116"/>
      <c r="CF95" s="116">
        <v>10.546618251155509</v>
      </c>
      <c r="CG95" s="116">
        <v>5.124968077866769</v>
      </c>
      <c r="CH95" s="116">
        <v>3.275420471331401</v>
      </c>
      <c r="CI95" s="116">
        <v>322.1693925228704</v>
      </c>
      <c r="CJ95" s="116"/>
      <c r="CK95" s="116"/>
      <c r="CL95" s="38"/>
      <c r="CM95" s="38"/>
      <c r="CN95" s="38"/>
      <c r="CO95" s="38"/>
      <c r="CP95" s="38"/>
      <c r="CQ95" s="38"/>
      <c r="CR95" s="38"/>
      <c r="CS95" s="38"/>
    </row>
    <row r="96" spans="1:97" ht="13.5" customHeight="1" x14ac:dyDescent="0.35">
      <c r="A96" s="25" t="s">
        <v>89</v>
      </c>
      <c r="B96" s="26" t="s">
        <v>85</v>
      </c>
      <c r="C96" s="27" t="s">
        <v>86</v>
      </c>
      <c r="D96" s="27">
        <v>43549</v>
      </c>
      <c r="E96" s="54">
        <v>0.46319444444444446</v>
      </c>
      <c r="F96" s="29">
        <f t="shared" si="52"/>
        <v>43549.463194444441</v>
      </c>
      <c r="G96" s="30">
        <f t="shared" si="1"/>
        <v>13.708333333333334</v>
      </c>
      <c r="H96" s="30">
        <f t="shared" si="2"/>
        <v>45.697666666666663</v>
      </c>
      <c r="I96" s="31">
        <v>19</v>
      </c>
      <c r="J96" s="62">
        <v>15</v>
      </c>
      <c r="K96" s="31"/>
      <c r="L96" s="33">
        <v>10.465</v>
      </c>
      <c r="M96" s="33">
        <v>41.546359000000002</v>
      </c>
      <c r="N96" s="33">
        <v>8.2590000000000003</v>
      </c>
      <c r="O96" s="33">
        <v>0.64990000000000003</v>
      </c>
      <c r="P96" s="33">
        <v>0.97213240000000001</v>
      </c>
      <c r="Q96" s="33">
        <v>6.2952000000000004</v>
      </c>
      <c r="R96" s="33">
        <v>102.68600000000001</v>
      </c>
      <c r="S96" s="33">
        <v>38.067300000000003</v>
      </c>
      <c r="T96" s="33">
        <v>29.265999999999998</v>
      </c>
      <c r="U96" s="33">
        <f t="shared" si="53"/>
        <v>281.14992720000004</v>
      </c>
      <c r="V96" s="33">
        <v>278.65208353747141</v>
      </c>
      <c r="W96" s="33">
        <v>7.5000000000000011E-2</v>
      </c>
      <c r="X96" s="34">
        <v>3.6999999999999998E-2</v>
      </c>
      <c r="Y96" s="33">
        <v>0.11199999999999999</v>
      </c>
      <c r="Z96" s="52">
        <v>3.0000000000000001E-3</v>
      </c>
      <c r="AA96" s="33">
        <v>1.444</v>
      </c>
      <c r="AB96" s="33">
        <f t="shared" si="54"/>
        <v>270.72893065298126</v>
      </c>
      <c r="AC96" s="33">
        <f t="shared" si="55"/>
        <v>265.97589299766975</v>
      </c>
      <c r="AD96" s="33">
        <f t="shared" si="56"/>
        <v>273.80107511337764</v>
      </c>
      <c r="AE96" s="33">
        <f t="shared" si="57"/>
        <v>-4.7530376553115161</v>
      </c>
      <c r="AF96" s="33">
        <f t="shared" si="58"/>
        <v>-4.8510084240937772</v>
      </c>
      <c r="AG96" s="33">
        <f t="shared" si="59"/>
        <v>101.77172731045158</v>
      </c>
      <c r="AH96" s="33">
        <f t="shared" si="17"/>
        <v>26.55208433347866</v>
      </c>
      <c r="AI96" s="33">
        <f t="shared" si="18"/>
        <v>7.3060102010017475E-2</v>
      </c>
      <c r="AJ96" s="33">
        <f t="shared" si="19"/>
        <v>3.6042983658275282E-2</v>
      </c>
      <c r="AK96" s="33">
        <f t="shared" si="20"/>
        <v>0.10910308566829273</v>
      </c>
      <c r="AL96" s="34">
        <f t="shared" si="21"/>
        <v>2.9224040804006987E-3</v>
      </c>
      <c r="AM96" s="33">
        <f t="shared" si="22"/>
        <v>1.4066504973662028</v>
      </c>
      <c r="AN96" s="48">
        <v>2663.42</v>
      </c>
      <c r="AO96" s="34">
        <v>8.016556897672892</v>
      </c>
      <c r="AP96" s="34">
        <v>20.353276480100003</v>
      </c>
      <c r="AQ96" s="34">
        <v>8.0351388971975375</v>
      </c>
      <c r="AR96" s="34"/>
      <c r="AS96" s="34"/>
      <c r="AT96" s="34"/>
      <c r="AU96" s="37">
        <f t="shared" si="9"/>
        <v>2019.2299794661192</v>
      </c>
      <c r="AV96" s="38"/>
      <c r="AW96" s="115" t="s">
        <v>87</v>
      </c>
      <c r="AX96" s="116">
        <v>2370.6039999999998</v>
      </c>
      <c r="AY96" s="116">
        <v>10.465000152587891</v>
      </c>
      <c r="AZ96" s="117">
        <v>15</v>
      </c>
      <c r="BA96" s="118">
        <v>8.1692083492136636</v>
      </c>
      <c r="BB96" s="279">
        <v>325.17849404650138</v>
      </c>
      <c r="BC96" s="279">
        <v>326.42766695922762</v>
      </c>
      <c r="BD96" s="116">
        <v>2145.3625307151683</v>
      </c>
      <c r="BE96" s="116">
        <v>211.43454405554107</v>
      </c>
      <c r="BF96" s="116">
        <v>13.806773478010696</v>
      </c>
      <c r="BG96" s="116">
        <v>92.817971747861378</v>
      </c>
      <c r="BH96" s="116">
        <v>2.3282876498228791</v>
      </c>
      <c r="BI96" s="116">
        <v>3.1716976793460553E-3</v>
      </c>
      <c r="BJ96" s="116">
        <v>4.5670081652285886E-2</v>
      </c>
      <c r="BK96" s="116">
        <v>10.761098535777377</v>
      </c>
      <c r="BL96" s="116">
        <v>4.9232065288912024</v>
      </c>
      <c r="BM96" s="116">
        <v>3.1441958101126812</v>
      </c>
      <c r="BN96" s="116">
        <v>330.47001741818536</v>
      </c>
      <c r="BO96" s="38"/>
      <c r="BP96" s="115" t="s">
        <v>88</v>
      </c>
      <c r="BQ96" s="117">
        <v>2359.0450000000001</v>
      </c>
      <c r="BR96" s="117">
        <v>10.465000152587891</v>
      </c>
      <c r="BS96" s="117">
        <v>15</v>
      </c>
      <c r="BT96" s="118">
        <v>8.1880899991994713</v>
      </c>
      <c r="BU96" s="268">
        <v>308.67873795114554</v>
      </c>
      <c r="BV96" s="268">
        <v>309.8645270646407</v>
      </c>
      <c r="BW96" s="116">
        <v>2126.9987848149408</v>
      </c>
      <c r="BX96" s="116">
        <v>218.93951113896634</v>
      </c>
      <c r="BY96" s="116">
        <v>13.106209329329619</v>
      </c>
      <c r="BZ96" s="116">
        <v>96.066058339926371</v>
      </c>
      <c r="CA96" s="116">
        <v>2.4317464160352387</v>
      </c>
      <c r="CB96" s="116">
        <v>3.1836140827129545E-3</v>
      </c>
      <c r="CC96" s="116">
        <v>4.7630740417765098E-2</v>
      </c>
      <c r="CD96" s="116"/>
      <c r="CE96" s="116"/>
      <c r="CF96" s="116">
        <v>10.538350863669098</v>
      </c>
      <c r="CG96" s="116">
        <v>5.0979580251960206</v>
      </c>
      <c r="CH96" s="116">
        <v>3.2558004968687899</v>
      </c>
      <c r="CI96" s="116">
        <v>313.70176618368549</v>
      </c>
      <c r="CJ96" s="116"/>
      <c r="CK96" s="116"/>
      <c r="CL96" s="38"/>
      <c r="CM96" s="38"/>
      <c r="CN96" s="38"/>
      <c r="CO96" s="38"/>
      <c r="CP96" s="38"/>
      <c r="CQ96" s="38"/>
      <c r="CR96" s="38"/>
      <c r="CS96" s="38"/>
    </row>
    <row r="97" spans="1:97" ht="13.5" customHeight="1" x14ac:dyDescent="0.35">
      <c r="A97" s="25" t="s">
        <v>84</v>
      </c>
      <c r="B97" s="26" t="s">
        <v>85</v>
      </c>
      <c r="C97" s="27" t="s">
        <v>86</v>
      </c>
      <c r="D97" s="27">
        <v>43570</v>
      </c>
      <c r="E97" s="54">
        <v>0.44791666666666669</v>
      </c>
      <c r="F97" s="29">
        <f t="shared" si="52"/>
        <v>43570.447916666664</v>
      </c>
      <c r="G97" s="30">
        <f t="shared" si="1"/>
        <v>13.708333333333334</v>
      </c>
      <c r="H97" s="30">
        <f t="shared" si="2"/>
        <v>45.697666666666663</v>
      </c>
      <c r="I97" s="31">
        <v>19</v>
      </c>
      <c r="J97" s="62">
        <v>1.5</v>
      </c>
      <c r="K97" s="31"/>
      <c r="L97" s="33">
        <v>11.964</v>
      </c>
      <c r="M97" s="33">
        <v>43.036501000000001</v>
      </c>
      <c r="N97" s="33">
        <v>8.2230000000000008</v>
      </c>
      <c r="O97" s="33">
        <v>0.5958</v>
      </c>
      <c r="P97" s="33">
        <v>1.0275578000000001</v>
      </c>
      <c r="Q97" s="33">
        <v>6.0537000000000001</v>
      </c>
      <c r="R97" s="33">
        <v>101.89</v>
      </c>
      <c r="S97" s="33">
        <v>38.0229</v>
      </c>
      <c r="T97" s="33">
        <v>28.9465</v>
      </c>
      <c r="U97" s="33">
        <f t="shared" si="53"/>
        <v>270.36429570000001</v>
      </c>
      <c r="V97" s="33">
        <v>263.39620798345499</v>
      </c>
      <c r="W97" s="33">
        <v>4.0000000000000008E-2</v>
      </c>
      <c r="X97" s="34">
        <v>1.7000000000000001E-2</v>
      </c>
      <c r="Y97" s="33">
        <v>0.16099999999999998</v>
      </c>
      <c r="Z97" s="34">
        <v>9.9999999999999985E-3</v>
      </c>
      <c r="AA97" s="33">
        <v>3.331</v>
      </c>
      <c r="AB97" s="33">
        <f t="shared" si="54"/>
        <v>255.98630053501807</v>
      </c>
      <c r="AC97" s="33">
        <f t="shared" si="55"/>
        <v>257.86773927711573</v>
      </c>
      <c r="AD97" s="33">
        <f t="shared" si="56"/>
        <v>265.37165772175075</v>
      </c>
      <c r="AE97" s="33">
        <f t="shared" si="57"/>
        <v>1.8814387420976573</v>
      </c>
      <c r="AF97" s="33">
        <f t="shared" si="58"/>
        <v>1.9754497382957652</v>
      </c>
      <c r="AG97" s="33">
        <f t="shared" si="59"/>
        <v>99.255591288363178</v>
      </c>
      <c r="AH97" s="33">
        <f t="shared" si="17"/>
        <v>26.518287205809884</v>
      </c>
      <c r="AI97" s="33">
        <f t="shared" si="18"/>
        <v>3.8966670636604334E-2</v>
      </c>
      <c r="AJ97" s="33">
        <f t="shared" si="19"/>
        <v>1.656083502055684E-2</v>
      </c>
      <c r="AK97" s="33">
        <f t="shared" si="20"/>
        <v>0.15684084931233239</v>
      </c>
      <c r="AL97" s="34">
        <f t="shared" si="21"/>
        <v>9.7416676591510799E-3</v>
      </c>
      <c r="AM97" s="33">
        <f t="shared" si="22"/>
        <v>3.2449494972632253</v>
      </c>
      <c r="AN97" s="48">
        <v>2665.61</v>
      </c>
      <c r="AO97" s="34">
        <v>8.0082351575215771</v>
      </c>
      <c r="AP97" s="34">
        <v>20.242224410000002</v>
      </c>
      <c r="AQ97" s="34">
        <v>8.0271044691056019</v>
      </c>
      <c r="AR97" s="34"/>
      <c r="AS97" s="34"/>
      <c r="AT97" s="34"/>
      <c r="AU97" s="37">
        <f t="shared" si="9"/>
        <v>2019.2874743326488</v>
      </c>
      <c r="AV97" s="38"/>
      <c r="AW97" s="115" t="s">
        <v>87</v>
      </c>
      <c r="AX97" s="116">
        <v>2378.9879999999998</v>
      </c>
      <c r="AY97" s="116">
        <v>11.96399974822998</v>
      </c>
      <c r="AZ97" s="117">
        <v>1.5</v>
      </c>
      <c r="BA97" s="118">
        <v>8.1358946591358432</v>
      </c>
      <c r="BB97" s="279">
        <v>357.18637695447956</v>
      </c>
      <c r="BC97" s="279">
        <v>358.53217676927471</v>
      </c>
      <c r="BD97" s="116">
        <v>2156.2309595350603</v>
      </c>
      <c r="BE97" s="116">
        <v>208.30356217211303</v>
      </c>
      <c r="BF97" s="116">
        <v>14.45379085016638</v>
      </c>
      <c r="BG97" s="116">
        <v>90.158054572468828</v>
      </c>
      <c r="BH97" s="116">
        <v>2.5065372007150217</v>
      </c>
      <c r="BI97" s="116">
        <v>1.0576896079918345E-2</v>
      </c>
      <c r="BJ97" s="116">
        <v>0.1042587635065783</v>
      </c>
      <c r="BK97" s="116">
        <v>10.871560881594888</v>
      </c>
      <c r="BL97" s="116">
        <v>4.8610310096352816</v>
      </c>
      <c r="BM97" s="116">
        <v>3.1123692920535593</v>
      </c>
      <c r="BN97" s="116">
        <v>363.44296375019189</v>
      </c>
      <c r="BO97" s="38"/>
      <c r="BP97" s="115" t="s">
        <v>88</v>
      </c>
      <c r="BQ97" s="117">
        <v>2367.3829999999998</v>
      </c>
      <c r="BR97" s="117">
        <v>11.96399974822998</v>
      </c>
      <c r="BS97" s="117">
        <v>1.5</v>
      </c>
      <c r="BT97" s="118">
        <v>8.1550283518526179</v>
      </c>
      <c r="BU97" s="268">
        <v>338.87631128858118</v>
      </c>
      <c r="BV97" s="268">
        <v>340.15312279762924</v>
      </c>
      <c r="BW97" s="116">
        <v>2137.8404724862467</v>
      </c>
      <c r="BX97" s="116">
        <v>215.82930227790953</v>
      </c>
      <c r="BY97" s="116">
        <v>13.712861529612766</v>
      </c>
      <c r="BZ97" s="116">
        <v>93.379261555204977</v>
      </c>
      <c r="CA97" s="116">
        <v>2.6194363339999165</v>
      </c>
      <c r="CB97" s="116">
        <v>1.061758483465702E-2</v>
      </c>
      <c r="CC97" s="116">
        <v>0.10879732483988636</v>
      </c>
      <c r="CD97" s="116"/>
      <c r="CE97" s="116"/>
      <c r="CF97" s="116">
        <v>10.642512921274443</v>
      </c>
      <c r="CG97" s="116">
        <v>5.0366538153293385</v>
      </c>
      <c r="CH97" s="116">
        <v>3.224815196295483</v>
      </c>
      <c r="CI97" s="116">
        <v>344.81217332415389</v>
      </c>
      <c r="CJ97" s="116"/>
      <c r="CK97" s="116"/>
      <c r="CL97" s="38"/>
      <c r="CM97" s="38"/>
      <c r="CN97" s="38"/>
      <c r="CO97" s="38"/>
      <c r="CP97" s="38"/>
      <c r="CQ97" s="38"/>
      <c r="CR97" s="38"/>
      <c r="CS97" s="38"/>
    </row>
    <row r="98" spans="1:97" ht="13.5" customHeight="1" x14ac:dyDescent="0.35">
      <c r="A98" s="25" t="s">
        <v>89</v>
      </c>
      <c r="B98" s="26" t="s">
        <v>85</v>
      </c>
      <c r="C98" s="27" t="s">
        <v>86</v>
      </c>
      <c r="D98" s="27">
        <v>43570</v>
      </c>
      <c r="E98" s="54">
        <v>0.44791666666666669</v>
      </c>
      <c r="F98" s="29">
        <f t="shared" si="52"/>
        <v>43570.447916666664</v>
      </c>
      <c r="G98" s="30">
        <f t="shared" si="1"/>
        <v>13.708333333333334</v>
      </c>
      <c r="H98" s="30">
        <f t="shared" si="2"/>
        <v>45.697666666666663</v>
      </c>
      <c r="I98" s="31">
        <v>19</v>
      </c>
      <c r="J98" s="62">
        <v>15</v>
      </c>
      <c r="K98" s="31"/>
      <c r="L98" s="33">
        <v>11.745799999999999</v>
      </c>
      <c r="M98" s="33">
        <v>42.910107000000004</v>
      </c>
      <c r="N98" s="33">
        <v>8.2230000000000008</v>
      </c>
      <c r="O98" s="33">
        <v>1.0981000000000001</v>
      </c>
      <c r="P98" s="33">
        <v>1.347167</v>
      </c>
      <c r="Q98" s="33">
        <v>5.9747000000000003</v>
      </c>
      <c r="R98" s="33">
        <v>100.157</v>
      </c>
      <c r="S98" s="33">
        <v>38.114800000000002</v>
      </c>
      <c r="T98" s="33">
        <v>29.0611</v>
      </c>
      <c r="U98" s="33">
        <f t="shared" si="53"/>
        <v>266.83607670000004</v>
      </c>
      <c r="V98" s="33">
        <v>259.97903066791793</v>
      </c>
      <c r="W98" s="33">
        <v>9.4E-2</v>
      </c>
      <c r="X98" s="34">
        <v>2.8000000000000001E-2</v>
      </c>
      <c r="Y98" s="33">
        <v>0.17200000000000001</v>
      </c>
      <c r="Z98" s="34">
        <v>8.0000000000000002E-3</v>
      </c>
      <c r="AA98" s="33">
        <v>3.359</v>
      </c>
      <c r="AB98" s="33">
        <f t="shared" si="54"/>
        <v>252.63711811467556</v>
      </c>
      <c r="AC98" s="33">
        <f t="shared" si="55"/>
        <v>258.86233492335015</v>
      </c>
      <c r="AD98" s="33">
        <f t="shared" si="56"/>
        <v>266.42510721284049</v>
      </c>
      <c r="AE98" s="33">
        <f t="shared" si="57"/>
        <v>6.2252168086745883</v>
      </c>
      <c r="AF98" s="33">
        <f t="shared" si="58"/>
        <v>6.4460765449225619</v>
      </c>
      <c r="AG98" s="33">
        <f t="shared" si="59"/>
        <v>97.580529623368804</v>
      </c>
      <c r="AH98" s="33">
        <f t="shared" si="17"/>
        <v>26.588242145180629</v>
      </c>
      <c r="AI98" s="33">
        <f t="shared" si="18"/>
        <v>9.1565436015101434E-2</v>
      </c>
      <c r="AJ98" s="33">
        <f t="shared" si="19"/>
        <v>2.7274810727902558E-2</v>
      </c>
      <c r="AK98" s="33">
        <f t="shared" si="20"/>
        <v>0.16754526589997285</v>
      </c>
      <c r="AL98" s="34">
        <f t="shared" si="21"/>
        <v>7.7928030651150159E-3</v>
      </c>
      <c r="AM98" s="33">
        <f t="shared" si="22"/>
        <v>3.2720031869651676</v>
      </c>
      <c r="AN98" s="48">
        <v>2665.25</v>
      </c>
      <c r="AO98" s="34">
        <v>7.9998186923945456</v>
      </c>
      <c r="AP98" s="34">
        <v>20.2542299204</v>
      </c>
      <c r="AQ98" s="34">
        <v>8.0184020450777673</v>
      </c>
      <c r="AR98" s="34"/>
      <c r="AS98" s="34"/>
      <c r="AT98" s="34"/>
      <c r="AU98" s="37">
        <f t="shared" si="9"/>
        <v>2019.2874743326488</v>
      </c>
      <c r="AV98" s="38"/>
      <c r="AW98" s="115" t="s">
        <v>87</v>
      </c>
      <c r="AX98" s="116">
        <v>2383.0230000000001</v>
      </c>
      <c r="AY98" s="116">
        <v>11.745800018310547</v>
      </c>
      <c r="AZ98" s="117">
        <v>15</v>
      </c>
      <c r="BA98" s="118">
        <v>8.130479922043337</v>
      </c>
      <c r="BB98" s="279">
        <v>361.73398511022555</v>
      </c>
      <c r="BC98" s="279">
        <v>363.10075835444718</v>
      </c>
      <c r="BD98" s="116">
        <v>2163.0720626533735</v>
      </c>
      <c r="BE98" s="116">
        <v>205.21866537516394</v>
      </c>
      <c r="BF98" s="116">
        <v>14.732306752680055</v>
      </c>
      <c r="BG98" s="116">
        <v>89.209467037593114</v>
      </c>
      <c r="BH98" s="116">
        <v>2.4272620036353678</v>
      </c>
      <c r="BI98" s="116">
        <v>8.4429406368063328E-3</v>
      </c>
      <c r="BJ98" s="116">
        <v>0.10308295874054398</v>
      </c>
      <c r="BK98" s="116">
        <v>10.960654601938188</v>
      </c>
      <c r="BL98" s="116">
        <v>4.774708477665925</v>
      </c>
      <c r="BM98" s="116">
        <v>3.0564807582358235</v>
      </c>
      <c r="BN98" s="116">
        <v>368.00177562744256</v>
      </c>
      <c r="BO98" s="38"/>
      <c r="BP98" s="115" t="s">
        <v>88</v>
      </c>
      <c r="BQ98" s="117">
        <v>2371.6869999999999</v>
      </c>
      <c r="BR98" s="117">
        <v>11.745800018310547</v>
      </c>
      <c r="BS98" s="117">
        <v>15</v>
      </c>
      <c r="BT98" s="118">
        <v>8.14933576984917</v>
      </c>
      <c r="BU98" s="268">
        <v>343.49447298928976</v>
      </c>
      <c r="BV98" s="268">
        <v>344.79233018420257</v>
      </c>
      <c r="BW98" s="116">
        <v>2145.1480776784092</v>
      </c>
      <c r="BX98" s="116">
        <v>212.54896524377619</v>
      </c>
      <c r="BY98" s="116">
        <v>13.989467819525148</v>
      </c>
      <c r="BZ98" s="116">
        <v>92.360369913116031</v>
      </c>
      <c r="CA98" s="116">
        <v>2.5349681394341457</v>
      </c>
      <c r="CB98" s="116">
        <v>8.4744426946773161E-3</v>
      </c>
      <c r="CC98" s="116">
        <v>0.10750682048576313</v>
      </c>
      <c r="CD98" s="116"/>
      <c r="CE98" s="116"/>
      <c r="CF98" s="116">
        <v>10.732003994033242</v>
      </c>
      <c r="CG98" s="116">
        <v>4.9452584852030661</v>
      </c>
      <c r="CH98" s="116">
        <v>3.1656565998170612</v>
      </c>
      <c r="CI98" s="116">
        <v>349.44622618124572</v>
      </c>
      <c r="CJ98" s="116"/>
      <c r="CK98" s="116"/>
      <c r="CL98" s="38"/>
      <c r="CM98" s="38"/>
      <c r="CN98" s="38"/>
      <c r="CO98" s="38"/>
      <c r="CP98" s="38"/>
      <c r="CQ98" s="38"/>
      <c r="CR98" s="38"/>
      <c r="CS98" s="38"/>
    </row>
    <row r="99" spans="1:97" ht="13.5" customHeight="1" x14ac:dyDescent="0.35">
      <c r="A99" s="25" t="s">
        <v>84</v>
      </c>
      <c r="B99" s="26" t="s">
        <v>85</v>
      </c>
      <c r="C99" s="27" t="s">
        <v>86</v>
      </c>
      <c r="D99" s="27">
        <v>43613</v>
      </c>
      <c r="E99" s="54">
        <v>0.43888888888888888</v>
      </c>
      <c r="F99" s="29">
        <f t="shared" si="52"/>
        <v>43613.438888888886</v>
      </c>
      <c r="G99" s="30">
        <f t="shared" si="1"/>
        <v>13.708333333333334</v>
      </c>
      <c r="H99" s="30">
        <f t="shared" si="2"/>
        <v>45.697666666666663</v>
      </c>
      <c r="I99" s="31">
        <v>19</v>
      </c>
      <c r="J99" s="62">
        <v>1.5</v>
      </c>
      <c r="K99" s="31"/>
      <c r="L99" s="33">
        <v>16.324000000000002</v>
      </c>
      <c r="M99" s="33">
        <v>44.875284999999998</v>
      </c>
      <c r="N99" s="33">
        <v>8.2010000000000005</v>
      </c>
      <c r="O99" s="33">
        <v>1.1029</v>
      </c>
      <c r="P99" s="33">
        <v>0.60452320000000004</v>
      </c>
      <c r="Q99" s="33">
        <v>5.8452000000000002</v>
      </c>
      <c r="R99" s="33">
        <v>105.18</v>
      </c>
      <c r="S99" s="33">
        <v>35.578699999999998</v>
      </c>
      <c r="T99" s="33">
        <v>26.117999999999999</v>
      </c>
      <c r="U99" s="33">
        <f t="shared" si="53"/>
        <v>261.0524772</v>
      </c>
      <c r="V99" s="33">
        <v>266.76010625614094</v>
      </c>
      <c r="W99" s="33">
        <v>0.43099999999999999</v>
      </c>
      <c r="X99" s="34">
        <v>0.219</v>
      </c>
      <c r="Y99" s="33">
        <v>3.6180000000000003</v>
      </c>
      <c r="Z99" s="34">
        <v>1.0999999999999999E-2</v>
      </c>
      <c r="AA99" s="33">
        <v>6.2240000000000002</v>
      </c>
      <c r="AB99" s="33">
        <f t="shared" si="54"/>
        <v>259.9702044561551</v>
      </c>
      <c r="AC99" s="33">
        <f t="shared" si="55"/>
        <v>240.53214650067096</v>
      </c>
      <c r="AD99" s="33">
        <f t="shared" si="56"/>
        <v>246.84372933623206</v>
      </c>
      <c r="AE99" s="33">
        <f t="shared" si="57"/>
        <v>-19.43805795548414</v>
      </c>
      <c r="AF99" s="33">
        <f t="shared" si="58"/>
        <v>-19.916376919908885</v>
      </c>
      <c r="AG99" s="33">
        <f t="shared" si="59"/>
        <v>108.06841517646181</v>
      </c>
      <c r="AH99" s="33">
        <f t="shared" si="17"/>
        <v>24.659110681531274</v>
      </c>
      <c r="AI99" s="33">
        <f t="shared" si="18"/>
        <v>0.42062769511055154</v>
      </c>
      <c r="AJ99" s="33">
        <f t="shared" si="19"/>
        <v>0.21372961770118512</v>
      </c>
      <c r="AK99" s="33">
        <f t="shared" si="20"/>
        <v>3.5309303965428667</v>
      </c>
      <c r="AL99" s="34">
        <f t="shared" si="21"/>
        <v>1.0735277601429389E-2</v>
      </c>
      <c r="AM99" s="33">
        <f t="shared" si="22"/>
        <v>6.0742152537542289</v>
      </c>
      <c r="AN99" s="48">
        <v>2667.69</v>
      </c>
      <c r="AO99" s="34">
        <v>7.9968460796646825</v>
      </c>
      <c r="AP99" s="34">
        <v>24.928560878400006</v>
      </c>
      <c r="AQ99" s="34">
        <v>8.0128101016661031</v>
      </c>
      <c r="AR99" s="34"/>
      <c r="AS99" s="34"/>
      <c r="AT99" s="34"/>
      <c r="AU99" s="37">
        <f t="shared" si="9"/>
        <v>2019.4052019164956</v>
      </c>
      <c r="AV99" s="38"/>
      <c r="AW99" s="115" t="s">
        <v>87</v>
      </c>
      <c r="AX99" s="116">
        <v>2361.576</v>
      </c>
      <c r="AY99" s="116">
        <v>16.323999404907227</v>
      </c>
      <c r="AZ99" s="117">
        <v>1.5</v>
      </c>
      <c r="BA99" s="118">
        <v>8.1280185482365503</v>
      </c>
      <c r="BB99" s="279">
        <v>370.24241041320755</v>
      </c>
      <c r="BC99" s="279">
        <v>371.56188344236188</v>
      </c>
      <c r="BD99" s="116">
        <v>2122.5231287656193</v>
      </c>
      <c r="BE99" s="116">
        <v>225.76549546582476</v>
      </c>
      <c r="BF99" s="116">
        <v>13.287448640241124</v>
      </c>
      <c r="BG99" s="116">
        <v>89.753157362719676</v>
      </c>
      <c r="BH99" s="116">
        <v>3.6502894538694934</v>
      </c>
      <c r="BI99" s="116">
        <v>1.1939794241514139E-2</v>
      </c>
      <c r="BJ99" s="116">
        <v>0.22802272980128413</v>
      </c>
      <c r="BK99" s="116">
        <v>10.522175433721465</v>
      </c>
      <c r="BL99" s="116">
        <v>5.3614640197494055</v>
      </c>
      <c r="BM99" s="116">
        <v>3.4563002770299809</v>
      </c>
      <c r="BN99" s="116">
        <v>378.35362112418466</v>
      </c>
      <c r="BO99" s="38"/>
      <c r="BP99" s="115" t="s">
        <v>88</v>
      </c>
      <c r="BQ99" s="117">
        <v>2351.4</v>
      </c>
      <c r="BR99" s="117">
        <v>16.323999404907227</v>
      </c>
      <c r="BS99" s="117">
        <v>1.5</v>
      </c>
      <c r="BT99" s="118">
        <v>8.1442256031553715</v>
      </c>
      <c r="BU99" s="268">
        <v>353.92972031413535</v>
      </c>
      <c r="BV99" s="268">
        <v>355.19105804054391</v>
      </c>
      <c r="BW99" s="116">
        <v>2106.1551216286193</v>
      </c>
      <c r="BX99" s="116">
        <v>232.54261181083876</v>
      </c>
      <c r="BY99" s="116">
        <v>12.702010490047485</v>
      </c>
      <c r="BZ99" s="116">
        <v>92.419478986110349</v>
      </c>
      <c r="CA99" s="116">
        <v>3.7890850939426914</v>
      </c>
      <c r="CB99" s="116">
        <v>1.1985819123362992E-2</v>
      </c>
      <c r="CC99" s="116">
        <v>0.2363555140979553</v>
      </c>
      <c r="CD99" s="116"/>
      <c r="CE99" s="116"/>
      <c r="CF99" s="116">
        <v>10.338930442857754</v>
      </c>
      <c r="CG99" s="116">
        <v>5.5224065294383955</v>
      </c>
      <c r="CH99" s="116">
        <v>3.5600528413995085</v>
      </c>
      <c r="CI99" s="116">
        <v>361.68355525471168</v>
      </c>
      <c r="CJ99" s="116"/>
      <c r="CK99" s="116"/>
      <c r="CL99" s="38"/>
      <c r="CM99" s="38"/>
      <c r="CN99" s="38"/>
      <c r="CO99" s="38"/>
      <c r="CP99" s="38"/>
      <c r="CQ99" s="38"/>
      <c r="CR99" s="38"/>
      <c r="CS99" s="38"/>
    </row>
    <row r="100" spans="1:97" ht="13.5" customHeight="1" x14ac:dyDescent="0.35">
      <c r="A100" s="25" t="s">
        <v>89</v>
      </c>
      <c r="B100" s="26" t="s">
        <v>85</v>
      </c>
      <c r="C100" s="27" t="s">
        <v>86</v>
      </c>
      <c r="D100" s="27">
        <v>43613</v>
      </c>
      <c r="E100" s="54">
        <v>0.43888888888888888</v>
      </c>
      <c r="F100" s="29">
        <f t="shared" si="52"/>
        <v>43613.438888888886</v>
      </c>
      <c r="G100" s="30">
        <f t="shared" si="1"/>
        <v>13.708333333333334</v>
      </c>
      <c r="H100" s="30">
        <f t="shared" si="2"/>
        <v>45.697666666666663</v>
      </c>
      <c r="I100" s="31">
        <v>19</v>
      </c>
      <c r="J100" s="62">
        <v>15</v>
      </c>
      <c r="K100" s="31"/>
      <c r="L100" s="33">
        <v>14.0411</v>
      </c>
      <c r="M100" s="33">
        <v>44.941412</v>
      </c>
      <c r="N100" s="33">
        <v>8.1790000000000003</v>
      </c>
      <c r="O100" s="33">
        <v>3.6232000000000002</v>
      </c>
      <c r="P100" s="33">
        <v>0.70816460000000003</v>
      </c>
      <c r="Q100" s="33">
        <v>5.1193</v>
      </c>
      <c r="R100" s="33">
        <v>89.766000000000005</v>
      </c>
      <c r="S100" s="33">
        <v>37.773000000000003</v>
      </c>
      <c r="T100" s="33">
        <v>28.323799999999999</v>
      </c>
      <c r="U100" s="33">
        <f t="shared" si="53"/>
        <v>228.63305730000002</v>
      </c>
      <c r="V100" s="33">
        <v>229.27338295105949</v>
      </c>
      <c r="W100" s="33">
        <v>0.74299999999999999</v>
      </c>
      <c r="X100" s="34">
        <v>8.2000000000000003E-2</v>
      </c>
      <c r="Y100" s="33">
        <v>0.93800000000000006</v>
      </c>
      <c r="Z100" s="34">
        <v>1.4E-2</v>
      </c>
      <c r="AA100" s="33">
        <v>4.6980000000000004</v>
      </c>
      <c r="AB100" s="33">
        <f t="shared" si="54"/>
        <v>222.95835509307429</v>
      </c>
      <c r="AC100" s="33">
        <f t="shared" si="55"/>
        <v>247.70453713523912</v>
      </c>
      <c r="AD100" s="33">
        <f t="shared" si="56"/>
        <v>254.75693695047502</v>
      </c>
      <c r="AE100" s="33">
        <f t="shared" si="57"/>
        <v>24.746182042164833</v>
      </c>
      <c r="AF100" s="33">
        <f t="shared" si="58"/>
        <v>25.483553999415534</v>
      </c>
      <c r="AG100" s="33">
        <f t="shared" si="59"/>
        <v>89.996914586718574</v>
      </c>
      <c r="AH100" s="33">
        <f t="shared" si="17"/>
        <v>26.328080575690592</v>
      </c>
      <c r="AI100" s="33">
        <f t="shared" si="18"/>
        <v>0.72394004808212453</v>
      </c>
      <c r="AJ100" s="33">
        <f t="shared" si="19"/>
        <v>7.9896479061553449E-2</v>
      </c>
      <c r="AK100" s="33">
        <f t="shared" si="20"/>
        <v>0.91393777267972109</v>
      </c>
      <c r="AL100" s="34">
        <f t="shared" si="21"/>
        <v>1.3640862278801808E-2</v>
      </c>
      <c r="AM100" s="33">
        <f t="shared" si="22"/>
        <v>4.5774836418436351</v>
      </c>
      <c r="AN100" s="48">
        <v>2660.79</v>
      </c>
      <c r="AO100" s="34">
        <v>7.9071918101133294</v>
      </c>
      <c r="AP100" s="34">
        <v>24.912538593600001</v>
      </c>
      <c r="AQ100" s="34">
        <v>7.919558009177126</v>
      </c>
      <c r="AR100" s="34"/>
      <c r="AS100" s="34"/>
      <c r="AT100" s="34"/>
      <c r="AU100" s="37">
        <f t="shared" si="9"/>
        <v>2019.4052019164956</v>
      </c>
      <c r="AV100" s="38"/>
      <c r="AW100" s="115" t="s">
        <v>87</v>
      </c>
      <c r="AX100" s="116">
        <v>2394.73</v>
      </c>
      <c r="AY100" s="116">
        <v>14.041099548339844</v>
      </c>
      <c r="AZ100" s="117">
        <v>15</v>
      </c>
      <c r="BA100" s="118">
        <v>8.0713848869035338</v>
      </c>
      <c r="BB100" s="279">
        <v>425.04643809541892</v>
      </c>
      <c r="BC100" s="279">
        <v>426.60581291877764</v>
      </c>
      <c r="BD100" s="116">
        <v>2182.4828307073885</v>
      </c>
      <c r="BE100" s="116">
        <v>196.10641733183337</v>
      </c>
      <c r="BF100" s="116">
        <v>16.141209996843163</v>
      </c>
      <c r="BG100" s="116">
        <v>83.296898445651621</v>
      </c>
      <c r="BH100" s="116">
        <v>2.6520318857817582</v>
      </c>
      <c r="BI100" s="116">
        <v>1.4771365530842441E-2</v>
      </c>
      <c r="BJ100" s="116">
        <v>0.1392795270307132</v>
      </c>
      <c r="BK100" s="116">
        <v>11.272439954829901</v>
      </c>
      <c r="BL100" s="116">
        <v>4.5720645732250729</v>
      </c>
      <c r="BM100" s="116">
        <v>2.9395097142834392</v>
      </c>
      <c r="BN100" s="116">
        <v>433.31391106907199</v>
      </c>
      <c r="BO100" s="38"/>
      <c r="BP100" s="115" t="s">
        <v>88</v>
      </c>
      <c r="BQ100" s="117">
        <v>2387.384</v>
      </c>
      <c r="BR100" s="117">
        <v>14.041099548339844</v>
      </c>
      <c r="BS100" s="117">
        <v>15</v>
      </c>
      <c r="BT100" s="118">
        <v>8.0840253811273985</v>
      </c>
      <c r="BU100" s="268">
        <v>410.67309969991356</v>
      </c>
      <c r="BV100" s="268">
        <v>412.17974282147981</v>
      </c>
      <c r="BW100" s="116">
        <v>2170.9569183781364</v>
      </c>
      <c r="BX100" s="116">
        <v>200.8318871362701</v>
      </c>
      <c r="BY100" s="116">
        <v>15.59538005309162</v>
      </c>
      <c r="BZ100" s="116">
        <v>85.289273631543992</v>
      </c>
      <c r="CA100" s="116">
        <v>2.7303557419541367</v>
      </c>
      <c r="CB100" s="116">
        <v>1.4808531467349107E-2</v>
      </c>
      <c r="CC100" s="116">
        <v>0.14326420275321314</v>
      </c>
      <c r="CD100" s="116"/>
      <c r="CE100" s="116"/>
      <c r="CF100" s="116">
        <v>11.112575726227183</v>
      </c>
      <c r="CG100" s="116">
        <v>4.6822351294907127</v>
      </c>
      <c r="CH100" s="116">
        <v>3.0103414829919073</v>
      </c>
      <c r="CI100" s="116">
        <v>418.66100042904083</v>
      </c>
      <c r="CJ100" s="116"/>
      <c r="CK100" s="116"/>
      <c r="CL100" s="38"/>
      <c r="CM100" s="38"/>
      <c r="CN100" s="38"/>
      <c r="CO100" s="38"/>
      <c r="CP100" s="38"/>
      <c r="CQ100" s="38"/>
      <c r="CR100" s="38"/>
      <c r="CS100" s="38"/>
    </row>
    <row r="101" spans="1:97" ht="13.5" customHeight="1" x14ac:dyDescent="0.35">
      <c r="A101" s="25" t="s">
        <v>84</v>
      </c>
      <c r="B101" s="26" t="s">
        <v>85</v>
      </c>
      <c r="C101" s="27" t="s">
        <v>86</v>
      </c>
      <c r="D101" s="27">
        <v>43635</v>
      </c>
      <c r="E101" s="54">
        <v>0.54305555555555551</v>
      </c>
      <c r="F101" s="29">
        <f t="shared" si="52"/>
        <v>43635.543055555558</v>
      </c>
      <c r="G101" s="30">
        <f t="shared" si="1"/>
        <v>13.708333333333334</v>
      </c>
      <c r="H101" s="30">
        <f t="shared" si="2"/>
        <v>45.697666666666663</v>
      </c>
      <c r="I101" s="31">
        <v>19</v>
      </c>
      <c r="J101" s="62">
        <v>1.5</v>
      </c>
      <c r="K101" s="31"/>
      <c r="L101" s="33">
        <v>22.2562</v>
      </c>
      <c r="M101" s="33">
        <v>48.975388000000002</v>
      </c>
      <c r="N101" s="33">
        <v>8.0619999999999994</v>
      </c>
      <c r="O101" s="33">
        <v>0.65620000000000001</v>
      </c>
      <c r="P101" s="33">
        <v>0.57130760000000003</v>
      </c>
      <c r="Q101" s="33">
        <v>6.0190000000000001</v>
      </c>
      <c r="R101" s="33">
        <v>119.473</v>
      </c>
      <c r="S101" s="33">
        <v>34.016199999999998</v>
      </c>
      <c r="T101" s="33">
        <v>23.399100000000001</v>
      </c>
      <c r="U101" s="33">
        <f t="shared" si="53"/>
        <v>268.81455900000003</v>
      </c>
      <c r="V101" s="33">
        <v>273.87224053717466</v>
      </c>
      <c r="W101" s="33">
        <v>0.42785370006250001</v>
      </c>
      <c r="X101" s="34">
        <v>2.0999999999999998E-2</v>
      </c>
      <c r="Y101" s="33">
        <v>7.3739999999999997</v>
      </c>
      <c r="Z101" s="34">
        <v>8.0000000000000002E-3</v>
      </c>
      <c r="AA101" s="33">
        <v>2.6360000000000001</v>
      </c>
      <c r="AB101" s="33">
        <f t="shared" si="54"/>
        <v>267.61039807165622</v>
      </c>
      <c r="AC101" s="33">
        <f t="shared" si="55"/>
        <v>218.09356437480218</v>
      </c>
      <c r="AD101" s="33">
        <f t="shared" si="56"/>
        <v>223.21714853603908</v>
      </c>
      <c r="AE101" s="33">
        <f t="shared" si="57"/>
        <v>-49.516833696854036</v>
      </c>
      <c r="AF101" s="33">
        <f t="shared" si="58"/>
        <v>-50.655092001135586</v>
      </c>
      <c r="AG101" s="33">
        <f t="shared" si="59"/>
        <v>122.69319016632683</v>
      </c>
      <c r="AH101" s="33">
        <f t="shared" si="17"/>
        <v>23.47194619623599</v>
      </c>
      <c r="AI101" s="33">
        <f t="shared" si="18"/>
        <v>0.4180414535568181</v>
      </c>
      <c r="AJ101" s="33">
        <f t="shared" si="19"/>
        <v>2.0518393374676386E-2</v>
      </c>
      <c r="AK101" s="33">
        <f t="shared" si="20"/>
        <v>7.2048872735649381</v>
      </c>
      <c r="AL101" s="34">
        <f t="shared" si="21"/>
        <v>7.8165308094005296E-3</v>
      </c>
      <c r="AM101" s="33">
        <f t="shared" si="22"/>
        <v>2.5755469016974746</v>
      </c>
      <c r="AN101" s="48">
        <v>2859.55</v>
      </c>
      <c r="AO101" s="34">
        <v>8.2285085028205831</v>
      </c>
      <c r="AP101" s="34">
        <v>20.326263587600003</v>
      </c>
      <c r="AQ101" s="34">
        <v>8.2560562967639441</v>
      </c>
      <c r="AR101" s="34"/>
      <c r="AS101" s="34"/>
      <c r="AT101" s="34"/>
      <c r="AU101" s="37">
        <f t="shared" si="9"/>
        <v>2019.4654346338125</v>
      </c>
      <c r="AV101" s="38"/>
      <c r="AW101" s="115" t="s">
        <v>87</v>
      </c>
      <c r="AX101" s="116">
        <v>2435.741</v>
      </c>
      <c r="AY101" s="116">
        <v>22.256200790405273</v>
      </c>
      <c r="AZ101" s="117">
        <v>1.5</v>
      </c>
      <c r="BA101" s="118">
        <v>8.1985573153314881</v>
      </c>
      <c r="BB101" s="279">
        <v>326.04558246890849</v>
      </c>
      <c r="BC101" s="279">
        <v>327.12456651160647</v>
      </c>
      <c r="BD101" s="116">
        <v>2107.6628935588315</v>
      </c>
      <c r="BE101" s="116">
        <v>318.08655107010941</v>
      </c>
      <c r="BF101" s="116">
        <v>9.9911044883862523</v>
      </c>
      <c r="BG101" s="116">
        <v>108.27097216333891</v>
      </c>
      <c r="BH101" s="116">
        <v>7.2991919253451991</v>
      </c>
      <c r="BI101" s="116">
        <v>9.1953997731236865E-3</v>
      </c>
      <c r="BJ101" s="116">
        <v>0.1411754087299455</v>
      </c>
      <c r="BK101" s="116">
        <v>9.2209724863562723</v>
      </c>
      <c r="BL101" s="116">
        <v>7.6836938159820196</v>
      </c>
      <c r="BM101" s="116">
        <v>5.01569891203554</v>
      </c>
      <c r="BN101" s="116">
        <v>335.85635298707558</v>
      </c>
      <c r="BO101" s="38"/>
      <c r="BP101" s="115" t="s">
        <v>88</v>
      </c>
      <c r="BQ101" s="117">
        <v>2414.3589999999999</v>
      </c>
      <c r="BR101" s="117">
        <v>22.256200790405273</v>
      </c>
      <c r="BS101" s="117">
        <v>1.5</v>
      </c>
      <c r="BT101" s="118">
        <v>8.2260285192131555</v>
      </c>
      <c r="BU101" s="268">
        <v>300.88355141789901</v>
      </c>
      <c r="BV101" s="268">
        <v>301.87926664345702</v>
      </c>
      <c r="BW101" s="116">
        <v>2072.0130179687767</v>
      </c>
      <c r="BX101" s="116">
        <v>333.12547154052675</v>
      </c>
      <c r="BY101" s="116">
        <v>9.2200574480700599</v>
      </c>
      <c r="BZ101" s="116">
        <v>113.35722554264913</v>
      </c>
      <c r="CA101" s="116">
        <v>7.7758162106218558</v>
      </c>
      <c r="CB101" s="116">
        <v>9.273601764157877E-3</v>
      </c>
      <c r="CC101" s="116">
        <v>0.14985753621858044</v>
      </c>
      <c r="CD101" s="116"/>
      <c r="CE101" s="116"/>
      <c r="CF101" s="116">
        <v>8.9928564087545748</v>
      </c>
      <c r="CG101" s="116">
        <v>8.0469737466450493</v>
      </c>
      <c r="CH101" s="116">
        <v>5.2528378190025178</v>
      </c>
      <c r="CI101" s="116">
        <v>309.93719187301434</v>
      </c>
      <c r="CJ101" s="116"/>
      <c r="CK101" s="116"/>
      <c r="CL101" s="33">
        <v>20.4938</v>
      </c>
      <c r="CM101" s="34">
        <v>8.0905000000000005</v>
      </c>
      <c r="CN101" s="34">
        <v>8.2345626176000994</v>
      </c>
      <c r="CO101" s="38">
        <v>373</v>
      </c>
      <c r="CP101" s="38"/>
      <c r="CQ101" s="131">
        <f>CO101-BC101</f>
        <v>45.875433488393526</v>
      </c>
      <c r="CR101" s="131">
        <f>CO101-BV101</f>
        <v>71.120733356542985</v>
      </c>
      <c r="CS101" s="34"/>
    </row>
    <row r="102" spans="1:97" ht="13.5" customHeight="1" x14ac:dyDescent="0.35">
      <c r="A102" s="25" t="s">
        <v>84</v>
      </c>
      <c r="B102" s="26" t="s">
        <v>85</v>
      </c>
      <c r="C102" s="27" t="s">
        <v>86</v>
      </c>
      <c r="D102" s="27">
        <v>43635</v>
      </c>
      <c r="E102" s="54">
        <v>0.54305555555555551</v>
      </c>
      <c r="F102" s="29">
        <f t="shared" si="52"/>
        <v>43635.543055555558</v>
      </c>
      <c r="G102" s="30">
        <f t="shared" si="1"/>
        <v>13.708333333333334</v>
      </c>
      <c r="H102" s="30">
        <f t="shared" si="2"/>
        <v>45.697666666666663</v>
      </c>
      <c r="I102" s="31">
        <v>19</v>
      </c>
      <c r="J102" s="62">
        <v>1.5</v>
      </c>
      <c r="K102" s="31"/>
      <c r="L102" s="33">
        <v>22.2562</v>
      </c>
      <c r="M102" s="33">
        <v>48.975388000000002</v>
      </c>
      <c r="N102" s="33">
        <v>8.0619999999999994</v>
      </c>
      <c r="O102" s="33">
        <v>0.65620000000000001</v>
      </c>
      <c r="P102" s="33">
        <v>0.57130760000000003</v>
      </c>
      <c r="Q102" s="33">
        <v>6.0190000000000001</v>
      </c>
      <c r="R102" s="33">
        <v>119.473</v>
      </c>
      <c r="S102" s="33">
        <v>34.016199999999998</v>
      </c>
      <c r="T102" s="33">
        <v>23.399100000000001</v>
      </c>
      <c r="U102" s="33">
        <f t="shared" si="53"/>
        <v>268.81455900000003</v>
      </c>
      <c r="V102" s="33">
        <v>274.31921835020938</v>
      </c>
      <c r="W102" s="33">
        <v>1.0489290142500001</v>
      </c>
      <c r="X102" s="34">
        <v>2.3E-2</v>
      </c>
      <c r="Y102" s="33">
        <v>7.4110000000000005</v>
      </c>
      <c r="Z102" s="52">
        <v>3.0000000000000001E-3</v>
      </c>
      <c r="AA102" s="33">
        <v>3.8530000000000002</v>
      </c>
      <c r="AB102" s="33">
        <f t="shared" si="54"/>
        <v>268.04715613899737</v>
      </c>
      <c r="AC102" s="33">
        <f t="shared" si="55"/>
        <v>218.09356437480218</v>
      </c>
      <c r="AD102" s="33">
        <f t="shared" si="56"/>
        <v>223.21714853603908</v>
      </c>
      <c r="AE102" s="33">
        <f t="shared" si="57"/>
        <v>-49.953591764195181</v>
      </c>
      <c r="AF102" s="33">
        <f t="shared" si="58"/>
        <v>-51.102069814170306</v>
      </c>
      <c r="AG102" s="33">
        <f t="shared" si="59"/>
        <v>122.89343365835521</v>
      </c>
      <c r="AH102" s="33">
        <f t="shared" si="17"/>
        <v>23.47194619623599</v>
      </c>
      <c r="AI102" s="33">
        <f t="shared" si="18"/>
        <v>1.0248732445949067</v>
      </c>
      <c r="AJ102" s="33">
        <f t="shared" si="19"/>
        <v>2.2472526077026524E-2</v>
      </c>
      <c r="AK102" s="33">
        <f t="shared" si="20"/>
        <v>7.2410387285584168</v>
      </c>
      <c r="AL102" s="34">
        <f t="shared" si="21"/>
        <v>2.9311990535251988E-3</v>
      </c>
      <c r="AM102" s="33">
        <f t="shared" si="22"/>
        <v>3.76463665107753</v>
      </c>
      <c r="AN102" s="48">
        <v>2860.63</v>
      </c>
      <c r="AO102" s="34">
        <v>8.2272413128685891</v>
      </c>
      <c r="AP102" s="34">
        <v>20.344272166400003</v>
      </c>
      <c r="AQ102" s="34">
        <v>8.2547358188866422</v>
      </c>
      <c r="AR102" s="34"/>
      <c r="AS102" s="34"/>
      <c r="AT102" s="34"/>
      <c r="AU102" s="37">
        <f t="shared" si="9"/>
        <v>2019.4654346338125</v>
      </c>
      <c r="AV102" s="38"/>
      <c r="AW102" s="115" t="s">
        <v>87</v>
      </c>
      <c r="AX102" s="116">
        <v>2437.4029999999998</v>
      </c>
      <c r="AY102" s="116">
        <v>22.256200790405273</v>
      </c>
      <c r="AZ102" s="117">
        <v>1.5</v>
      </c>
      <c r="BA102" s="118">
        <v>8.1975717797234999</v>
      </c>
      <c r="BB102" s="279">
        <v>327.10318603176353</v>
      </c>
      <c r="BC102" s="279">
        <v>328.18567000646243</v>
      </c>
      <c r="BD102" s="116">
        <v>2109.7066307093232</v>
      </c>
      <c r="BE102" s="116">
        <v>317.6732819396392</v>
      </c>
      <c r="BF102" s="116">
        <v>10.023512925340285</v>
      </c>
      <c r="BG102" s="116">
        <v>108.0912134851544</v>
      </c>
      <c r="BH102" s="116">
        <v>7.282646797875902</v>
      </c>
      <c r="BI102" s="116">
        <v>3.4472423978779668E-3</v>
      </c>
      <c r="BJ102" s="116">
        <v>0.20591174103078053</v>
      </c>
      <c r="BK102" s="116">
        <v>9.2288158740440966</v>
      </c>
      <c r="BL102" s="116">
        <v>7.673710893247792</v>
      </c>
      <c r="BM102" s="116">
        <v>5.0091823412433962</v>
      </c>
      <c r="BN102" s="116">
        <v>336.94578003232778</v>
      </c>
      <c r="BO102" s="38"/>
      <c r="BP102" s="115" t="s">
        <v>88</v>
      </c>
      <c r="BQ102" s="117">
        <v>2416.0720000000001</v>
      </c>
      <c r="BR102" s="117">
        <v>22.256200790405273</v>
      </c>
      <c r="BS102" s="117">
        <v>1.5</v>
      </c>
      <c r="BT102" s="118">
        <v>8.224991507695778</v>
      </c>
      <c r="BU102" s="268">
        <v>301.91355287194767</v>
      </c>
      <c r="BV102" s="268">
        <v>302.91267668572959</v>
      </c>
      <c r="BW102" s="116">
        <v>2074.1474670847219</v>
      </c>
      <c r="BX102" s="116">
        <v>332.67332617457765</v>
      </c>
      <c r="BY102" s="116">
        <v>9.2516200660103074</v>
      </c>
      <c r="BZ102" s="116">
        <v>113.16259752629715</v>
      </c>
      <c r="CA102" s="116">
        <v>7.7572712099675529</v>
      </c>
      <c r="CB102" s="116">
        <v>3.4764747072959048E-3</v>
      </c>
      <c r="CC102" s="116">
        <v>0.21855234796270817</v>
      </c>
      <c r="CD102" s="116"/>
      <c r="CE102" s="116"/>
      <c r="CF102" s="116">
        <v>9.0005531177733324</v>
      </c>
      <c r="CG102" s="116">
        <v>8.036051730166891</v>
      </c>
      <c r="CH102" s="116">
        <v>5.2457082342638879</v>
      </c>
      <c r="CI102" s="116">
        <v>310.99818625701624</v>
      </c>
      <c r="CJ102" s="116"/>
      <c r="CK102" s="116"/>
      <c r="CL102" s="33">
        <v>20.4938</v>
      </c>
      <c r="CM102" s="34"/>
      <c r="CN102" s="34"/>
      <c r="CO102" s="38"/>
      <c r="CP102" s="38"/>
      <c r="CQ102" s="38"/>
      <c r="CR102" s="38"/>
      <c r="CS102" s="38"/>
    </row>
    <row r="103" spans="1:97" ht="13.5" customHeight="1" x14ac:dyDescent="0.35">
      <c r="A103" s="25" t="s">
        <v>84</v>
      </c>
      <c r="B103" s="26" t="s">
        <v>85</v>
      </c>
      <c r="C103" s="27" t="s">
        <v>86</v>
      </c>
      <c r="D103" s="27">
        <v>43635</v>
      </c>
      <c r="E103" s="54">
        <v>0.54305555555555551</v>
      </c>
      <c r="F103" s="29">
        <f t="shared" si="52"/>
        <v>43635.543055555558</v>
      </c>
      <c r="G103" s="30">
        <f t="shared" si="1"/>
        <v>13.708333333333334</v>
      </c>
      <c r="H103" s="30">
        <f t="shared" si="2"/>
        <v>45.697666666666663</v>
      </c>
      <c r="I103" s="31">
        <v>19</v>
      </c>
      <c r="J103" s="62">
        <v>1.5</v>
      </c>
      <c r="K103" s="31"/>
      <c r="L103" s="33">
        <v>22.2562</v>
      </c>
      <c r="M103" s="33">
        <v>48.975388000000002</v>
      </c>
      <c r="N103" s="33">
        <v>8.0619999999999994</v>
      </c>
      <c r="O103" s="33">
        <v>0.65620000000000001</v>
      </c>
      <c r="P103" s="33">
        <v>0.57130760000000003</v>
      </c>
      <c r="Q103" s="33">
        <v>6.0190000000000001</v>
      </c>
      <c r="R103" s="33">
        <v>119.473</v>
      </c>
      <c r="S103" s="33">
        <v>34.016199999999998</v>
      </c>
      <c r="T103" s="33">
        <v>23.399100000000001</v>
      </c>
      <c r="U103" s="33">
        <f t="shared" si="53"/>
        <v>268.81455900000003</v>
      </c>
      <c r="V103" s="33">
        <v>273.72196384921665</v>
      </c>
      <c r="W103" s="33">
        <v>0.43350420681250001</v>
      </c>
      <c r="X103" s="34">
        <v>2.0999999999999998E-2</v>
      </c>
      <c r="Y103" s="33">
        <v>7.3550000000000004</v>
      </c>
      <c r="Z103" s="52">
        <v>3.0000000000000001E-3</v>
      </c>
      <c r="AA103" s="33">
        <v>2.726</v>
      </c>
      <c r="AB103" s="33">
        <f t="shared" si="54"/>
        <v>267.46355732501291</v>
      </c>
      <c r="AC103" s="33">
        <f t="shared" si="55"/>
        <v>218.09356437480218</v>
      </c>
      <c r="AD103" s="33">
        <f t="shared" si="56"/>
        <v>223.21714853603908</v>
      </c>
      <c r="AE103" s="33">
        <f t="shared" si="57"/>
        <v>-49.36999295021073</v>
      </c>
      <c r="AF103" s="33">
        <f t="shared" si="58"/>
        <v>-50.504815313177573</v>
      </c>
      <c r="AG103" s="33">
        <f t="shared" si="59"/>
        <v>122.62586707357003</v>
      </c>
      <c r="AH103" s="33">
        <f t="shared" si="17"/>
        <v>23.47194619623599</v>
      </c>
      <c r="AI103" s="33">
        <f t="shared" si="18"/>
        <v>0.42356237356933069</v>
      </c>
      <c r="AJ103" s="33">
        <f t="shared" si="19"/>
        <v>2.0518393374676386E-2</v>
      </c>
      <c r="AK103" s="33">
        <f t="shared" si="20"/>
        <v>7.1863230128926121</v>
      </c>
      <c r="AL103" s="34">
        <f t="shared" si="21"/>
        <v>2.9311990535251988E-3</v>
      </c>
      <c r="AM103" s="33">
        <f t="shared" si="22"/>
        <v>2.6634828733032307</v>
      </c>
      <c r="AN103" s="48">
        <v>2856.28</v>
      </c>
      <c r="AO103" s="34">
        <v>8.2220195096258859</v>
      </c>
      <c r="AP103" s="34">
        <v>20.378288547600004</v>
      </c>
      <c r="AQ103" s="34">
        <v>8.2446275764945494</v>
      </c>
      <c r="AR103" s="34"/>
      <c r="AS103" s="34"/>
      <c r="AT103" s="34"/>
      <c r="AU103" s="37">
        <f t="shared" si="9"/>
        <v>2019.4654346338125</v>
      </c>
      <c r="AV103" s="38"/>
      <c r="AW103" s="115" t="s">
        <v>87</v>
      </c>
      <c r="AX103" s="116">
        <v>2437.174</v>
      </c>
      <c r="AY103" s="116">
        <v>22.256200790405273</v>
      </c>
      <c r="AZ103" s="117">
        <v>1.5</v>
      </c>
      <c r="BA103" s="118">
        <v>8.1928923821363036</v>
      </c>
      <c r="BB103" s="279">
        <v>331.06324001019925</v>
      </c>
      <c r="BC103" s="279">
        <v>332.15882900849203</v>
      </c>
      <c r="BD103" s="116">
        <v>2112.3644847066867</v>
      </c>
      <c r="BE103" s="116">
        <v>314.66474073468754</v>
      </c>
      <c r="BF103" s="116">
        <v>10.144861948929458</v>
      </c>
      <c r="BG103" s="116">
        <v>107.24029505421274</v>
      </c>
      <c r="BH103" s="116">
        <v>7.2045996054233443</v>
      </c>
      <c r="BI103" s="116">
        <v>3.4423575573153172E-3</v>
      </c>
      <c r="BJ103" s="116">
        <v>0.14420595484904247</v>
      </c>
      <c r="BK103" s="116">
        <v>9.2675475272937788</v>
      </c>
      <c r="BL103" s="116">
        <v>7.601036618356745</v>
      </c>
      <c r="BM103" s="116">
        <v>4.9617426214635927</v>
      </c>
      <c r="BN103" s="116">
        <v>341.02499275086296</v>
      </c>
      <c r="BO103" s="38"/>
      <c r="BP103" s="115" t="s">
        <v>88</v>
      </c>
      <c r="BQ103" s="117">
        <v>2419.7759999999998</v>
      </c>
      <c r="BR103" s="117">
        <v>22.256200790405273</v>
      </c>
      <c r="BS103" s="117">
        <v>1.5</v>
      </c>
      <c r="BT103" s="118">
        <v>8.2154403568893564</v>
      </c>
      <c r="BU103" s="268">
        <v>310.00202212694444</v>
      </c>
      <c r="BV103" s="268">
        <v>311.02791314667934</v>
      </c>
      <c r="BW103" s="116">
        <v>2083.3891471875718</v>
      </c>
      <c r="BX103" s="116">
        <v>326.88696027028413</v>
      </c>
      <c r="BY103" s="116">
        <v>9.4994772547687436</v>
      </c>
      <c r="BZ103" s="116">
        <v>111.37965691666847</v>
      </c>
      <c r="CA103" s="116">
        <v>7.5885329589499806</v>
      </c>
      <c r="CB103" s="116">
        <v>3.4661736834687017E-3</v>
      </c>
      <c r="CC103" s="116">
        <v>0.15145371737339133</v>
      </c>
      <c r="CD103" s="116"/>
      <c r="CE103" s="116"/>
      <c r="CF103" s="116">
        <v>9.0766678390073654</v>
      </c>
      <c r="CG103" s="116">
        <v>7.8962763647317464</v>
      </c>
      <c r="CH103" s="116">
        <v>5.1544668124773763</v>
      </c>
      <c r="CI103" s="116">
        <v>319.33003901410848</v>
      </c>
      <c r="CJ103" s="116"/>
      <c r="CK103" s="116"/>
      <c r="CL103" s="33">
        <v>20.4938</v>
      </c>
      <c r="CM103" s="34"/>
      <c r="CN103" s="34"/>
      <c r="CO103" s="38"/>
      <c r="CP103" s="38"/>
      <c r="CQ103" s="38"/>
      <c r="CR103" s="38"/>
      <c r="CS103" s="38"/>
    </row>
    <row r="104" spans="1:97" ht="13.5" customHeight="1" x14ac:dyDescent="0.35">
      <c r="A104" s="25" t="s">
        <v>89</v>
      </c>
      <c r="B104" s="26" t="s">
        <v>85</v>
      </c>
      <c r="C104" s="27" t="s">
        <v>86</v>
      </c>
      <c r="D104" s="27">
        <v>43635</v>
      </c>
      <c r="E104" s="54">
        <v>0.54305555555555551</v>
      </c>
      <c r="F104" s="29">
        <f t="shared" si="52"/>
        <v>43635.543055555558</v>
      </c>
      <c r="G104" s="30">
        <f t="shared" si="1"/>
        <v>13.708333333333334</v>
      </c>
      <c r="H104" s="30">
        <f t="shared" si="2"/>
        <v>45.697666666666663</v>
      </c>
      <c r="I104" s="31">
        <v>19</v>
      </c>
      <c r="J104" s="62">
        <v>15</v>
      </c>
      <c r="K104" s="31"/>
      <c r="L104" s="33">
        <v>15.4071</v>
      </c>
      <c r="M104" s="33">
        <v>46.283172</v>
      </c>
      <c r="N104" s="33">
        <v>8.0860000000000003</v>
      </c>
      <c r="O104" s="33">
        <v>3.5926</v>
      </c>
      <c r="P104" s="33">
        <v>0.6139481</v>
      </c>
      <c r="Q104" s="33">
        <v>5.6933999999999996</v>
      </c>
      <c r="R104" s="33">
        <v>102.461</v>
      </c>
      <c r="S104" s="33">
        <v>37.690100000000001</v>
      </c>
      <c r="T104" s="33">
        <v>27.956199999999999</v>
      </c>
      <c r="U104" s="33">
        <f t="shared" si="53"/>
        <v>254.27293739999999</v>
      </c>
      <c r="V104" s="33">
        <v>262.00515817502486</v>
      </c>
      <c r="W104" s="33">
        <v>0.90977604574999993</v>
      </c>
      <c r="X104" s="34">
        <v>5.6000000000000001E-2</v>
      </c>
      <c r="Y104" s="33">
        <v>0.39200000000000002</v>
      </c>
      <c r="Z104" s="52">
        <v>3.0000000000000001E-3</v>
      </c>
      <c r="AA104" s="33">
        <v>4.234</v>
      </c>
      <c r="AB104" s="33">
        <f t="shared" si="54"/>
        <v>254.87969056952508</v>
      </c>
      <c r="AC104" s="33">
        <f t="shared" si="55"/>
        <v>241.30081623490108</v>
      </c>
      <c r="AD104" s="33">
        <f t="shared" si="56"/>
        <v>248.08128381674462</v>
      </c>
      <c r="AE104" s="33">
        <f t="shared" si="57"/>
        <v>-13.578874334624004</v>
      </c>
      <c r="AF104" s="33">
        <f t="shared" si="58"/>
        <v>-13.923874358280244</v>
      </c>
      <c r="AG104" s="33">
        <f t="shared" si="59"/>
        <v>105.612625887798</v>
      </c>
      <c r="AH104" s="33">
        <f t="shared" si="17"/>
        <v>26.264988955428635</v>
      </c>
      <c r="AI104" s="33">
        <f t="shared" si="18"/>
        <v>0.88649233437847708</v>
      </c>
      <c r="AJ104" s="33">
        <f t="shared" si="19"/>
        <v>5.4566803508515789E-2</v>
      </c>
      <c r="AK104" s="33">
        <f t="shared" si="20"/>
        <v>0.38196762455961053</v>
      </c>
      <c r="AL104" s="34">
        <f t="shared" si="21"/>
        <v>2.9232216165276316E-3</v>
      </c>
      <c r="AM104" s="33">
        <f t="shared" si="22"/>
        <v>4.1256401081259977</v>
      </c>
      <c r="AN104" s="48">
        <v>2663.16</v>
      </c>
      <c r="AO104" s="34">
        <v>8.0249954216062562</v>
      </c>
      <c r="AP104" s="34">
        <v>20.339269776900004</v>
      </c>
      <c r="AQ104" s="34">
        <v>8.049062970409965</v>
      </c>
      <c r="AR104" s="34"/>
      <c r="AS104" s="34"/>
      <c r="AT104" s="34"/>
      <c r="AU104" s="37">
        <f t="shared" si="9"/>
        <v>2019.4654346338125</v>
      </c>
      <c r="AV104" s="38"/>
      <c r="AW104" s="115" t="s">
        <v>87</v>
      </c>
      <c r="AX104" s="116">
        <v>2367.8330000000001</v>
      </c>
      <c r="AY104" s="116">
        <v>15.407099723815918</v>
      </c>
      <c r="AZ104" s="117">
        <v>15</v>
      </c>
      <c r="BA104" s="118">
        <v>8.1001253539181484</v>
      </c>
      <c r="BB104" s="279">
        <v>393.30857930999935</v>
      </c>
      <c r="BC104" s="279">
        <v>394.72663590774522</v>
      </c>
      <c r="BD104" s="116">
        <v>2137.598431958023</v>
      </c>
      <c r="BE104" s="116">
        <v>215.89812229391848</v>
      </c>
      <c r="BF104" s="116">
        <v>14.336376506654188</v>
      </c>
      <c r="BG104" s="116">
        <v>90.39185895230132</v>
      </c>
      <c r="BH104" s="116">
        <v>3.2366698396242826</v>
      </c>
      <c r="BI104" s="116">
        <v>3.2053650897364422E-3</v>
      </c>
      <c r="BJ104" s="116">
        <v>0.14165699696799502</v>
      </c>
      <c r="BK104" s="116">
        <v>10.656326202160612</v>
      </c>
      <c r="BL104" s="116">
        <v>5.0368671039955322</v>
      </c>
      <c r="BM104" s="116">
        <v>3.2477056221038243</v>
      </c>
      <c r="BN104" s="116">
        <v>401.5157366021067</v>
      </c>
      <c r="BO104" s="38"/>
      <c r="BP104" s="115" t="s">
        <v>88</v>
      </c>
      <c r="BQ104" s="117">
        <v>2352.7620000000002</v>
      </c>
      <c r="BR104" s="117">
        <v>15.407099723815918</v>
      </c>
      <c r="BS104" s="117">
        <v>15</v>
      </c>
      <c r="BT104" s="118">
        <v>8.1243947059388493</v>
      </c>
      <c r="BU104" s="268">
        <v>367.75901069484672</v>
      </c>
      <c r="BV104" s="268">
        <v>369.08494945878414</v>
      </c>
      <c r="BW104" s="116">
        <v>2113.6125395147164</v>
      </c>
      <c r="BX104" s="116">
        <v>225.74465272124348</v>
      </c>
      <c r="BY104" s="116">
        <v>13.405076620208195</v>
      </c>
      <c r="BZ104" s="116">
        <v>94.490378518418979</v>
      </c>
      <c r="CA104" s="116">
        <v>3.4226914735251612</v>
      </c>
      <c r="CB104" s="116">
        <v>3.2223710440335207E-3</v>
      </c>
      <c r="CC104" s="116">
        <v>0.14950344397917475</v>
      </c>
      <c r="CD104" s="116"/>
      <c r="CE104" s="116"/>
      <c r="CF104" s="116">
        <v>10.376780844117823</v>
      </c>
      <c r="CG104" s="116">
        <v>5.2665850129376306</v>
      </c>
      <c r="CH104" s="116">
        <v>3.3958247066390057</v>
      </c>
      <c r="CI104" s="116">
        <v>375.43302597225926</v>
      </c>
      <c r="CJ104" s="116"/>
      <c r="CK104" s="116"/>
      <c r="CL104" s="33"/>
      <c r="CM104" s="38"/>
      <c r="CN104" s="38"/>
      <c r="CO104" s="38"/>
      <c r="CP104" s="38"/>
      <c r="CQ104" s="38"/>
      <c r="CR104" s="38"/>
      <c r="CS104" s="38"/>
    </row>
    <row r="105" spans="1:97" ht="13.5" customHeight="1" x14ac:dyDescent="0.35">
      <c r="A105" s="25" t="s">
        <v>84</v>
      </c>
      <c r="B105" s="26" t="s">
        <v>85</v>
      </c>
      <c r="C105" s="27" t="s">
        <v>86</v>
      </c>
      <c r="D105" s="27">
        <v>43662</v>
      </c>
      <c r="E105" s="54">
        <v>0.45833333333333331</v>
      </c>
      <c r="F105" s="29">
        <f t="shared" si="52"/>
        <v>43662.458333333336</v>
      </c>
      <c r="G105" s="30">
        <f t="shared" si="1"/>
        <v>13.708333333333334</v>
      </c>
      <c r="H105" s="30">
        <f t="shared" si="2"/>
        <v>45.697666666666663</v>
      </c>
      <c r="I105" s="31">
        <v>19</v>
      </c>
      <c r="J105" s="62">
        <v>1.5</v>
      </c>
      <c r="K105" s="31"/>
      <c r="L105" s="33">
        <v>23.961200000000002</v>
      </c>
      <c r="M105" s="33">
        <v>54.600842999999998</v>
      </c>
      <c r="N105" s="33">
        <v>8.1300000000000008</v>
      </c>
      <c r="O105" s="33">
        <v>0.36199999999999999</v>
      </c>
      <c r="P105" s="33">
        <v>0.6365075</v>
      </c>
      <c r="Q105" s="33">
        <v>5.0495000000000001</v>
      </c>
      <c r="R105" s="33">
        <v>105.874</v>
      </c>
      <c r="S105" s="33">
        <v>36.985900000000001</v>
      </c>
      <c r="T105" s="33">
        <v>25.157399999999999</v>
      </c>
      <c r="U105" s="33">
        <f t="shared" si="53"/>
        <v>225.51571950000002</v>
      </c>
      <c r="V105" s="33">
        <v>224.70097702578693</v>
      </c>
      <c r="W105" s="33">
        <v>0.25243917656249998</v>
      </c>
      <c r="X105" s="52">
        <f t="shared" ref="X105:X107" si="60">0.006/2</f>
        <v>3.0000000000000001E-3</v>
      </c>
      <c r="Y105" s="33">
        <v>2.1000000000000001E-2</v>
      </c>
      <c r="Z105" s="52">
        <v>3.0000000000000001E-3</v>
      </c>
      <c r="AA105" s="33">
        <v>2.6509999999999998</v>
      </c>
      <c r="AB105" s="33">
        <f t="shared" si="54"/>
        <v>219.18680685111079</v>
      </c>
      <c r="AC105" s="33">
        <f t="shared" si="55"/>
        <v>207.74960037568852</v>
      </c>
      <c r="AD105" s="33">
        <f t="shared" si="56"/>
        <v>212.99910195467265</v>
      </c>
      <c r="AE105" s="33">
        <f t="shared" si="57"/>
        <v>-11.437206475422272</v>
      </c>
      <c r="AF105" s="33">
        <f t="shared" si="58"/>
        <v>-11.701875071114273</v>
      </c>
      <c r="AG105" s="33">
        <f t="shared" si="59"/>
        <v>105.49386122463768</v>
      </c>
      <c r="AH105" s="33">
        <f t="shared" si="17"/>
        <v>25.729175295552068</v>
      </c>
      <c r="AI105" s="33">
        <f t="shared" si="18"/>
        <v>0.24610704525369723</v>
      </c>
      <c r="AJ105" s="33">
        <f t="shared" si="19"/>
        <v>2.9247486298082381E-3</v>
      </c>
      <c r="AK105" s="33">
        <f t="shared" si="20"/>
        <v>2.0473240408657667E-2</v>
      </c>
      <c r="AL105" s="34">
        <f t="shared" si="21"/>
        <v>2.9247486298082381E-3</v>
      </c>
      <c r="AM105" s="33">
        <f t="shared" si="22"/>
        <v>2.5845028725405466</v>
      </c>
      <c r="AN105" s="48">
        <v>2703.83</v>
      </c>
      <c r="AO105" s="34">
        <v>8.1130170663758729</v>
      </c>
      <c r="AP105" s="34">
        <v>21.713113760000002</v>
      </c>
      <c r="AQ105" s="34">
        <v>8.1330554236694272</v>
      </c>
      <c r="AR105" s="34"/>
      <c r="AS105" s="34"/>
      <c r="AT105" s="34"/>
      <c r="AU105" s="37">
        <f t="shared" si="9"/>
        <v>2019.539356605065</v>
      </c>
      <c r="AV105" s="38"/>
      <c r="AW105" s="115" t="s">
        <v>87</v>
      </c>
      <c r="AX105" s="116">
        <v>2338.6550000000002</v>
      </c>
      <c r="AY105" s="116">
        <v>23.961200714111328</v>
      </c>
      <c r="AZ105" s="117">
        <v>1.5</v>
      </c>
      <c r="BA105" s="118">
        <v>8.0786946945606672</v>
      </c>
      <c r="BB105" s="279">
        <v>420.75682281683481</v>
      </c>
      <c r="BC105" s="279">
        <v>422.12035339889292</v>
      </c>
      <c r="BD105" s="116">
        <v>2058.0015224406216</v>
      </c>
      <c r="BE105" s="116">
        <v>268.51354500824738</v>
      </c>
      <c r="BF105" s="116">
        <v>12.139527047023632</v>
      </c>
      <c r="BG105" s="116">
        <v>101.88953106548406</v>
      </c>
      <c r="BH105" s="116">
        <v>6.7994701464633849</v>
      </c>
      <c r="BI105" s="116">
        <v>3.3469153966692198E-3</v>
      </c>
      <c r="BJ105" s="116">
        <v>0.11770121914595387</v>
      </c>
      <c r="BK105" s="116">
        <v>9.522048023552081</v>
      </c>
      <c r="BL105" s="116">
        <v>6.3468986337655906</v>
      </c>
      <c r="BM105" s="116">
        <v>4.1814480062843291</v>
      </c>
      <c r="BN105" s="116">
        <v>434.62730523102027</v>
      </c>
      <c r="BO105" s="38"/>
      <c r="BP105" s="115" t="s">
        <v>88</v>
      </c>
      <c r="BQ105" s="117">
        <v>2324.5160000000001</v>
      </c>
      <c r="BR105" s="117">
        <v>23.961200714111328</v>
      </c>
      <c r="BS105" s="117">
        <v>1.5</v>
      </c>
      <c r="BT105" s="118">
        <v>8.0986612901157713</v>
      </c>
      <c r="BU105" s="268">
        <v>397.36724516790537</v>
      </c>
      <c r="BV105" s="268">
        <v>398.65497803808751</v>
      </c>
      <c r="BW105" s="116">
        <v>2035.041104718144</v>
      </c>
      <c r="BX105" s="116">
        <v>278.00991688656757</v>
      </c>
      <c r="BY105" s="116">
        <v>11.464699224656131</v>
      </c>
      <c r="BZ105" s="116">
        <v>105.53162118072919</v>
      </c>
      <c r="CA105" s="116">
        <v>7.1193716832221847</v>
      </c>
      <c r="CB105" s="116">
        <v>3.3655123748089059E-3</v>
      </c>
      <c r="CC105" s="116">
        <v>0.1229753377943556</v>
      </c>
      <c r="CD105" s="116"/>
      <c r="CE105" s="116"/>
      <c r="CF105" s="116">
        <v>9.3351724713643289</v>
      </c>
      <c r="CG105" s="116">
        <v>6.5713659309307637</v>
      </c>
      <c r="CH105" s="116">
        <v>4.3293309939239908</v>
      </c>
      <c r="CI105" s="116">
        <v>410.46667716089325</v>
      </c>
      <c r="CJ105" s="116"/>
      <c r="CK105" s="116"/>
      <c r="CL105" s="33">
        <v>23.661999999999999</v>
      </c>
      <c r="CM105" s="34">
        <v>8.0686999999999998</v>
      </c>
      <c r="CN105" s="34">
        <v>8.2074238123912195</v>
      </c>
      <c r="CO105" s="38">
        <v>389</v>
      </c>
      <c r="CP105" s="38"/>
      <c r="CQ105" s="51">
        <f>CO105-BC105</f>
        <v>-33.120353398892917</v>
      </c>
      <c r="CR105" s="51">
        <f>CO105-BV105</f>
        <v>-9.6549780380875063</v>
      </c>
      <c r="CS105" s="34"/>
    </row>
    <row r="106" spans="1:97" ht="13.5" customHeight="1" x14ac:dyDescent="0.35">
      <c r="A106" s="25" t="s">
        <v>84</v>
      </c>
      <c r="B106" s="26" t="s">
        <v>85</v>
      </c>
      <c r="C106" s="27" t="s">
        <v>86</v>
      </c>
      <c r="D106" s="27">
        <v>43662</v>
      </c>
      <c r="E106" s="54">
        <v>0.45833333333333331</v>
      </c>
      <c r="F106" s="29">
        <f t="shared" si="52"/>
        <v>43662.458333333336</v>
      </c>
      <c r="G106" s="30">
        <f t="shared" si="1"/>
        <v>13.708333333333334</v>
      </c>
      <c r="H106" s="30">
        <f t="shared" si="2"/>
        <v>45.697666666666663</v>
      </c>
      <c r="I106" s="31">
        <v>19</v>
      </c>
      <c r="J106" s="62">
        <v>1.5</v>
      </c>
      <c r="K106" s="31"/>
      <c r="L106" s="33">
        <v>23.961200000000002</v>
      </c>
      <c r="M106" s="33">
        <v>54.600842999999998</v>
      </c>
      <c r="N106" s="33">
        <v>8.1300000000000008</v>
      </c>
      <c r="O106" s="33">
        <v>0.36199999999999999</v>
      </c>
      <c r="P106" s="33">
        <v>0.6365075</v>
      </c>
      <c r="Q106" s="33">
        <v>5.0495000000000001</v>
      </c>
      <c r="R106" s="33">
        <v>105.874</v>
      </c>
      <c r="S106" s="33">
        <v>36.985900000000001</v>
      </c>
      <c r="T106" s="33">
        <v>25.157399999999999</v>
      </c>
      <c r="U106" s="33">
        <f t="shared" si="53"/>
        <v>225.51571950000002</v>
      </c>
      <c r="V106" s="33">
        <v>225.02942638965536</v>
      </c>
      <c r="W106" s="33">
        <v>0.22762746300000003</v>
      </c>
      <c r="X106" s="52">
        <f t="shared" si="60"/>
        <v>3.0000000000000001E-3</v>
      </c>
      <c r="Y106" s="33">
        <v>0.04</v>
      </c>
      <c r="Z106" s="34">
        <v>1.2999999999999999E-2</v>
      </c>
      <c r="AA106" s="33">
        <v>2.7440000000000002</v>
      </c>
      <c r="AB106" s="33">
        <f t="shared" si="54"/>
        <v>219.50719605560604</v>
      </c>
      <c r="AC106" s="33">
        <f t="shared" si="55"/>
        <v>207.74960037568852</v>
      </c>
      <c r="AD106" s="33">
        <f t="shared" si="56"/>
        <v>212.99910195467265</v>
      </c>
      <c r="AE106" s="33">
        <f t="shared" si="57"/>
        <v>-11.757595679917529</v>
      </c>
      <c r="AF106" s="33">
        <f t="shared" si="58"/>
        <v>-12.030324434982703</v>
      </c>
      <c r="AG106" s="33">
        <f t="shared" si="59"/>
        <v>105.64806345406228</v>
      </c>
      <c r="AH106" s="33">
        <f t="shared" si="17"/>
        <v>25.729175295552068</v>
      </c>
      <c r="AI106" s="33">
        <f t="shared" si="18"/>
        <v>0.22191770350532516</v>
      </c>
      <c r="AJ106" s="33">
        <f t="shared" si="19"/>
        <v>2.9247486298082381E-3</v>
      </c>
      <c r="AK106" s="33">
        <f t="shared" si="20"/>
        <v>3.8996648397443177E-2</v>
      </c>
      <c r="AL106" s="34">
        <f t="shared" si="21"/>
        <v>1.2673910729169032E-2</v>
      </c>
      <c r="AM106" s="33">
        <f t="shared" si="22"/>
        <v>2.6751700800646017</v>
      </c>
      <c r="AN106" s="48">
        <v>2696.38</v>
      </c>
      <c r="AO106" s="34">
        <v>8.1134903078122793</v>
      </c>
      <c r="AP106" s="34">
        <v>21.731127328400003</v>
      </c>
      <c r="AQ106" s="34">
        <v>8.1335116328515458</v>
      </c>
      <c r="AR106" s="34"/>
      <c r="AS106" s="34"/>
      <c r="AT106" s="34"/>
      <c r="AU106" s="37">
        <f t="shared" si="9"/>
        <v>2019.539356605065</v>
      </c>
      <c r="AV106" s="38"/>
      <c r="AW106" s="115" t="s">
        <v>87</v>
      </c>
      <c r="AX106" s="116">
        <v>2331.4029999999998</v>
      </c>
      <c r="AY106" s="116">
        <v>23.961200714111328</v>
      </c>
      <c r="AZ106" s="117">
        <v>1.5</v>
      </c>
      <c r="BA106" s="118">
        <v>8.0794425669538867</v>
      </c>
      <c r="BB106" s="279">
        <v>418.65141758053716</v>
      </c>
      <c r="BC106" s="279">
        <v>420.00812525617613</v>
      </c>
      <c r="BD106" s="116">
        <v>2051.2328506294825</v>
      </c>
      <c r="BE106" s="116">
        <v>268.09168366070992</v>
      </c>
      <c r="BF106" s="116">
        <v>12.078782639743814</v>
      </c>
      <c r="BG106" s="116">
        <v>102.02435487165484</v>
      </c>
      <c r="BH106" s="116">
        <v>6.8111891922741021</v>
      </c>
      <c r="BI106" s="116">
        <v>1.4506278441408926E-2</v>
      </c>
      <c r="BJ106" s="116">
        <v>0.12203071073790007</v>
      </c>
      <c r="BK106" s="116">
        <v>9.5085692949967218</v>
      </c>
      <c r="BL106" s="116">
        <v>6.3369270280119903</v>
      </c>
      <c r="BM106" s="116">
        <v>4.1748785377290849</v>
      </c>
      <c r="BN106" s="116">
        <v>432.45249414145735</v>
      </c>
      <c r="BO106" s="38"/>
      <c r="BP106" s="115" t="s">
        <v>88</v>
      </c>
      <c r="BQ106" s="117">
        <v>2317.2950000000001</v>
      </c>
      <c r="BR106" s="117">
        <v>23.961200714111328</v>
      </c>
      <c r="BS106" s="117">
        <v>1.5</v>
      </c>
      <c r="BT106" s="118">
        <v>8.0993928464883016</v>
      </c>
      <c r="BU106" s="268">
        <v>395.38980665209493</v>
      </c>
      <c r="BV106" s="268">
        <v>396.67113131272652</v>
      </c>
      <c r="BW106" s="116">
        <v>2028.3278107370729</v>
      </c>
      <c r="BX106" s="116">
        <v>277.55995213400547</v>
      </c>
      <c r="BY106" s="116">
        <v>11.407646867939158</v>
      </c>
      <c r="BZ106" s="116">
        <v>105.66674002981895</v>
      </c>
      <c r="CA106" s="116">
        <v>7.131374162998517</v>
      </c>
      <c r="CB106" s="116">
        <v>1.4586881913468889E-2</v>
      </c>
      <c r="CC106" s="116">
        <v>0.12749382120310288</v>
      </c>
      <c r="CD106" s="116"/>
      <c r="CE106" s="116"/>
      <c r="CF106" s="116">
        <v>9.3222588939538085</v>
      </c>
      <c r="CG106" s="116">
        <v>6.560730040390526</v>
      </c>
      <c r="CH106" s="116">
        <v>4.3223238829142234</v>
      </c>
      <c r="CI106" s="116">
        <v>408.42405128584988</v>
      </c>
      <c r="CJ106" s="116"/>
      <c r="CK106" s="116"/>
      <c r="CL106" s="33">
        <v>23.661999999999999</v>
      </c>
      <c r="CM106" s="34"/>
      <c r="CN106" s="34"/>
      <c r="CO106" s="38"/>
      <c r="CP106" s="38"/>
      <c r="CQ106" s="38"/>
      <c r="CR106" s="38"/>
      <c r="CS106" s="38"/>
    </row>
    <row r="107" spans="1:97" ht="13.5" customHeight="1" x14ac:dyDescent="0.35">
      <c r="A107" s="25" t="s">
        <v>84</v>
      </c>
      <c r="B107" s="26" t="s">
        <v>85</v>
      </c>
      <c r="C107" s="27" t="s">
        <v>86</v>
      </c>
      <c r="D107" s="27">
        <v>43662</v>
      </c>
      <c r="E107" s="54">
        <v>0.45833333333333331</v>
      </c>
      <c r="F107" s="29">
        <f t="shared" si="52"/>
        <v>43662.458333333336</v>
      </c>
      <c r="G107" s="30">
        <f t="shared" si="1"/>
        <v>13.708333333333334</v>
      </c>
      <c r="H107" s="30">
        <f t="shared" si="2"/>
        <v>45.697666666666663</v>
      </c>
      <c r="I107" s="31">
        <v>19</v>
      </c>
      <c r="J107" s="62">
        <v>1.5</v>
      </c>
      <c r="K107" s="31"/>
      <c r="L107" s="33">
        <v>23.961200000000002</v>
      </c>
      <c r="M107" s="33">
        <v>54.600842999999998</v>
      </c>
      <c r="N107" s="33">
        <v>8.1300000000000008</v>
      </c>
      <c r="O107" s="33">
        <v>0.36199999999999999</v>
      </c>
      <c r="P107" s="33">
        <v>0.6365075</v>
      </c>
      <c r="Q107" s="33">
        <v>5.0495000000000001</v>
      </c>
      <c r="R107" s="33">
        <v>105.874</v>
      </c>
      <c r="S107" s="33">
        <v>36.985900000000001</v>
      </c>
      <c r="T107" s="33">
        <v>25.157399999999999</v>
      </c>
      <c r="U107" s="33">
        <f t="shared" si="53"/>
        <v>225.51571950000002</v>
      </c>
      <c r="V107" s="33">
        <v>224.53493271503973</v>
      </c>
      <c r="W107" s="33">
        <v>0.22549023443749999</v>
      </c>
      <c r="X107" s="52">
        <f t="shared" si="60"/>
        <v>3.0000000000000001E-3</v>
      </c>
      <c r="Y107" s="33">
        <v>4.5999999999999999E-2</v>
      </c>
      <c r="Z107" s="52">
        <v>3.0000000000000001E-3</v>
      </c>
      <c r="AA107" s="33">
        <v>2.677</v>
      </c>
      <c r="AB107" s="33">
        <f t="shared" si="54"/>
        <v>219.02483727380763</v>
      </c>
      <c r="AC107" s="33">
        <f t="shared" si="55"/>
        <v>207.74960037568852</v>
      </c>
      <c r="AD107" s="33">
        <f t="shared" si="56"/>
        <v>212.99910195467265</v>
      </c>
      <c r="AE107" s="33">
        <f t="shared" si="57"/>
        <v>-11.275236898119118</v>
      </c>
      <c r="AF107" s="33">
        <f t="shared" si="58"/>
        <v>-11.535830760367077</v>
      </c>
      <c r="AG107" s="33">
        <f t="shared" si="59"/>
        <v>105.41590582049589</v>
      </c>
      <c r="AH107" s="33">
        <f t="shared" si="17"/>
        <v>25.729175295552068</v>
      </c>
      <c r="AI107" s="33">
        <f t="shared" si="18"/>
        <v>0.2198340847354055</v>
      </c>
      <c r="AJ107" s="33">
        <f t="shared" si="19"/>
        <v>2.9247486298082381E-3</v>
      </c>
      <c r="AK107" s="33">
        <f t="shared" si="20"/>
        <v>4.4846145657059654E-2</v>
      </c>
      <c r="AL107" s="34">
        <f t="shared" si="21"/>
        <v>2.9247486298082381E-3</v>
      </c>
      <c r="AM107" s="33">
        <f t="shared" si="22"/>
        <v>2.6098506939988844</v>
      </c>
      <c r="AN107" s="48">
        <v>2698.58</v>
      </c>
      <c r="AO107" s="34">
        <v>8.1125485786189948</v>
      </c>
      <c r="AP107" s="34">
        <v>21.761150086400004</v>
      </c>
      <c r="AQ107" s="34">
        <v>8.1325153192049093</v>
      </c>
      <c r="AR107" s="34"/>
      <c r="AS107" s="34"/>
      <c r="AT107" s="34"/>
      <c r="AU107" s="37">
        <f t="shared" si="9"/>
        <v>2019.539356605065</v>
      </c>
      <c r="AV107" s="38"/>
      <c r="AW107" s="115" t="s">
        <v>87</v>
      </c>
      <c r="AX107" s="116">
        <v>2333.7350000000001</v>
      </c>
      <c r="AY107" s="116">
        <v>23.961200714111328</v>
      </c>
      <c r="AZ107" s="117">
        <v>1.5</v>
      </c>
      <c r="BA107" s="118">
        <v>8.0789619208953543</v>
      </c>
      <c r="BB107" s="279">
        <v>419.58515517319813</v>
      </c>
      <c r="BC107" s="279">
        <v>420.94488877662758</v>
      </c>
      <c r="BD107" s="116">
        <v>2053.5338475672202</v>
      </c>
      <c r="BE107" s="116">
        <v>268.09554575236859</v>
      </c>
      <c r="BF107" s="116">
        <v>12.105722506541243</v>
      </c>
      <c r="BG107" s="116">
        <v>101.93769140600718</v>
      </c>
      <c r="BH107" s="116">
        <v>6.8036552252177156</v>
      </c>
      <c r="BI107" s="116">
        <v>3.3471609119353567E-3</v>
      </c>
      <c r="BJ107" s="116">
        <v>0.11892541114112735</v>
      </c>
      <c r="BK107" s="116">
        <v>9.5151038831145573</v>
      </c>
      <c r="BL107" s="116">
        <v>6.3370183169049614</v>
      </c>
      <c r="BM107" s="116">
        <v>4.1749386804509934</v>
      </c>
      <c r="BN107" s="116">
        <v>433.41701291259511</v>
      </c>
      <c r="BO107" s="38"/>
      <c r="BP107" s="115" t="s">
        <v>88</v>
      </c>
      <c r="BQ107" s="117">
        <v>2319.6640000000002</v>
      </c>
      <c r="BR107" s="117">
        <v>23.961200714111328</v>
      </c>
      <c r="BS107" s="117">
        <v>1.5</v>
      </c>
      <c r="BT107" s="118">
        <v>8.0988578061649807</v>
      </c>
      <c r="BU107" s="268">
        <v>396.33794045015634</v>
      </c>
      <c r="BV107" s="268">
        <v>397.62233769181199</v>
      </c>
      <c r="BW107" s="116">
        <v>2030.688383831626</v>
      </c>
      <c r="BX107" s="116">
        <v>277.54084278696223</v>
      </c>
      <c r="BY107" s="116">
        <v>11.435002088963728</v>
      </c>
      <c r="BZ107" s="116">
        <v>105.56790618975563</v>
      </c>
      <c r="CA107" s="116">
        <v>7.1225938917427145</v>
      </c>
      <c r="CB107" s="116">
        <v>3.3656979717813984E-3</v>
      </c>
      <c r="CC107" s="116">
        <v>0.1242349629718022</v>
      </c>
      <c r="CD107" s="116"/>
      <c r="CE107" s="116"/>
      <c r="CF107" s="116">
        <v>9.3290660509358041</v>
      </c>
      <c r="CG107" s="116">
        <v>6.5602783496252162</v>
      </c>
      <c r="CH107" s="116">
        <v>4.32202630112522</v>
      </c>
      <c r="CI107" s="116">
        <v>409.40344084129686</v>
      </c>
      <c r="CJ107" s="116"/>
      <c r="CK107" s="116"/>
      <c r="CL107" s="33">
        <v>23.661999999999999</v>
      </c>
      <c r="CM107" s="34"/>
      <c r="CN107" s="34"/>
      <c r="CO107" s="38"/>
      <c r="CP107" s="38"/>
      <c r="CQ107" s="38"/>
      <c r="CR107" s="38"/>
      <c r="CS107" s="38"/>
    </row>
    <row r="108" spans="1:97" ht="13.5" customHeight="1" x14ac:dyDescent="0.35">
      <c r="A108" s="25" t="s">
        <v>89</v>
      </c>
      <c r="B108" s="26" t="s">
        <v>85</v>
      </c>
      <c r="C108" s="27" t="s">
        <v>86</v>
      </c>
      <c r="D108" s="27">
        <v>43662</v>
      </c>
      <c r="E108" s="54">
        <v>0.45833333333333331</v>
      </c>
      <c r="F108" s="29">
        <f t="shared" si="52"/>
        <v>43662.458333333336</v>
      </c>
      <c r="G108" s="30">
        <f t="shared" si="1"/>
        <v>13.708333333333334</v>
      </c>
      <c r="H108" s="30">
        <f t="shared" si="2"/>
        <v>45.697666666666663</v>
      </c>
      <c r="I108" s="31">
        <v>19</v>
      </c>
      <c r="J108" s="62">
        <v>15</v>
      </c>
      <c r="K108" s="31"/>
      <c r="L108" s="33">
        <v>19.701499999999999</v>
      </c>
      <c r="M108" s="33">
        <v>50.905566999999998</v>
      </c>
      <c r="N108" s="33">
        <v>8.1259999999999994</v>
      </c>
      <c r="O108" s="33">
        <v>4.7432999999999996</v>
      </c>
      <c r="P108" s="33">
        <v>0.77589839999999999</v>
      </c>
      <c r="Q108" s="33">
        <v>5.3829000000000002</v>
      </c>
      <c r="R108" s="33">
        <v>104.375</v>
      </c>
      <c r="S108" s="33">
        <v>37.724600000000002</v>
      </c>
      <c r="T108" s="33">
        <v>26.921900000000001</v>
      </c>
      <c r="U108" s="33">
        <f t="shared" si="53"/>
        <v>240.40569690000001</v>
      </c>
      <c r="V108" s="33">
        <v>214.85238254680795</v>
      </c>
      <c r="W108" s="33">
        <v>0.41790477749999999</v>
      </c>
      <c r="X108" s="34">
        <v>4.8000000000000001E-2</v>
      </c>
      <c r="Y108" s="33">
        <v>0.33800000000000002</v>
      </c>
      <c r="Z108" s="34">
        <v>1.2999999999999999E-2</v>
      </c>
      <c r="AA108" s="33">
        <v>7.7050000000000001</v>
      </c>
      <c r="AB108" s="33">
        <f t="shared" si="54"/>
        <v>209.21978832743557</v>
      </c>
      <c r="AC108" s="33">
        <f t="shared" si="55"/>
        <v>222.66674256956762</v>
      </c>
      <c r="AD108" s="33">
        <f t="shared" si="56"/>
        <v>228.69046866009478</v>
      </c>
      <c r="AE108" s="33">
        <f t="shared" si="57"/>
        <v>13.446954242132051</v>
      </c>
      <c r="AF108" s="33">
        <f t="shared" si="58"/>
        <v>13.838086113286835</v>
      </c>
      <c r="AG108" s="33">
        <f t="shared" si="59"/>
        <v>93.948988694472206</v>
      </c>
      <c r="AH108" s="33">
        <f t="shared" si="17"/>
        <v>26.291245048945939</v>
      </c>
      <c r="AI108" s="33">
        <f t="shared" si="18"/>
        <v>0.40719900858169089</v>
      </c>
      <c r="AJ108" s="33">
        <f t="shared" si="19"/>
        <v>4.6770349285899619E-2</v>
      </c>
      <c r="AK108" s="33">
        <f t="shared" si="20"/>
        <v>0.3293412095548765</v>
      </c>
      <c r="AL108" s="34">
        <f t="shared" si="21"/>
        <v>1.266696959826448E-2</v>
      </c>
      <c r="AM108" s="33">
        <f t="shared" si="22"/>
        <v>7.5076154426636785</v>
      </c>
      <c r="AN108" s="48">
        <v>2657.03</v>
      </c>
      <c r="AO108" s="34">
        <v>7.9744198184150488</v>
      </c>
      <c r="AP108" s="34">
        <v>21.765153134400002</v>
      </c>
      <c r="AQ108" s="34">
        <v>7.9913640183198593</v>
      </c>
      <c r="AR108" s="34"/>
      <c r="AS108" s="34"/>
      <c r="AT108" s="34"/>
      <c r="AU108" s="37">
        <f t="shared" si="9"/>
        <v>2019.539356605065</v>
      </c>
      <c r="AV108" s="38"/>
      <c r="AW108" s="115" t="s">
        <v>87</v>
      </c>
      <c r="AX108" s="116">
        <v>2379.4639999999999</v>
      </c>
      <c r="AY108" s="116">
        <v>19.701499938964844</v>
      </c>
      <c r="AZ108" s="117">
        <v>15</v>
      </c>
      <c r="BA108" s="118">
        <v>8.0050762417503201</v>
      </c>
      <c r="BB108" s="279">
        <v>507.91713613676842</v>
      </c>
      <c r="BC108" s="279">
        <v>509.65209388275736</v>
      </c>
      <c r="BD108" s="116">
        <v>2156.9384812119301</v>
      </c>
      <c r="BE108" s="116">
        <v>206.17201893928618</v>
      </c>
      <c r="BF108" s="116">
        <v>16.353951072395517</v>
      </c>
      <c r="BG108" s="116">
        <v>83.569653117193198</v>
      </c>
      <c r="BH108" s="116">
        <v>3.9258878370615369</v>
      </c>
      <c r="BI108" s="116">
        <v>1.3893925161718839E-2</v>
      </c>
      <c r="BJ108" s="116">
        <v>0.24814261092469436</v>
      </c>
      <c r="BK108" s="116">
        <v>10.91946447487606</v>
      </c>
      <c r="BL108" s="116">
        <v>4.8160182135718079</v>
      </c>
      <c r="BM108" s="116">
        <v>3.1377467541207302</v>
      </c>
      <c r="BN108" s="116">
        <v>521.20978276513654</v>
      </c>
      <c r="BO108" s="38"/>
      <c r="BP108" s="115" t="s">
        <v>88</v>
      </c>
      <c r="BQ108" s="117">
        <v>2369.2220000000002</v>
      </c>
      <c r="BR108" s="117">
        <v>19.701499938964844</v>
      </c>
      <c r="BS108" s="117">
        <v>15</v>
      </c>
      <c r="BT108" s="118">
        <v>8.0220902201032942</v>
      </c>
      <c r="BU108" s="268">
        <v>484.75111148732844</v>
      </c>
      <c r="BV108" s="268">
        <v>486.40693806988583</v>
      </c>
      <c r="BW108" s="116">
        <v>2140.8078332883165</v>
      </c>
      <c r="BX108" s="116">
        <v>212.80588245089839</v>
      </c>
      <c r="BY108" s="116">
        <v>15.608049808775881</v>
      </c>
      <c r="BZ108" s="116">
        <v>86.265719367912055</v>
      </c>
      <c r="CA108" s="116">
        <v>4.0827413369586916</v>
      </c>
      <c r="CB108" s="116">
        <v>1.3946492999221244E-2</v>
      </c>
      <c r="CC108" s="116">
        <v>0.2577164827433705</v>
      </c>
      <c r="CD108" s="116"/>
      <c r="CE108" s="116"/>
      <c r="CF108" s="116">
        <v>10.715799742964405</v>
      </c>
      <c r="CG108" s="116">
        <v>4.9709801121972568</v>
      </c>
      <c r="CH108" s="116">
        <v>3.2387079990458765</v>
      </c>
      <c r="CI108" s="116">
        <v>497.43748249012651</v>
      </c>
      <c r="CJ108" s="116"/>
      <c r="CK108" s="116"/>
      <c r="CL108" s="33"/>
      <c r="CM108" s="38"/>
      <c r="CN108" s="38"/>
      <c r="CO108" s="38"/>
      <c r="CP108" s="38"/>
      <c r="CQ108" s="38"/>
      <c r="CR108" s="38"/>
      <c r="CS108" s="38"/>
    </row>
    <row r="109" spans="1:97" ht="13.5" customHeight="1" x14ac:dyDescent="0.35">
      <c r="A109" s="25" t="s">
        <v>84</v>
      </c>
      <c r="B109" s="26" t="s">
        <v>85</v>
      </c>
      <c r="C109" s="27" t="s">
        <v>86</v>
      </c>
      <c r="D109" s="27">
        <v>43683</v>
      </c>
      <c r="E109" s="54">
        <v>0.42230324074074077</v>
      </c>
      <c r="F109" s="29">
        <f t="shared" si="52"/>
        <v>43683.422303240739</v>
      </c>
      <c r="G109" s="30">
        <f t="shared" si="1"/>
        <v>13.708333333333334</v>
      </c>
      <c r="H109" s="30">
        <f t="shared" si="2"/>
        <v>45.697666666666663</v>
      </c>
      <c r="I109" s="31">
        <v>19</v>
      </c>
      <c r="J109" s="62">
        <v>1.5</v>
      </c>
      <c r="K109" s="31"/>
      <c r="L109" s="33">
        <v>26.069199999999999</v>
      </c>
      <c r="M109" s="33">
        <v>55.548431999999998</v>
      </c>
      <c r="N109" s="33">
        <v>8.1460000000000008</v>
      </c>
      <c r="O109" s="33">
        <v>0.4501</v>
      </c>
      <c r="P109" s="33">
        <v>0.58318700000000001</v>
      </c>
      <c r="Q109" s="33">
        <v>4.7831999999999999</v>
      </c>
      <c r="R109" s="33">
        <v>103.047</v>
      </c>
      <c r="S109" s="33">
        <v>35.988900000000001</v>
      </c>
      <c r="T109" s="33">
        <v>23.757999999999999</v>
      </c>
      <c r="U109" s="33">
        <f t="shared" si="53"/>
        <v>213.6224952</v>
      </c>
      <c r="V109" s="33">
        <v>214.83080272322002</v>
      </c>
      <c r="W109" s="33">
        <v>0.47899999999999998</v>
      </c>
      <c r="X109" s="34">
        <v>4.8000000000000001E-2</v>
      </c>
      <c r="Y109" s="33">
        <v>1.615</v>
      </c>
      <c r="Z109" s="34">
        <v>2.5999999999999999E-2</v>
      </c>
      <c r="AA109" s="33">
        <v>2.3410000000000002</v>
      </c>
      <c r="AB109" s="33">
        <f t="shared" si="54"/>
        <v>209.84529813024173</v>
      </c>
      <c r="AC109" s="33">
        <f t="shared" si="55"/>
        <v>201.87802916227653</v>
      </c>
      <c r="AD109" s="33">
        <f t="shared" si="56"/>
        <v>206.69397484301325</v>
      </c>
      <c r="AE109" s="33">
        <f t="shared" si="57"/>
        <v>-7.9672689679651967</v>
      </c>
      <c r="AF109" s="33">
        <f t="shared" si="58"/>
        <v>-8.1368278802067664</v>
      </c>
      <c r="AG109" s="33">
        <f t="shared" si="59"/>
        <v>103.93665460562495</v>
      </c>
      <c r="AH109" s="33">
        <f t="shared" si="17"/>
        <v>24.970946848772201</v>
      </c>
      <c r="AI109" s="33">
        <f t="shared" si="18"/>
        <v>0.46733031943262809</v>
      </c>
      <c r="AJ109" s="33">
        <f t="shared" si="19"/>
        <v>4.6830595684271711E-2</v>
      </c>
      <c r="AK109" s="33">
        <f t="shared" si="20"/>
        <v>1.5756544172937252</v>
      </c>
      <c r="AL109" s="34">
        <f t="shared" si="21"/>
        <v>2.5366572662313843E-2</v>
      </c>
      <c r="AM109" s="33">
        <f t="shared" si="22"/>
        <v>2.2839671770183347</v>
      </c>
      <c r="AN109" s="48">
        <v>2701.63</v>
      </c>
      <c r="AO109" s="34">
        <v>8.0917174895194233</v>
      </c>
      <c r="AP109" s="34">
        <v>24.970619619600001</v>
      </c>
      <c r="AQ109" s="34">
        <v>8.1084297256584961</v>
      </c>
      <c r="AR109" s="34"/>
      <c r="AS109" s="34"/>
      <c r="AT109" s="34"/>
      <c r="AU109" s="37">
        <f t="shared" si="9"/>
        <v>2019.5968514715948</v>
      </c>
      <c r="AV109" s="38"/>
      <c r="AW109" s="115" t="s">
        <v>87</v>
      </c>
      <c r="AX109" s="116">
        <v>2325.0639999999999</v>
      </c>
      <c r="AY109" s="116">
        <v>26.06920051574707</v>
      </c>
      <c r="AZ109" s="117">
        <v>1.5</v>
      </c>
      <c r="BA109" s="118">
        <v>8.0750122854053554</v>
      </c>
      <c r="BB109" s="279">
        <v>425.64462480890171</v>
      </c>
      <c r="BC109" s="279">
        <v>426.98897371123576</v>
      </c>
      <c r="BD109" s="116">
        <v>2035.111307015047</v>
      </c>
      <c r="BE109" s="116">
        <v>278.24588838408852</v>
      </c>
      <c r="BF109" s="116">
        <v>11.706375934749692</v>
      </c>
      <c r="BG109" s="116">
        <v>101.89018782372884</v>
      </c>
      <c r="BH109" s="116">
        <v>8.0049126635368388</v>
      </c>
      <c r="BI109" s="116">
        <v>2.9417579181039183E-2</v>
      </c>
      <c r="BJ109" s="116">
        <v>0.11088637334136393</v>
      </c>
      <c r="BK109" s="116">
        <v>9.3659988343717071</v>
      </c>
      <c r="BL109" s="116">
        <v>6.652345621430185</v>
      </c>
      <c r="BM109" s="116">
        <v>4.4058436720983725</v>
      </c>
      <c r="BN109" s="116">
        <v>441.39928338389569</v>
      </c>
      <c r="BO109" s="38"/>
      <c r="BP109" s="115" t="s">
        <v>88</v>
      </c>
      <c r="BQ109" s="117">
        <v>2313.069</v>
      </c>
      <c r="BR109" s="117">
        <v>26.06920051574707</v>
      </c>
      <c r="BS109" s="117">
        <v>1.5</v>
      </c>
      <c r="BT109" s="118">
        <v>8.0916939324590214</v>
      </c>
      <c r="BU109" s="268">
        <v>405.66812174378504</v>
      </c>
      <c r="BV109" s="268">
        <v>406.9493771911504</v>
      </c>
      <c r="BW109" s="116">
        <v>2015.5498421455977</v>
      </c>
      <c r="BX109" s="116">
        <v>286.36225756301172</v>
      </c>
      <c r="BY109" s="116">
        <v>11.156968186802878</v>
      </c>
      <c r="BZ109" s="116">
        <v>104.90086031043448</v>
      </c>
      <c r="CA109" s="116">
        <v>8.3183702146513383</v>
      </c>
      <c r="CB109" s="116">
        <v>2.9562100969241081E-2</v>
      </c>
      <c r="CC109" s="116">
        <v>0.11500983035507603</v>
      </c>
      <c r="CD109" s="116"/>
      <c r="CE109" s="116"/>
      <c r="CF109" s="116">
        <v>9.2151861828191599</v>
      </c>
      <c r="CG109" s="116">
        <v>6.8463930277831926</v>
      </c>
      <c r="CH109" s="116">
        <v>4.534361128349194</v>
      </c>
      <c r="CI109" s="116">
        <v>420.68337714775458</v>
      </c>
      <c r="CJ109" s="116"/>
      <c r="CK109" s="116"/>
      <c r="CL109" s="116">
        <v>26.064</v>
      </c>
      <c r="CM109" s="118">
        <v>8.1158999999999999</v>
      </c>
      <c r="CN109" s="34"/>
      <c r="CO109" s="38">
        <v>365</v>
      </c>
      <c r="CP109" s="38"/>
      <c r="CQ109" s="51">
        <f>CO109-BC109</f>
        <v>-61.988973711235758</v>
      </c>
      <c r="CR109" s="51">
        <f>CO109-BV109</f>
        <v>-41.949377191150404</v>
      </c>
      <c r="CS109" s="34"/>
    </row>
    <row r="110" spans="1:97" ht="13.5" customHeight="1" x14ac:dyDescent="0.35">
      <c r="A110" s="25" t="s">
        <v>84</v>
      </c>
      <c r="B110" s="26" t="s">
        <v>85</v>
      </c>
      <c r="C110" s="27" t="s">
        <v>86</v>
      </c>
      <c r="D110" s="27">
        <v>43683</v>
      </c>
      <c r="E110" s="54">
        <v>0.42230324074074077</v>
      </c>
      <c r="F110" s="29">
        <f t="shared" si="52"/>
        <v>43683.422303240739</v>
      </c>
      <c r="G110" s="30">
        <f t="shared" si="1"/>
        <v>13.708333333333334</v>
      </c>
      <c r="H110" s="30">
        <f t="shared" si="2"/>
        <v>45.697666666666663</v>
      </c>
      <c r="I110" s="31">
        <v>19</v>
      </c>
      <c r="J110" s="62">
        <v>1.5</v>
      </c>
      <c r="K110" s="31"/>
      <c r="L110" s="33">
        <v>26.069199999999999</v>
      </c>
      <c r="M110" s="33">
        <v>55.548431999999998</v>
      </c>
      <c r="N110" s="33">
        <v>8.1460000000000008</v>
      </c>
      <c r="O110" s="33">
        <v>0.4501</v>
      </c>
      <c r="P110" s="33">
        <v>0.58318700000000001</v>
      </c>
      <c r="Q110" s="33">
        <v>4.7831999999999999</v>
      </c>
      <c r="R110" s="33">
        <v>103.047</v>
      </c>
      <c r="S110" s="33">
        <v>35.988900000000001</v>
      </c>
      <c r="T110" s="33">
        <v>23.757999999999999</v>
      </c>
      <c r="U110" s="33">
        <f t="shared" si="53"/>
        <v>213.6224952</v>
      </c>
      <c r="V110" s="33">
        <v>214.61204621381387</v>
      </c>
      <c r="W110" s="33">
        <v>0.52600000000000002</v>
      </c>
      <c r="X110" s="34">
        <v>0.05</v>
      </c>
      <c r="Y110" s="33">
        <v>1.627</v>
      </c>
      <c r="Z110" s="34">
        <v>2.5000000000000001E-2</v>
      </c>
      <c r="AA110" s="33">
        <v>2.46</v>
      </c>
      <c r="AB110" s="33">
        <f t="shared" si="54"/>
        <v>209.63161822795414</v>
      </c>
      <c r="AC110" s="33">
        <f t="shared" si="55"/>
        <v>201.87802916227653</v>
      </c>
      <c r="AD110" s="33">
        <f t="shared" si="56"/>
        <v>206.69397484301325</v>
      </c>
      <c r="AE110" s="33">
        <f t="shared" si="57"/>
        <v>-7.7535890656776019</v>
      </c>
      <c r="AF110" s="33">
        <f t="shared" si="58"/>
        <v>-7.9180713708006181</v>
      </c>
      <c r="AG110" s="33">
        <f t="shared" si="59"/>
        <v>103.83081866649209</v>
      </c>
      <c r="AH110" s="33">
        <f t="shared" si="17"/>
        <v>24.970946848772201</v>
      </c>
      <c r="AI110" s="33">
        <f t="shared" si="18"/>
        <v>0.51318527770681077</v>
      </c>
      <c r="AJ110" s="33">
        <f t="shared" si="19"/>
        <v>4.8781870504449695E-2</v>
      </c>
      <c r="AK110" s="33">
        <f t="shared" si="20"/>
        <v>1.5873620662147931</v>
      </c>
      <c r="AL110" s="34">
        <f t="shared" si="21"/>
        <v>2.4390935252224848E-2</v>
      </c>
      <c r="AM110" s="33">
        <f t="shared" si="22"/>
        <v>2.4000680288189251</v>
      </c>
      <c r="AN110" s="48">
        <v>2702.46</v>
      </c>
      <c r="AO110" s="34">
        <v>8.0919475609017528</v>
      </c>
      <c r="AP110" s="34">
        <v>24.981635062500001</v>
      </c>
      <c r="AQ110" s="34">
        <v>8.1086489085280373</v>
      </c>
      <c r="AR110" s="34"/>
      <c r="AS110" s="34"/>
      <c r="AT110" s="34"/>
      <c r="AU110" s="37">
        <f t="shared" si="9"/>
        <v>2019.5968514715948</v>
      </c>
      <c r="AV110" s="38"/>
      <c r="AW110" s="115" t="s">
        <v>87</v>
      </c>
      <c r="AX110" s="116">
        <v>2325.5219999999999</v>
      </c>
      <c r="AY110" s="116">
        <v>26.06920051574707</v>
      </c>
      <c r="AZ110" s="117">
        <v>1.5</v>
      </c>
      <c r="BA110" s="118">
        <v>8.0754085645381206</v>
      </c>
      <c r="BB110" s="279">
        <v>425.29567088610219</v>
      </c>
      <c r="BC110" s="279">
        <v>426.63891765817135</v>
      </c>
      <c r="BD110" s="116">
        <v>2035.2991678774251</v>
      </c>
      <c r="BE110" s="116">
        <v>278.52560257243056</v>
      </c>
      <c r="BF110" s="116">
        <v>11.696778760096615</v>
      </c>
      <c r="BG110" s="116">
        <v>101.96101450436095</v>
      </c>
      <c r="BH110" s="116">
        <v>8.0122202110063583</v>
      </c>
      <c r="BI110" s="116">
        <v>2.8289399258005925E-2</v>
      </c>
      <c r="BJ110" s="116">
        <v>0.11662426144151276</v>
      </c>
      <c r="BK110" s="116">
        <v>9.3628895381554216</v>
      </c>
      <c r="BL110" s="116">
        <v>6.659033071393508</v>
      </c>
      <c r="BM110" s="116">
        <v>4.4102727653506024</v>
      </c>
      <c r="BN110" s="116">
        <v>441.03741340485658</v>
      </c>
      <c r="BO110" s="38"/>
      <c r="BP110" s="115" t="s">
        <v>88</v>
      </c>
      <c r="BQ110" s="117">
        <v>2313.527</v>
      </c>
      <c r="BR110" s="117">
        <v>26.06920051574707</v>
      </c>
      <c r="BS110" s="117">
        <v>1.5</v>
      </c>
      <c r="BT110" s="118">
        <v>8.0920800027606745</v>
      </c>
      <c r="BU110" s="268">
        <v>405.34493423782192</v>
      </c>
      <c r="BV110" s="268">
        <v>406.62516893514464</v>
      </c>
      <c r="BW110" s="116">
        <v>2015.7352059345874</v>
      </c>
      <c r="BX110" s="116">
        <v>286.64329451745175</v>
      </c>
      <c r="BY110" s="116">
        <v>11.148079658153225</v>
      </c>
      <c r="BZ110" s="116">
        <v>104.97124341458941</v>
      </c>
      <c r="CA110" s="116">
        <v>8.3257681984877792</v>
      </c>
      <c r="CB110" s="116">
        <v>2.842834993525465E-2</v>
      </c>
      <c r="CC110" s="116">
        <v>0.1209581900348751</v>
      </c>
      <c r="CD110" s="116"/>
      <c r="CE110" s="116"/>
      <c r="CF110" s="116">
        <v>9.2122860409227396</v>
      </c>
      <c r="CG110" s="116">
        <v>6.8531121026424353</v>
      </c>
      <c r="CH110" s="116">
        <v>4.538811166747017</v>
      </c>
      <c r="CI110" s="116">
        <v>420.34822729452941</v>
      </c>
      <c r="CJ110" s="116"/>
      <c r="CK110" s="116"/>
      <c r="CL110" s="116">
        <v>26.064</v>
      </c>
      <c r="CM110" s="118"/>
      <c r="CN110" s="34"/>
      <c r="CO110" s="38"/>
      <c r="CP110" s="38"/>
      <c r="CQ110" s="38"/>
      <c r="CR110" s="38"/>
      <c r="CS110" s="38"/>
    </row>
    <row r="111" spans="1:97" ht="13.5" customHeight="1" x14ac:dyDescent="0.35">
      <c r="A111" s="25" t="s">
        <v>84</v>
      </c>
      <c r="B111" s="26" t="s">
        <v>85</v>
      </c>
      <c r="C111" s="27" t="s">
        <v>86</v>
      </c>
      <c r="D111" s="27">
        <v>43683</v>
      </c>
      <c r="E111" s="54">
        <v>0.42230324074074077</v>
      </c>
      <c r="F111" s="29">
        <f t="shared" si="52"/>
        <v>43683.422303240739</v>
      </c>
      <c r="G111" s="30">
        <f t="shared" si="1"/>
        <v>13.708333333333334</v>
      </c>
      <c r="H111" s="30">
        <f t="shared" si="2"/>
        <v>45.697666666666663</v>
      </c>
      <c r="I111" s="31">
        <v>19</v>
      </c>
      <c r="J111" s="62">
        <v>1.5</v>
      </c>
      <c r="K111" s="31"/>
      <c r="L111" s="33">
        <v>26.069199999999999</v>
      </c>
      <c r="M111" s="33">
        <v>55.548431999999998</v>
      </c>
      <c r="N111" s="33">
        <v>8.1460000000000008</v>
      </c>
      <c r="O111" s="33">
        <v>0.4501</v>
      </c>
      <c r="P111" s="33">
        <v>0.58318700000000001</v>
      </c>
      <c r="Q111" s="33">
        <v>4.7831999999999999</v>
      </c>
      <c r="R111" s="33">
        <v>103.047</v>
      </c>
      <c r="S111" s="33">
        <v>35.988900000000001</v>
      </c>
      <c r="T111" s="33">
        <v>23.757999999999999</v>
      </c>
      <c r="U111" s="33">
        <f t="shared" si="53"/>
        <v>213.6224952</v>
      </c>
      <c r="V111" s="33">
        <v>214.89130725789178</v>
      </c>
      <c r="W111" s="33">
        <v>0.48299999999999998</v>
      </c>
      <c r="X111" s="34">
        <v>5.2999999999999999E-2</v>
      </c>
      <c r="Y111" s="33">
        <v>1.605</v>
      </c>
      <c r="Z111" s="34">
        <v>2.4E-2</v>
      </c>
      <c r="AA111" s="33">
        <v>2.2559999999999998</v>
      </c>
      <c r="AB111" s="33">
        <f t="shared" si="54"/>
        <v>209.90439855697517</v>
      </c>
      <c r="AC111" s="33">
        <f t="shared" si="55"/>
        <v>201.87802916227653</v>
      </c>
      <c r="AD111" s="33">
        <f t="shared" si="56"/>
        <v>206.69397484301325</v>
      </c>
      <c r="AE111" s="33">
        <f t="shared" si="57"/>
        <v>-8.0263693946986336</v>
      </c>
      <c r="AF111" s="33">
        <f t="shared" si="58"/>
        <v>-8.1973324148785309</v>
      </c>
      <c r="AG111" s="33">
        <f t="shared" si="59"/>
        <v>103.96592712540583</v>
      </c>
      <c r="AH111" s="33">
        <f t="shared" si="17"/>
        <v>24.970946848772201</v>
      </c>
      <c r="AI111" s="33">
        <f t="shared" si="18"/>
        <v>0.47123286907298406</v>
      </c>
      <c r="AJ111" s="33">
        <f t="shared" si="19"/>
        <v>5.1708782734716678E-2</v>
      </c>
      <c r="AK111" s="33">
        <f t="shared" si="20"/>
        <v>1.5658980431928353</v>
      </c>
      <c r="AL111" s="34">
        <f t="shared" si="21"/>
        <v>2.3415297842135856E-2</v>
      </c>
      <c r="AM111" s="33">
        <f t="shared" si="22"/>
        <v>2.2010379971607703</v>
      </c>
      <c r="AN111" s="48">
        <v>2703.96</v>
      </c>
      <c r="AO111" s="34">
        <v>8.0911402045142911</v>
      </c>
      <c r="AP111" s="33">
        <v>24.963609804900003</v>
      </c>
      <c r="AQ111" s="34">
        <v>8.1078536041187448</v>
      </c>
      <c r="AR111" s="34"/>
      <c r="AS111" s="34"/>
      <c r="AT111" s="34"/>
      <c r="AU111" s="37">
        <f t="shared" si="9"/>
        <v>2019.5968514715948</v>
      </c>
      <c r="AV111" s="38"/>
      <c r="AW111" s="115" t="s">
        <v>87</v>
      </c>
      <c r="AX111" s="116">
        <v>2327.6469999999999</v>
      </c>
      <c r="AY111" s="116">
        <v>26.06920051574707</v>
      </c>
      <c r="AZ111" s="117">
        <v>1.5</v>
      </c>
      <c r="BA111" s="118">
        <v>8.0743289557901878</v>
      </c>
      <c r="BB111" s="279">
        <v>426.86549978493019</v>
      </c>
      <c r="BC111" s="279">
        <v>428.21370467847913</v>
      </c>
      <c r="BD111" s="116">
        <v>2037.7398559067233</v>
      </c>
      <c r="BE111" s="116">
        <v>278.16725095759199</v>
      </c>
      <c r="BF111" s="116">
        <v>11.739953291553094</v>
      </c>
      <c r="BG111" s="116">
        <v>101.76813623553653</v>
      </c>
      <c r="BH111" s="116">
        <v>7.9923274406932769</v>
      </c>
      <c r="BI111" s="116">
        <v>2.7149287113009062E-2</v>
      </c>
      <c r="BJ111" s="116">
        <v>0.1067003036232536</v>
      </c>
      <c r="BK111" s="116">
        <v>9.3742693822776637</v>
      </c>
      <c r="BL111" s="116">
        <v>6.6504655457069726</v>
      </c>
      <c r="BM111" s="116">
        <v>4.4045984993127769</v>
      </c>
      <c r="BN111" s="116">
        <v>442.66534739154588</v>
      </c>
      <c r="BO111" s="38"/>
      <c r="BP111" s="115" t="s">
        <v>88</v>
      </c>
      <c r="BQ111" s="117">
        <v>2315.652</v>
      </c>
      <c r="BR111" s="117">
        <v>26.06920051574707</v>
      </c>
      <c r="BS111" s="117">
        <v>1.5</v>
      </c>
      <c r="BT111" s="118">
        <v>8.0910120119482389</v>
      </c>
      <c r="BU111" s="268">
        <v>406.83521741497361</v>
      </c>
      <c r="BV111" s="268">
        <v>408.12015899789196</v>
      </c>
      <c r="BW111" s="116">
        <v>2018.1771312802375</v>
      </c>
      <c r="BX111" s="116">
        <v>286.2856604776465</v>
      </c>
      <c r="BY111" s="116">
        <v>11.189066467580997</v>
      </c>
      <c r="BZ111" s="116">
        <v>104.77661962398015</v>
      </c>
      <c r="CA111" s="116">
        <v>8.3053191250463225</v>
      </c>
      <c r="CB111" s="116">
        <v>2.7282581680249291E-2</v>
      </c>
      <c r="CC111" s="116">
        <v>0.11066875124272767</v>
      </c>
      <c r="CD111" s="116"/>
      <c r="CE111" s="116"/>
      <c r="CF111" s="116">
        <v>9.2231915910144</v>
      </c>
      <c r="CG111" s="116">
        <v>6.8445617328504866</v>
      </c>
      <c r="CH111" s="116">
        <v>4.5331482630457121</v>
      </c>
      <c r="CI111" s="116">
        <v>421.89367128252564</v>
      </c>
      <c r="CJ111" s="116"/>
      <c r="CK111" s="116"/>
      <c r="CL111" s="116">
        <v>26.064</v>
      </c>
      <c r="CM111" s="118"/>
      <c r="CN111" s="34"/>
      <c r="CO111" s="38"/>
      <c r="CP111" s="38"/>
      <c r="CQ111" s="38"/>
      <c r="CR111" s="38"/>
      <c r="CS111" s="38"/>
    </row>
    <row r="112" spans="1:97" ht="13.5" customHeight="1" x14ac:dyDescent="0.35">
      <c r="A112" s="25" t="s">
        <v>89</v>
      </c>
      <c r="B112" s="26" t="s">
        <v>85</v>
      </c>
      <c r="C112" s="27" t="s">
        <v>86</v>
      </c>
      <c r="D112" s="27">
        <v>43683</v>
      </c>
      <c r="E112" s="54">
        <v>0.42281250000000004</v>
      </c>
      <c r="F112" s="29">
        <f t="shared" si="52"/>
        <v>43683.422812500001</v>
      </c>
      <c r="G112" s="30">
        <f t="shared" si="1"/>
        <v>13.708333333333334</v>
      </c>
      <c r="H112" s="30">
        <f t="shared" si="2"/>
        <v>45.697666666666663</v>
      </c>
      <c r="I112" s="31">
        <v>19</v>
      </c>
      <c r="J112" s="62">
        <v>15</v>
      </c>
      <c r="K112" s="31"/>
      <c r="L112" s="33">
        <v>20.7928</v>
      </c>
      <c r="M112" s="33">
        <v>52.248398000000002</v>
      </c>
      <c r="N112" s="33">
        <v>8.1170000000000009</v>
      </c>
      <c r="O112" s="33">
        <v>0.62050000000000005</v>
      </c>
      <c r="P112" s="33">
        <v>0.50114910000000001</v>
      </c>
      <c r="Q112" s="33">
        <v>4.9029999999999996</v>
      </c>
      <c r="R112" s="33">
        <v>97.591999999999999</v>
      </c>
      <c r="S112" s="33">
        <v>37.853700000000003</v>
      </c>
      <c r="T112" s="33">
        <v>26.726099999999999</v>
      </c>
      <c r="U112" s="33">
        <f t="shared" si="53"/>
        <v>218.972883</v>
      </c>
      <c r="V112" s="33">
        <v>225.2304367165099</v>
      </c>
      <c r="W112" s="33">
        <v>0.47199999999999998</v>
      </c>
      <c r="X112" s="34">
        <v>6.9000000000000006E-2</v>
      </c>
      <c r="Y112" s="33">
        <v>0.28199999999999997</v>
      </c>
      <c r="Z112" s="34">
        <v>5.7000000000000002E-2</v>
      </c>
      <c r="AA112" s="33">
        <v>5.0709999999999997</v>
      </c>
      <c r="AB112" s="33">
        <f t="shared" si="54"/>
        <v>219.36759639840642</v>
      </c>
      <c r="AC112" s="33">
        <f t="shared" si="55"/>
        <v>218.18809801471684</v>
      </c>
      <c r="AD112" s="33">
        <f t="shared" si="56"/>
        <v>224.04731182060908</v>
      </c>
      <c r="AE112" s="33">
        <f t="shared" si="57"/>
        <v>-1.1794983836895767</v>
      </c>
      <c r="AF112" s="33">
        <f t="shared" si="58"/>
        <v>-1.1831248959008178</v>
      </c>
      <c r="AG112" s="33">
        <f t="shared" si="59"/>
        <v>100.52806922175802</v>
      </c>
      <c r="AH112" s="33">
        <f t="shared" si="17"/>
        <v>26.389500805111766</v>
      </c>
      <c r="AI112" s="33">
        <f t="shared" si="18"/>
        <v>0.45986440783908816</v>
      </c>
      <c r="AJ112" s="33">
        <f t="shared" si="19"/>
        <v>6.722594097647687E-2</v>
      </c>
      <c r="AK112" s="33">
        <f t="shared" si="20"/>
        <v>0.27474949790386199</v>
      </c>
      <c r="AL112" s="34">
        <f t="shared" si="21"/>
        <v>5.5534472980567851E-2</v>
      </c>
      <c r="AM112" s="33">
        <f t="shared" si="22"/>
        <v>4.9406195172712204</v>
      </c>
      <c r="AN112" s="48">
        <v>2641.38</v>
      </c>
      <c r="AO112" s="34">
        <v>7.9660266025106816</v>
      </c>
      <c r="AP112" s="33">
        <v>24.964611206400001</v>
      </c>
      <c r="AQ112" s="34">
        <v>7.9788967922421694</v>
      </c>
      <c r="AR112" s="34"/>
      <c r="AS112" s="34"/>
      <c r="AT112" s="34"/>
      <c r="AU112" s="37">
        <f t="shared" si="9"/>
        <v>2019.5968514715948</v>
      </c>
      <c r="AV112" s="38"/>
      <c r="AW112" s="115" t="s">
        <v>87</v>
      </c>
      <c r="AX112" s="116">
        <v>2339.886</v>
      </c>
      <c r="AY112" s="116">
        <v>20.792800903320313</v>
      </c>
      <c r="AZ112" s="117">
        <v>15</v>
      </c>
      <c r="BA112" s="118">
        <v>8.0283498376661093</v>
      </c>
      <c r="BB112" s="279">
        <v>472.61830685419142</v>
      </c>
      <c r="BC112" s="279">
        <v>474.2109230266874</v>
      </c>
      <c r="BD112" s="116">
        <v>2103.5196645356414</v>
      </c>
      <c r="BE112" s="116">
        <v>221.60847586475168</v>
      </c>
      <c r="BF112" s="116">
        <v>14.75789536978505</v>
      </c>
      <c r="BG112" s="116">
        <v>89.815500211122639</v>
      </c>
      <c r="BH112" s="116">
        <v>4.5961998778138051</v>
      </c>
      <c r="BI112" s="116">
        <v>6.1558108718095646E-2</v>
      </c>
      <c r="BJ112" s="116">
        <v>0.17953364448361311</v>
      </c>
      <c r="BK112" s="116">
        <v>10.400015791918898</v>
      </c>
      <c r="BL112" s="116">
        <v>5.1748457495124676</v>
      </c>
      <c r="BM112" s="116">
        <v>3.3816245692608353</v>
      </c>
      <c r="BN112" s="116">
        <v>485.73297125899808</v>
      </c>
      <c r="BO112" s="38"/>
      <c r="BP112" s="115" t="s">
        <v>88</v>
      </c>
      <c r="BQ112" s="117">
        <v>2331.7370000000001</v>
      </c>
      <c r="BR112" s="117">
        <v>20.792800903320313</v>
      </c>
      <c r="BS112" s="117">
        <v>15</v>
      </c>
      <c r="BT112" s="118">
        <v>8.0413227606008082</v>
      </c>
      <c r="BU112" s="268">
        <v>455.8873510336611</v>
      </c>
      <c r="BV112" s="268">
        <v>457.42358769136752</v>
      </c>
      <c r="BW112" s="116">
        <v>2090.5786062752913</v>
      </c>
      <c r="BX112" s="116">
        <v>226.92336511555456</v>
      </c>
      <c r="BY112" s="116">
        <v>14.235457512733889</v>
      </c>
      <c r="BZ112" s="116">
        <v>91.981704000249238</v>
      </c>
      <c r="CA112" s="116">
        <v>4.7355653022113859</v>
      </c>
      <c r="CB112" s="116">
        <v>6.1746392251093386E-2</v>
      </c>
      <c r="CC112" s="116">
        <v>0.18477385005620015</v>
      </c>
      <c r="CD112" s="116"/>
      <c r="CE112" s="116"/>
      <c r="CF112" s="116">
        <v>10.25518755382241</v>
      </c>
      <c r="CG112" s="116">
        <v>5.2989553168082253</v>
      </c>
      <c r="CH112" s="116">
        <v>3.4627268827137927</v>
      </c>
      <c r="CI112" s="116">
        <v>468.5377488885357</v>
      </c>
      <c r="CJ112" s="116"/>
      <c r="CK112" s="116"/>
      <c r="CL112" s="33"/>
      <c r="CM112" s="38"/>
      <c r="CN112" s="38"/>
      <c r="CO112" s="38"/>
      <c r="CP112" s="38"/>
      <c r="CQ112" s="38"/>
      <c r="CR112" s="38"/>
      <c r="CS112" s="38"/>
    </row>
    <row r="113" spans="1:97" ht="13.5" customHeight="1" x14ac:dyDescent="0.35">
      <c r="A113" s="25" t="s">
        <v>84</v>
      </c>
      <c r="B113" s="26" t="s">
        <v>85</v>
      </c>
      <c r="C113" s="27" t="s">
        <v>86</v>
      </c>
      <c r="D113" s="27">
        <v>43717</v>
      </c>
      <c r="E113" s="54">
        <v>0.56701388888888882</v>
      </c>
      <c r="F113" s="29">
        <f t="shared" si="52"/>
        <v>43717.567013888889</v>
      </c>
      <c r="G113" s="30">
        <f t="shared" si="1"/>
        <v>13.708333333333334</v>
      </c>
      <c r="H113" s="30">
        <f t="shared" si="2"/>
        <v>45.697666666666663</v>
      </c>
      <c r="I113" s="31">
        <v>19</v>
      </c>
      <c r="J113" s="62">
        <v>1.5</v>
      </c>
      <c r="K113" s="31"/>
      <c r="L113" s="33">
        <v>23.012</v>
      </c>
      <c r="M113" s="33">
        <v>54.253157999999999</v>
      </c>
      <c r="N113" s="33">
        <v>8.14</v>
      </c>
      <c r="O113" s="33">
        <v>0.19989999999999999</v>
      </c>
      <c r="P113" s="33">
        <v>0.54026410000000002</v>
      </c>
      <c r="Q113" s="33">
        <v>4.8242000000000003</v>
      </c>
      <c r="R113" s="33">
        <v>99.804000000000002</v>
      </c>
      <c r="S113" s="33">
        <v>37.518999999999998</v>
      </c>
      <c r="T113" s="33">
        <v>25.842099999999999</v>
      </c>
      <c r="U113" s="33">
        <f t="shared" si="53"/>
        <v>215.45359620000002</v>
      </c>
      <c r="V113" s="33">
        <v>215.32785112477814</v>
      </c>
      <c r="W113" s="33">
        <v>0.24199999999999999</v>
      </c>
      <c r="X113" s="34">
        <v>1.7000000000000001E-2</v>
      </c>
      <c r="Y113" s="33">
        <v>0.108</v>
      </c>
      <c r="Z113" s="34">
        <v>7.0000000000000007E-2</v>
      </c>
      <c r="AA113" s="33">
        <v>1.6879999999999999</v>
      </c>
      <c r="AB113" s="33">
        <f t="shared" si="54"/>
        <v>209.9035037894995</v>
      </c>
      <c r="AC113" s="33">
        <f t="shared" si="55"/>
        <v>210.39558555499653</v>
      </c>
      <c r="AD113" s="33">
        <f t="shared" si="56"/>
        <v>215.85751943701482</v>
      </c>
      <c r="AE113" s="33">
        <f t="shared" si="57"/>
        <v>0.49208176549703353</v>
      </c>
      <c r="AF113" s="33">
        <f t="shared" si="58"/>
        <v>0.52966831223668009</v>
      </c>
      <c r="AG113" s="33">
        <f t="shared" si="59"/>
        <v>99.754621329097944</v>
      </c>
      <c r="AH113" s="33">
        <f t="shared" si="17"/>
        <v>26.134781755739596</v>
      </c>
      <c r="AI113" s="33">
        <f t="shared" si="18"/>
        <v>0.23583646544553591</v>
      </c>
      <c r="AJ113" s="33">
        <f t="shared" si="19"/>
        <v>1.6567024432124423E-2</v>
      </c>
      <c r="AK113" s="33">
        <f t="shared" si="20"/>
        <v>0.10524933168643751</v>
      </c>
      <c r="AL113" s="34">
        <f t="shared" si="21"/>
        <v>6.8217159426394683E-2</v>
      </c>
      <c r="AM113" s="33">
        <f t="shared" si="22"/>
        <v>1.6450080730250602</v>
      </c>
      <c r="AN113" s="48">
        <v>2645.46</v>
      </c>
      <c r="AO113" s="34">
        <v>8.0394525348663777</v>
      </c>
      <c r="AP113" s="33">
        <v>24.964611296400005</v>
      </c>
      <c r="AQ113" s="34">
        <v>8.0536565217068912</v>
      </c>
      <c r="AR113" s="34"/>
      <c r="AS113" s="34"/>
      <c r="AT113" s="34"/>
      <c r="AU113" s="37">
        <f t="shared" si="9"/>
        <v>2019.6899383983573</v>
      </c>
      <c r="AV113" s="38"/>
      <c r="AW113" s="115" t="s">
        <v>87</v>
      </c>
      <c r="AX113" s="116">
        <v>2298.241</v>
      </c>
      <c r="AY113" s="116">
        <v>23.011999130249023</v>
      </c>
      <c r="AZ113" s="117">
        <v>1.5</v>
      </c>
      <c r="BA113" s="118">
        <v>8.0689619842819091</v>
      </c>
      <c r="BB113" s="279">
        <v>422.22843336631274</v>
      </c>
      <c r="BC113" s="279">
        <v>423.61276836070255</v>
      </c>
      <c r="BD113" s="116">
        <v>2032.4973125931408</v>
      </c>
      <c r="BE113" s="116">
        <v>253.29357608279608</v>
      </c>
      <c r="BF113" s="116">
        <v>12.449894017091575</v>
      </c>
      <c r="BG113" s="116">
        <v>100.08301114863718</v>
      </c>
      <c r="BH113" s="116">
        <v>6.1529014533363693</v>
      </c>
      <c r="BI113" s="116">
        <v>7.7353165782869895E-2</v>
      </c>
      <c r="BJ113" s="116">
        <v>7.0949317662852077E-2</v>
      </c>
      <c r="BK113" s="116">
        <v>9.644396640031772</v>
      </c>
      <c r="BL113" s="116">
        <v>5.9542554513935606</v>
      </c>
      <c r="BM113" s="116">
        <v>3.9137015902037509</v>
      </c>
      <c r="BN113" s="116">
        <v>435.44259176847788</v>
      </c>
      <c r="BO113" s="38"/>
      <c r="BP113" s="115" t="s">
        <v>88</v>
      </c>
      <c r="BQ113" s="117">
        <v>2288.5340000000001</v>
      </c>
      <c r="BR113" s="117">
        <v>23.011999130249023</v>
      </c>
      <c r="BS113" s="117">
        <v>1.5</v>
      </c>
      <c r="BT113" s="118">
        <v>8.083213539247339</v>
      </c>
      <c r="BU113" s="268">
        <v>405.45209372151919</v>
      </c>
      <c r="BV113" s="268">
        <v>406.78142513914156</v>
      </c>
      <c r="BW113" s="116">
        <v>2016.8500329778585</v>
      </c>
      <c r="BX113" s="116">
        <v>259.72835029311489</v>
      </c>
      <c r="BY113" s="116">
        <v>11.955224226838178</v>
      </c>
      <c r="BZ113" s="116">
        <v>102.65264503103951</v>
      </c>
      <c r="CA113" s="116">
        <v>6.3581609047165628</v>
      </c>
      <c r="CB113" s="116">
        <v>7.7645926012358632E-2</v>
      </c>
      <c r="CC113" s="116">
        <v>7.3210834967105579E-2</v>
      </c>
      <c r="CD113" s="116"/>
      <c r="CE113" s="116"/>
      <c r="CF113" s="116">
        <v>9.5057234299429556</v>
      </c>
      <c r="CG113" s="116">
        <v>6.105519806427</v>
      </c>
      <c r="CH113" s="116">
        <v>4.0131268754754741</v>
      </c>
      <c r="CI113" s="116">
        <v>418.1412159301068</v>
      </c>
      <c r="CJ113" s="116"/>
      <c r="CK113" s="116"/>
      <c r="CL113" s="116">
        <v>22.892600000000002</v>
      </c>
      <c r="CM113" s="118">
        <v>8.0495000000000001</v>
      </c>
      <c r="CN113" s="34"/>
      <c r="CO113" s="38">
        <v>373</v>
      </c>
      <c r="CP113" s="38"/>
      <c r="CQ113" s="51">
        <f>CO113-BC113</f>
        <v>-50.612768360702546</v>
      </c>
      <c r="CR113" s="51">
        <f>CO113-BV113</f>
        <v>-33.781425139141561</v>
      </c>
      <c r="CS113" s="34"/>
    </row>
    <row r="114" spans="1:97" ht="13.5" customHeight="1" x14ac:dyDescent="0.35">
      <c r="A114" s="25" t="s">
        <v>84</v>
      </c>
      <c r="B114" s="26" t="s">
        <v>85</v>
      </c>
      <c r="C114" s="27" t="s">
        <v>86</v>
      </c>
      <c r="D114" s="27">
        <v>43717</v>
      </c>
      <c r="E114" s="54">
        <v>0.56701388888888882</v>
      </c>
      <c r="F114" s="29">
        <f t="shared" si="52"/>
        <v>43717.567013888889</v>
      </c>
      <c r="G114" s="30">
        <f t="shared" si="1"/>
        <v>13.708333333333334</v>
      </c>
      <c r="H114" s="30">
        <f t="shared" si="2"/>
        <v>45.697666666666663</v>
      </c>
      <c r="I114" s="31">
        <v>19</v>
      </c>
      <c r="J114" s="62">
        <v>1.5</v>
      </c>
      <c r="K114" s="31"/>
      <c r="L114" s="33">
        <v>23.012</v>
      </c>
      <c r="M114" s="33">
        <v>54.253157999999999</v>
      </c>
      <c r="N114" s="33">
        <v>8.14</v>
      </c>
      <c r="O114" s="33">
        <v>0.19989999999999999</v>
      </c>
      <c r="P114" s="33">
        <v>0.54026410000000002</v>
      </c>
      <c r="Q114" s="33">
        <v>4.8242000000000003</v>
      </c>
      <c r="R114" s="33">
        <v>99.804000000000002</v>
      </c>
      <c r="S114" s="33">
        <v>37.518999999999998</v>
      </c>
      <c r="T114" s="33">
        <v>25.842099999999999</v>
      </c>
      <c r="U114" s="33">
        <f t="shared" si="53"/>
        <v>215.45359620000002</v>
      </c>
      <c r="V114" s="33">
        <v>214.81302885273882</v>
      </c>
      <c r="W114" s="33">
        <v>0.251</v>
      </c>
      <c r="X114" s="34">
        <v>2.1999999999999999E-2</v>
      </c>
      <c r="Y114" s="33">
        <v>0.10200000000000001</v>
      </c>
      <c r="Z114" s="34">
        <v>5.5E-2</v>
      </c>
      <c r="AA114" s="33">
        <v>1.6870000000000001</v>
      </c>
      <c r="AB114" s="33">
        <f t="shared" si="54"/>
        <v>209.40165046135152</v>
      </c>
      <c r="AC114" s="33">
        <f t="shared" si="55"/>
        <v>210.39558555499653</v>
      </c>
      <c r="AD114" s="33">
        <f t="shared" si="56"/>
        <v>215.85751943701482</v>
      </c>
      <c r="AE114" s="33">
        <f t="shared" si="57"/>
        <v>0.99393509364500687</v>
      </c>
      <c r="AF114" s="33">
        <f t="shared" si="58"/>
        <v>1.0444905842759908</v>
      </c>
      <c r="AG114" s="33">
        <f t="shared" si="59"/>
        <v>99.516120361708886</v>
      </c>
      <c r="AH114" s="33">
        <f t="shared" si="17"/>
        <v>26.134781755739596</v>
      </c>
      <c r="AI114" s="33">
        <f t="shared" si="18"/>
        <v>0.24460724308607235</v>
      </c>
      <c r="AJ114" s="33">
        <f t="shared" si="19"/>
        <v>2.14396786768669E-2</v>
      </c>
      <c r="AK114" s="33">
        <f t="shared" si="20"/>
        <v>9.9402146592746543E-2</v>
      </c>
      <c r="AL114" s="34">
        <f t="shared" si="21"/>
        <v>5.3599196692167249E-2</v>
      </c>
      <c r="AM114" s="33">
        <f t="shared" si="22"/>
        <v>1.6440335421761119</v>
      </c>
      <c r="AN114" s="48">
        <v>2642.63</v>
      </c>
      <c r="AO114" s="34">
        <v>8.0406212807208117</v>
      </c>
      <c r="AP114" s="33">
        <v>24.934569248400006</v>
      </c>
      <c r="AQ114" s="34">
        <v>8.0548747926343971</v>
      </c>
      <c r="AR114" s="34"/>
      <c r="AS114" s="34"/>
      <c r="AT114" s="34"/>
      <c r="AU114" s="37">
        <f t="shared" si="9"/>
        <v>2019.6899383983573</v>
      </c>
      <c r="AV114" s="38"/>
      <c r="AW114" s="115" t="s">
        <v>87</v>
      </c>
      <c r="AX114" s="116">
        <v>2295.21</v>
      </c>
      <c r="AY114" s="116">
        <v>23.011999130249023</v>
      </c>
      <c r="AZ114" s="117">
        <v>1.5</v>
      </c>
      <c r="BA114" s="118">
        <v>8.0696792460873716</v>
      </c>
      <c r="BB114" s="279">
        <v>420.90278948965073</v>
      </c>
      <c r="BC114" s="279">
        <v>422.28277817511503</v>
      </c>
      <c r="BD114" s="116">
        <v>2029.465018999713</v>
      </c>
      <c r="BE114" s="116">
        <v>253.33373567041008</v>
      </c>
      <c r="BF114" s="116">
        <v>12.410805873175509</v>
      </c>
      <c r="BG114" s="116">
        <v>100.21123850784299</v>
      </c>
      <c r="BH114" s="116">
        <v>6.1630717128139052</v>
      </c>
      <c r="BI114" s="116">
        <v>6.0788953424259801E-2</v>
      </c>
      <c r="BJ114" s="116">
        <v>7.1019427509182401E-2</v>
      </c>
      <c r="BK114" s="116">
        <v>9.6348925090734898</v>
      </c>
      <c r="BL114" s="116">
        <v>5.9551994960360428</v>
      </c>
      <c r="BM114" s="116">
        <v>3.9143221059086395</v>
      </c>
      <c r="BN114" s="116">
        <v>434.0754602354034</v>
      </c>
      <c r="BO114" s="38"/>
      <c r="BP114" s="115" t="s">
        <v>88</v>
      </c>
      <c r="BQ114" s="117">
        <v>2285.4699999999998</v>
      </c>
      <c r="BR114" s="117">
        <v>23.011999130249023</v>
      </c>
      <c r="BS114" s="117">
        <v>1.5</v>
      </c>
      <c r="BT114" s="118">
        <v>8.0839789511222708</v>
      </c>
      <c r="BU114" s="268">
        <v>404.11914823459472</v>
      </c>
      <c r="BV114" s="268">
        <v>405.44410940394067</v>
      </c>
      <c r="BW114" s="116">
        <v>2013.7655173724434</v>
      </c>
      <c r="BX114" s="116">
        <v>259.78858372967704</v>
      </c>
      <c r="BY114" s="116">
        <v>11.915920786493423</v>
      </c>
      <c r="BZ114" s="116">
        <v>102.79195270262862</v>
      </c>
      <c r="CA114" s="116">
        <v>6.3693765731264698</v>
      </c>
      <c r="CB114" s="116">
        <v>6.1019998080545507E-2</v>
      </c>
      <c r="CC114" s="116">
        <v>7.3290776142300257E-2</v>
      </c>
      <c r="CD114" s="116"/>
      <c r="CE114" s="116"/>
      <c r="CF114" s="116">
        <v>9.4959936526614808</v>
      </c>
      <c r="CG114" s="116">
        <v>6.1069357336429713</v>
      </c>
      <c r="CH114" s="116">
        <v>4.0140575571773249</v>
      </c>
      <c r="CI114" s="116">
        <v>416.76655427389164</v>
      </c>
      <c r="CJ114" s="116"/>
      <c r="CK114" s="116"/>
      <c r="CL114" s="116">
        <v>22.892600000000002</v>
      </c>
      <c r="CM114" s="115"/>
      <c r="CN114" s="38"/>
      <c r="CO114" s="38"/>
      <c r="CP114" s="38"/>
      <c r="CQ114" s="38"/>
      <c r="CR114" s="38"/>
      <c r="CS114" s="38"/>
    </row>
    <row r="115" spans="1:97" ht="13.5" customHeight="1" x14ac:dyDescent="0.35">
      <c r="A115" s="25" t="s">
        <v>84</v>
      </c>
      <c r="B115" s="26" t="s">
        <v>85</v>
      </c>
      <c r="C115" s="27" t="s">
        <v>86</v>
      </c>
      <c r="D115" s="27">
        <v>43717</v>
      </c>
      <c r="E115" s="54">
        <v>0.56701388888888882</v>
      </c>
      <c r="F115" s="29">
        <f t="shared" si="52"/>
        <v>43717.567013888889</v>
      </c>
      <c r="G115" s="30">
        <f t="shared" si="1"/>
        <v>13.708333333333334</v>
      </c>
      <c r="H115" s="30">
        <f t="shared" si="2"/>
        <v>45.697666666666663</v>
      </c>
      <c r="I115" s="31">
        <v>19</v>
      </c>
      <c r="J115" s="62">
        <v>1.5</v>
      </c>
      <c r="K115" s="31"/>
      <c r="L115" s="33">
        <v>23.012</v>
      </c>
      <c r="M115" s="33">
        <v>54.253157999999999</v>
      </c>
      <c r="N115" s="33">
        <v>8.14</v>
      </c>
      <c r="O115" s="33">
        <v>0.19989999999999999</v>
      </c>
      <c r="P115" s="33">
        <v>0.54026410000000002</v>
      </c>
      <c r="Q115" s="33">
        <v>4.8242000000000003</v>
      </c>
      <c r="R115" s="33">
        <v>99.804000000000002</v>
      </c>
      <c r="S115" s="33">
        <v>37.518999999999998</v>
      </c>
      <c r="T115" s="33">
        <v>25.842099999999999</v>
      </c>
      <c r="U115" s="33">
        <f t="shared" si="53"/>
        <v>215.45359620000002</v>
      </c>
      <c r="V115" s="33">
        <v>214.9658117792207</v>
      </c>
      <c r="W115" s="33">
        <v>0.223</v>
      </c>
      <c r="X115" s="34">
        <v>1.9E-2</v>
      </c>
      <c r="Y115" s="33">
        <v>0.11</v>
      </c>
      <c r="Z115" s="34">
        <v>6.6000000000000003E-2</v>
      </c>
      <c r="AA115" s="33">
        <v>1.7669999999999999</v>
      </c>
      <c r="AB115" s="33">
        <f t="shared" si="54"/>
        <v>209.55058461650256</v>
      </c>
      <c r="AC115" s="33">
        <f t="shared" si="55"/>
        <v>210.39558555499653</v>
      </c>
      <c r="AD115" s="33">
        <f t="shared" si="56"/>
        <v>215.85751943701482</v>
      </c>
      <c r="AE115" s="33">
        <f t="shared" si="57"/>
        <v>0.84500093849396762</v>
      </c>
      <c r="AF115" s="33">
        <f t="shared" si="58"/>
        <v>0.89170765779411454</v>
      </c>
      <c r="AG115" s="33">
        <f t="shared" si="59"/>
        <v>99.586899886499296</v>
      </c>
      <c r="AH115" s="33">
        <f t="shared" si="17"/>
        <v>26.134781755739596</v>
      </c>
      <c r="AI115" s="33">
        <f t="shared" si="18"/>
        <v>0.21732037931551448</v>
      </c>
      <c r="AJ115" s="33">
        <f t="shared" si="19"/>
        <v>1.8516086130021415E-2</v>
      </c>
      <c r="AK115" s="33">
        <f t="shared" si="20"/>
        <v>0.1071983933843345</v>
      </c>
      <c r="AL115" s="34">
        <f t="shared" si="21"/>
        <v>6.4319036030600699E-2</v>
      </c>
      <c r="AM115" s="33">
        <f t="shared" si="22"/>
        <v>1.7219960100919915</v>
      </c>
      <c r="AN115" s="48">
        <v>2642.78</v>
      </c>
      <c r="AO115" s="34">
        <v>8.0406255622198799</v>
      </c>
      <c r="AP115" s="33">
        <v>24.908533030400005</v>
      </c>
      <c r="AQ115" s="34">
        <v>8.0549096249698646</v>
      </c>
      <c r="AR115" s="34"/>
      <c r="AS115" s="34"/>
      <c r="AT115" s="34"/>
      <c r="AU115" s="37">
        <f t="shared" si="9"/>
        <v>2019.6899383983573</v>
      </c>
      <c r="AV115" s="38"/>
      <c r="AW115" s="115" t="s">
        <v>87</v>
      </c>
      <c r="AX115" s="116">
        <v>2295.5949999999998</v>
      </c>
      <c r="AY115" s="116">
        <v>23.011999130249023</v>
      </c>
      <c r="AZ115" s="117">
        <v>1.5</v>
      </c>
      <c r="BA115" s="118">
        <v>8.069289057675654</v>
      </c>
      <c r="BB115" s="279">
        <v>421.39160698718683</v>
      </c>
      <c r="BC115" s="279">
        <v>422.77319832920904</v>
      </c>
      <c r="BD115" s="116">
        <v>2029.9972936300537</v>
      </c>
      <c r="BE115" s="116">
        <v>253.17261523631998</v>
      </c>
      <c r="BF115" s="116">
        <v>12.425219222815619</v>
      </c>
      <c r="BG115" s="116">
        <v>100.14146872324591</v>
      </c>
      <c r="BH115" s="116">
        <v>6.157537036878125</v>
      </c>
      <c r="BI115" s="116">
        <v>7.2939258632678555E-2</v>
      </c>
      <c r="BJ115" s="116">
        <v>7.4323357275516283E-2</v>
      </c>
      <c r="BK115" s="116">
        <v>9.6387348623778362</v>
      </c>
      <c r="BL115" s="116">
        <v>5.9514119849674714</v>
      </c>
      <c r="BM115" s="116">
        <v>3.9118325942958121</v>
      </c>
      <c r="BN115" s="116">
        <v>434.57957587804708</v>
      </c>
      <c r="BO115" s="38"/>
      <c r="BP115" s="115" t="s">
        <v>88</v>
      </c>
      <c r="BQ115" s="117">
        <v>2285.8380000000002</v>
      </c>
      <c r="BR115" s="117">
        <v>23.011999130249023</v>
      </c>
      <c r="BS115" s="117">
        <v>1.5</v>
      </c>
      <c r="BT115" s="118">
        <v>8.0836196502117126</v>
      </c>
      <c r="BU115" s="268">
        <v>404.55500759788123</v>
      </c>
      <c r="BV115" s="268">
        <v>405.88139779313246</v>
      </c>
      <c r="BW115" s="116">
        <v>2014.2703100066274</v>
      </c>
      <c r="BX115" s="116">
        <v>259.63881169470488</v>
      </c>
      <c r="BY115" s="116">
        <v>11.928772604254471</v>
      </c>
      <c r="BZ115" s="116">
        <v>102.72654218563051</v>
      </c>
      <c r="CA115" s="116">
        <v>6.3641092338270973</v>
      </c>
      <c r="CB115" s="116">
        <v>7.3216964223521627E-2</v>
      </c>
      <c r="CC115" s="116">
        <v>7.6705679818386621E-2</v>
      </c>
      <c r="CD115" s="116"/>
      <c r="CE115" s="116"/>
      <c r="CF115" s="116">
        <v>9.4994295397564308</v>
      </c>
      <c r="CG115" s="116">
        <v>6.1034149931272008</v>
      </c>
      <c r="CH115" s="116">
        <v>4.011743392481546</v>
      </c>
      <c r="CI115" s="116">
        <v>417.21605439230586</v>
      </c>
      <c r="CJ115" s="116"/>
      <c r="CK115" s="116"/>
      <c r="CL115" s="116">
        <v>22.892600000000002</v>
      </c>
      <c r="CM115" s="115"/>
      <c r="CN115" s="38"/>
      <c r="CO115" s="38"/>
      <c r="CP115" s="38"/>
      <c r="CQ115" s="38"/>
      <c r="CR115" s="38"/>
      <c r="CS115" s="38"/>
    </row>
    <row r="116" spans="1:97" ht="13.5" customHeight="1" x14ac:dyDescent="0.35">
      <c r="A116" s="25" t="s">
        <v>89</v>
      </c>
      <c r="B116" s="26" t="s">
        <v>85</v>
      </c>
      <c r="C116" s="27" t="s">
        <v>86</v>
      </c>
      <c r="D116" s="27">
        <v>43717</v>
      </c>
      <c r="E116" s="54">
        <v>0.56756944444444446</v>
      </c>
      <c r="F116" s="29">
        <f t="shared" si="52"/>
        <v>43717.567569444444</v>
      </c>
      <c r="G116" s="30">
        <f t="shared" si="1"/>
        <v>13.708333333333334</v>
      </c>
      <c r="H116" s="30">
        <f t="shared" si="2"/>
        <v>45.697666666666663</v>
      </c>
      <c r="I116" s="31">
        <v>19</v>
      </c>
      <c r="J116" s="62">
        <v>17</v>
      </c>
      <c r="K116" s="31"/>
      <c r="L116" s="33">
        <v>22.0364</v>
      </c>
      <c r="M116" s="33">
        <v>53.905028999999999</v>
      </c>
      <c r="N116" s="33">
        <v>8.1</v>
      </c>
      <c r="O116" s="33">
        <v>0.46899999999999997</v>
      </c>
      <c r="P116" s="33">
        <v>0.80449349999999997</v>
      </c>
      <c r="Q116" s="33">
        <v>4.7137000000000002</v>
      </c>
      <c r="R116" s="33">
        <v>96.177999999999997</v>
      </c>
      <c r="S116" s="33">
        <v>38.087299999999999</v>
      </c>
      <c r="T116" s="33">
        <v>26.5563</v>
      </c>
      <c r="U116" s="33">
        <f t="shared" si="53"/>
        <v>210.51855570000001</v>
      </c>
      <c r="V116" s="33">
        <v>206.64586077353354</v>
      </c>
      <c r="W116" s="33">
        <v>0.95199999999999996</v>
      </c>
      <c r="X116" s="34">
        <v>6.3E-2</v>
      </c>
      <c r="Y116" s="33">
        <v>0.25800000000000001</v>
      </c>
      <c r="Z116" s="34">
        <v>0.1</v>
      </c>
      <c r="AA116" s="33">
        <v>3.7949999999999999</v>
      </c>
      <c r="AB116" s="33">
        <f t="shared" si="54"/>
        <v>201.30007557650131</v>
      </c>
      <c r="AC116" s="33">
        <f t="shared" si="55"/>
        <v>213.16356008090966</v>
      </c>
      <c r="AD116" s="33">
        <f t="shared" si="56"/>
        <v>218.8511098018343</v>
      </c>
      <c r="AE116" s="33">
        <f t="shared" si="57"/>
        <v>11.863484504408348</v>
      </c>
      <c r="AF116" s="33">
        <f t="shared" si="58"/>
        <v>12.205249028300756</v>
      </c>
      <c r="AG116" s="33">
        <f t="shared" si="59"/>
        <v>94.423035350676372</v>
      </c>
      <c r="AH116" s="33">
        <f t="shared" si="17"/>
        <v>26.567308552404256</v>
      </c>
      <c r="AI116" s="33">
        <f t="shared" si="18"/>
        <v>0.92736247498709656</v>
      </c>
      <c r="AJ116" s="33">
        <f t="shared" si="19"/>
        <v>6.136957555061668E-2</v>
      </c>
      <c r="AK116" s="33">
        <f t="shared" si="20"/>
        <v>0.25132302368347786</v>
      </c>
      <c r="AL116" s="34">
        <f t="shared" si="21"/>
        <v>9.7412024683518547E-2</v>
      </c>
      <c r="AM116" s="33">
        <f t="shared" si="22"/>
        <v>3.6967863367395286</v>
      </c>
      <c r="AN116" s="48">
        <v>2631.05</v>
      </c>
      <c r="AO116" s="34">
        <v>7.9714204189625146</v>
      </c>
      <c r="AP116" s="33">
        <v>24.908533030400005</v>
      </c>
      <c r="AQ116" s="34">
        <v>7.9840742098828787</v>
      </c>
      <c r="AR116" s="34"/>
      <c r="AS116" s="34"/>
      <c r="AT116" s="34"/>
      <c r="AU116" s="37">
        <f t="shared" si="9"/>
        <v>2019.6899383983573</v>
      </c>
      <c r="AV116" s="38"/>
      <c r="AW116" s="115" t="s">
        <v>87</v>
      </c>
      <c r="AX116" s="116">
        <v>2325.8760000000002</v>
      </c>
      <c r="AY116" s="116">
        <v>22.036399841308594</v>
      </c>
      <c r="AZ116" s="117">
        <v>17</v>
      </c>
      <c r="BA116" s="118">
        <v>8.0140288280823402</v>
      </c>
      <c r="BB116" s="279">
        <v>488.1325725442245</v>
      </c>
      <c r="BC116" s="279">
        <v>489.75233979575671</v>
      </c>
      <c r="BD116" s="116">
        <v>2087.1546025035641</v>
      </c>
      <c r="BE116" s="116">
        <v>223.99798732400518</v>
      </c>
      <c r="BF116" s="116">
        <v>14.723094791380815</v>
      </c>
      <c r="BG116" s="116">
        <v>90.655799887217967</v>
      </c>
      <c r="BH116" s="116">
        <v>5.0086751173590534</v>
      </c>
      <c r="BI116" s="116">
        <v>0.10826959508859572</v>
      </c>
      <c r="BJ116" s="116">
        <v>0.13664625332360153</v>
      </c>
      <c r="BK116" s="116">
        <v>10.282504616573572</v>
      </c>
      <c r="BL116" s="116">
        <v>5.2238429724170752</v>
      </c>
      <c r="BM116" s="116">
        <v>3.425984606141574</v>
      </c>
      <c r="BN116" s="116">
        <v>502.61730835072689</v>
      </c>
      <c r="BO116" s="38"/>
      <c r="BP116" s="115" t="s">
        <v>88</v>
      </c>
      <c r="BQ116" s="117">
        <v>2317.8209999999999</v>
      </c>
      <c r="BR116" s="117">
        <v>22.036399841308594</v>
      </c>
      <c r="BS116" s="117">
        <v>17</v>
      </c>
      <c r="BT116" s="118">
        <v>8.0267524213518495</v>
      </c>
      <c r="BU116" s="268">
        <v>471.13460790889371</v>
      </c>
      <c r="BV116" s="268">
        <v>472.69797092107041</v>
      </c>
      <c r="BW116" s="116">
        <v>2074.3662208275045</v>
      </c>
      <c r="BX116" s="116">
        <v>229.24428688990298</v>
      </c>
      <c r="BY116" s="116">
        <v>14.210400784336885</v>
      </c>
      <c r="BZ116" s="116">
        <v>92.798147099729292</v>
      </c>
      <c r="CA116" s="116">
        <v>5.1575857323900776</v>
      </c>
      <c r="CB116" s="116">
        <v>0.10860039003665679</v>
      </c>
      <c r="CC116" s="116">
        <v>0.14055435862040622</v>
      </c>
      <c r="CD116" s="116"/>
      <c r="CE116" s="116"/>
      <c r="CF116" s="116">
        <v>10.143010017590631</v>
      </c>
      <c r="CG116" s="116">
        <v>5.3461915945895964</v>
      </c>
      <c r="CH116" s="116">
        <v>3.5062252447593427</v>
      </c>
      <c r="CI116" s="116">
        <v>485.11494994853939</v>
      </c>
      <c r="CJ116" s="116"/>
      <c r="CK116" s="116"/>
      <c r="CL116" s="38"/>
      <c r="CM116" s="38"/>
      <c r="CN116" s="38"/>
      <c r="CO116" s="38"/>
      <c r="CP116" s="38"/>
      <c r="CQ116" s="38"/>
      <c r="CR116" s="38"/>
      <c r="CS116" s="38"/>
    </row>
    <row r="117" spans="1:97" ht="13.5" customHeight="1" x14ac:dyDescent="0.35">
      <c r="A117" s="25" t="s">
        <v>84</v>
      </c>
      <c r="B117" s="132" t="s">
        <v>85</v>
      </c>
      <c r="C117" s="27" t="s">
        <v>86</v>
      </c>
      <c r="D117" s="27">
        <v>43754</v>
      </c>
      <c r="E117" s="54">
        <v>0.44951388888888894</v>
      </c>
      <c r="F117" s="29">
        <f t="shared" si="52"/>
        <v>43754.449513888889</v>
      </c>
      <c r="G117" s="30">
        <f t="shared" si="1"/>
        <v>13.708333333333334</v>
      </c>
      <c r="H117" s="30">
        <f t="shared" si="2"/>
        <v>45.697666666666663</v>
      </c>
      <c r="I117" s="31">
        <v>19</v>
      </c>
      <c r="J117" s="62">
        <v>1.5</v>
      </c>
      <c r="K117" s="31"/>
      <c r="L117" s="33">
        <v>19.7895</v>
      </c>
      <c r="M117" s="33">
        <v>50.674542000000002</v>
      </c>
      <c r="N117" s="33">
        <v>8.1709999999999994</v>
      </c>
      <c r="O117" s="33">
        <v>0.85640000000000005</v>
      </c>
      <c r="P117" s="33">
        <v>0.9572039</v>
      </c>
      <c r="Q117" s="33">
        <v>5.1414</v>
      </c>
      <c r="R117" s="33">
        <v>100.479</v>
      </c>
      <c r="S117" s="33">
        <v>37.458199999999998</v>
      </c>
      <c r="T117" s="33">
        <v>26.694299999999998</v>
      </c>
      <c r="U117" s="33">
        <v>229.62006540000002</v>
      </c>
      <c r="V117" s="33">
        <v>224.82925366300717</v>
      </c>
      <c r="W117" s="33">
        <v>9.9000000000000005E-2</v>
      </c>
      <c r="X117" s="34">
        <v>9.0000000000000011E-3</v>
      </c>
      <c r="Y117" s="33">
        <v>8.3999999999999991E-2</v>
      </c>
      <c r="Z117" s="34">
        <v>4.5999999999999999E-2</v>
      </c>
      <c r="AA117" s="33">
        <v>0.89819999999999989</v>
      </c>
      <c r="AB117" s="33">
        <f t="shared" si="54"/>
        <v>218.98363871602984</v>
      </c>
      <c r="AC117" s="33">
        <f t="shared" si="55"/>
        <v>222.70957179298139</v>
      </c>
      <c r="AD117" s="33">
        <f t="shared" si="56"/>
        <v>228.68333525404407</v>
      </c>
      <c r="AE117" s="33">
        <f t="shared" si="57"/>
        <v>3.7259330769515486</v>
      </c>
      <c r="AF117" s="33">
        <f t="shared" si="58"/>
        <v>3.854081591036902</v>
      </c>
      <c r="AG117" s="33">
        <f t="shared" si="59"/>
        <v>98.314664430289426</v>
      </c>
      <c r="AH117" s="33">
        <f t="shared" si="17"/>
        <v>26.088516043522986</v>
      </c>
      <c r="AI117" s="33">
        <f t="shared" si="18"/>
        <v>9.6482904205703809E-2</v>
      </c>
      <c r="AJ117" s="33">
        <f t="shared" si="19"/>
        <v>8.771173109609438E-3</v>
      </c>
      <c r="AK117" s="33">
        <f t="shared" si="20"/>
        <v>8.1864282356354734E-2</v>
      </c>
      <c r="AL117" s="34">
        <f t="shared" si="21"/>
        <v>4.4830440338003791E-2</v>
      </c>
      <c r="AM117" s="33">
        <f t="shared" si="22"/>
        <v>0.87536307633902177</v>
      </c>
      <c r="AN117" s="48">
        <v>2652.15</v>
      </c>
      <c r="AO117" s="34">
        <v>8.0930352987833825</v>
      </c>
      <c r="AP117" s="33">
        <v>20.028130977600004</v>
      </c>
      <c r="AQ117" s="34">
        <v>8.1143473059734426</v>
      </c>
      <c r="AR117" s="34"/>
      <c r="AS117" s="34"/>
      <c r="AT117" s="38"/>
      <c r="AU117" s="37">
        <f t="shared" si="9"/>
        <v>2019.7912388774812</v>
      </c>
      <c r="AV117" s="38"/>
      <c r="AW117" s="115" t="s">
        <v>87</v>
      </c>
      <c r="AX117" s="115">
        <v>2319.16</v>
      </c>
      <c r="AY117" s="116">
        <v>19.789499282836914</v>
      </c>
      <c r="AZ117" s="117">
        <v>1.5</v>
      </c>
      <c r="BA117" s="118">
        <v>8.0966396331471202</v>
      </c>
      <c r="BB117" s="279">
        <v>394.44330607803664</v>
      </c>
      <c r="BC117" s="279">
        <v>395.789179569179</v>
      </c>
      <c r="BD117" s="116">
        <v>2063.7263855364072</v>
      </c>
      <c r="BE117" s="116">
        <v>242.74562308256907</v>
      </c>
      <c r="BF117" s="116">
        <v>12.687676083777879</v>
      </c>
      <c r="BG117" s="116">
        <v>97.992143714913297</v>
      </c>
      <c r="BH117" s="116">
        <v>4.8625275649255659</v>
      </c>
      <c r="BI117" s="116">
        <v>5.0273267352916262E-2</v>
      </c>
      <c r="BJ117" s="116">
        <v>3.5480457632039192E-2</v>
      </c>
      <c r="BK117" s="116">
        <v>9.9215200784845976</v>
      </c>
      <c r="BL117" s="116">
        <v>5.6947353655771389</v>
      </c>
      <c r="BM117" s="116">
        <v>3.7098130369541376</v>
      </c>
      <c r="BN117" s="116">
        <v>404.81634918064424</v>
      </c>
      <c r="BO117" s="38"/>
      <c r="BP117" s="115" t="s">
        <v>88</v>
      </c>
      <c r="BQ117" s="117">
        <v>2304.9760000000001</v>
      </c>
      <c r="BR117" s="117">
        <v>19.789499282836914</v>
      </c>
      <c r="BS117" s="117">
        <v>1.5</v>
      </c>
      <c r="BT117" s="118">
        <v>8.1179592890862065</v>
      </c>
      <c r="BU117" s="268">
        <v>371.39217361945094</v>
      </c>
      <c r="BV117" s="268">
        <v>372.65939472217968</v>
      </c>
      <c r="BW117" s="116">
        <v>2040.8915619615332</v>
      </c>
      <c r="BX117" s="116">
        <v>252.13833297621042</v>
      </c>
      <c r="BY117" s="116">
        <v>11.946212614904073</v>
      </c>
      <c r="BZ117" s="116">
        <v>101.79451723157699</v>
      </c>
      <c r="CA117" s="116">
        <v>5.1071866749627937</v>
      </c>
      <c r="CB117" s="116">
        <v>5.054206464723985E-2</v>
      </c>
      <c r="CC117" s="116">
        <v>3.7189819863810362E-2</v>
      </c>
      <c r="CD117" s="116"/>
      <c r="CE117" s="116"/>
      <c r="CF117" s="116">
        <v>9.7043305849776527</v>
      </c>
      <c r="CG117" s="116">
        <v>5.9150853621318928</v>
      </c>
      <c r="CH117" s="116">
        <v>3.8533591786858312</v>
      </c>
      <c r="CI117" s="116">
        <v>381.15901961623297</v>
      </c>
      <c r="CJ117" s="116"/>
      <c r="CK117" s="116"/>
      <c r="CL117" s="33">
        <v>19.771000000000001</v>
      </c>
      <c r="CM117" s="34">
        <v>8.0876000000000001</v>
      </c>
      <c r="CN117" s="34">
        <v>8.0980879770859193</v>
      </c>
      <c r="CO117" s="38"/>
      <c r="CP117" s="38"/>
      <c r="CQ117" s="38"/>
      <c r="CR117" s="38"/>
      <c r="CS117" s="34"/>
    </row>
    <row r="118" spans="1:97" ht="13.5" customHeight="1" x14ac:dyDescent="0.35">
      <c r="A118" s="25" t="s">
        <v>84</v>
      </c>
      <c r="B118" s="132" t="s">
        <v>85</v>
      </c>
      <c r="C118" s="27" t="s">
        <v>86</v>
      </c>
      <c r="D118" s="27">
        <v>43754</v>
      </c>
      <c r="E118" s="54">
        <v>0.44951388888888894</v>
      </c>
      <c r="F118" s="29">
        <f t="shared" si="52"/>
        <v>43754.449513888889</v>
      </c>
      <c r="G118" s="30">
        <f t="shared" si="1"/>
        <v>13.708333333333334</v>
      </c>
      <c r="H118" s="30">
        <f t="shared" si="2"/>
        <v>45.697666666666663</v>
      </c>
      <c r="I118" s="31">
        <v>19</v>
      </c>
      <c r="J118" s="62">
        <v>1.5</v>
      </c>
      <c r="K118" s="31"/>
      <c r="L118" s="33">
        <v>19.7895</v>
      </c>
      <c r="M118" s="33">
        <v>50.674542000000002</v>
      </c>
      <c r="N118" s="33">
        <v>8.1709999999999994</v>
      </c>
      <c r="O118" s="33">
        <v>0.85640000000000005</v>
      </c>
      <c r="P118" s="33">
        <v>0.9572039</v>
      </c>
      <c r="Q118" s="33">
        <v>5.1414</v>
      </c>
      <c r="R118" s="33">
        <v>100.479</v>
      </c>
      <c r="S118" s="33">
        <v>37.458199999999998</v>
      </c>
      <c r="T118" s="33">
        <v>26.694299999999998</v>
      </c>
      <c r="U118" s="33">
        <v>229.62006540000002</v>
      </c>
      <c r="V118" s="33">
        <v>229.15259057575122</v>
      </c>
      <c r="W118" s="33">
        <v>0.1</v>
      </c>
      <c r="X118" s="34">
        <v>1.7000000000000001E-2</v>
      </c>
      <c r="Y118" s="33">
        <v>0.106</v>
      </c>
      <c r="Z118" s="34">
        <v>5.2999999999999999E-2</v>
      </c>
      <c r="AA118" s="33">
        <v>0.86639999999999995</v>
      </c>
      <c r="AB118" s="33">
        <f t="shared" si="54"/>
        <v>223.19456782388991</v>
      </c>
      <c r="AC118" s="33">
        <f t="shared" si="55"/>
        <v>222.70957179298139</v>
      </c>
      <c r="AD118" s="33">
        <f t="shared" si="56"/>
        <v>228.68333525404407</v>
      </c>
      <c r="AE118" s="33">
        <f t="shared" si="57"/>
        <v>-0.48499603090851906</v>
      </c>
      <c r="AF118" s="33">
        <f t="shared" si="58"/>
        <v>-0.46925532170715201</v>
      </c>
      <c r="AG118" s="33">
        <f t="shared" si="59"/>
        <v>100.20519873963963</v>
      </c>
      <c r="AH118" s="33">
        <f t="shared" si="17"/>
        <v>26.088516043522986</v>
      </c>
      <c r="AI118" s="33">
        <f t="shared" si="18"/>
        <v>9.7457478995660415E-2</v>
      </c>
      <c r="AJ118" s="33">
        <f t="shared" si="19"/>
        <v>1.656777142926227E-2</v>
      </c>
      <c r="AK118" s="33">
        <f t="shared" si="20"/>
        <v>0.10330492773540004</v>
      </c>
      <c r="AL118" s="34">
        <f t="shared" si="21"/>
        <v>5.1652463867700019E-2</v>
      </c>
      <c r="AM118" s="33">
        <f t="shared" si="22"/>
        <v>0.84437159801840178</v>
      </c>
      <c r="AN118" s="48">
        <v>2648.54</v>
      </c>
      <c r="AO118" s="34">
        <v>8.0955620234812358</v>
      </c>
      <c r="AP118" s="33">
        <v>19.973108444100003</v>
      </c>
      <c r="AQ118" s="34">
        <v>8.1169885130535384</v>
      </c>
      <c r="AR118" s="34"/>
      <c r="AS118" s="34"/>
      <c r="AT118" s="38"/>
      <c r="AU118" s="37">
        <f t="shared" si="9"/>
        <v>2019.7912388774812</v>
      </c>
      <c r="AV118" s="38"/>
      <c r="AW118" s="115" t="s">
        <v>87</v>
      </c>
      <c r="AX118" s="115">
        <v>2314.7629999999999</v>
      </c>
      <c r="AY118" s="116">
        <v>19.789499282836914</v>
      </c>
      <c r="AZ118" s="117">
        <v>1.5</v>
      </c>
      <c r="BA118" s="118">
        <v>8.0983234457380338</v>
      </c>
      <c r="BB118" s="279">
        <v>392.02091346416489</v>
      </c>
      <c r="BC118" s="279">
        <v>393.35852154947099</v>
      </c>
      <c r="BD118" s="116">
        <v>2059.0200492431868</v>
      </c>
      <c r="BE118" s="116">
        <v>243.13287142920092</v>
      </c>
      <c r="BF118" s="116">
        <v>12.609757324962954</v>
      </c>
      <c r="BG118" s="116">
        <v>98.288710270708322</v>
      </c>
      <c r="BH118" s="116">
        <v>4.8814167706240994</v>
      </c>
      <c r="BI118" s="116">
        <v>5.7947660882830015E-2</v>
      </c>
      <c r="BJ118" s="116">
        <v>3.4351844979451727E-2</v>
      </c>
      <c r="BK118" s="116">
        <v>9.9007629899148775</v>
      </c>
      <c r="BL118" s="116">
        <v>5.7038200890288797</v>
      </c>
      <c r="BM118" s="116">
        <v>3.7157312444448864</v>
      </c>
      <c r="BN118" s="116">
        <v>402.33025265138622</v>
      </c>
      <c r="BO118" s="38"/>
      <c r="BP118" s="115" t="s">
        <v>88</v>
      </c>
      <c r="BQ118" s="117">
        <v>2300.4920000000002</v>
      </c>
      <c r="BR118" s="117">
        <v>19.789499282836914</v>
      </c>
      <c r="BS118" s="117">
        <v>1.5</v>
      </c>
      <c r="BT118" s="118">
        <v>8.1197559254177811</v>
      </c>
      <c r="BU118" s="268">
        <v>368.98002231852251</v>
      </c>
      <c r="BV118" s="268">
        <v>370.23901295962969</v>
      </c>
      <c r="BW118" s="116">
        <v>2036.041714750882</v>
      </c>
      <c r="BX118" s="116">
        <v>252.58191698778901</v>
      </c>
      <c r="BY118" s="116">
        <v>11.8686232784904</v>
      </c>
      <c r="BZ118" s="116">
        <v>102.11964296751752</v>
      </c>
      <c r="CA118" s="116">
        <v>5.1283583990961512</v>
      </c>
      <c r="CB118" s="116">
        <v>5.8259787319569219E-2</v>
      </c>
      <c r="CC118" s="116">
        <v>3.6015516493583935E-2</v>
      </c>
      <c r="CD118" s="116"/>
      <c r="CE118" s="116"/>
      <c r="CF118" s="116">
        <v>9.6832622795704602</v>
      </c>
      <c r="CG118" s="116">
        <v>5.9254917024245133</v>
      </c>
      <c r="CH118" s="116">
        <v>3.8601383482883209</v>
      </c>
      <c r="CI118" s="116">
        <v>378.6834337252659</v>
      </c>
      <c r="CJ118" s="116"/>
      <c r="CK118" s="116"/>
      <c r="CL118" s="33">
        <v>19.771000000000001</v>
      </c>
      <c r="CM118" s="38"/>
      <c r="CN118" s="38"/>
      <c r="CO118" s="38"/>
      <c r="CP118" s="38"/>
      <c r="CQ118" s="38"/>
      <c r="CR118" s="38"/>
      <c r="CS118" s="38"/>
    </row>
    <row r="119" spans="1:97" ht="13.5" customHeight="1" x14ac:dyDescent="0.35">
      <c r="A119" s="25" t="s">
        <v>84</v>
      </c>
      <c r="B119" s="132" t="s">
        <v>85</v>
      </c>
      <c r="C119" s="27" t="s">
        <v>86</v>
      </c>
      <c r="D119" s="27">
        <v>43754</v>
      </c>
      <c r="E119" s="54">
        <v>0.44951388888888894</v>
      </c>
      <c r="F119" s="29">
        <f t="shared" si="52"/>
        <v>43754.449513888889</v>
      </c>
      <c r="G119" s="30">
        <f t="shared" si="1"/>
        <v>13.708333333333334</v>
      </c>
      <c r="H119" s="30">
        <f t="shared" si="2"/>
        <v>45.697666666666663</v>
      </c>
      <c r="I119" s="31">
        <v>19</v>
      </c>
      <c r="J119" s="62">
        <v>1.5</v>
      </c>
      <c r="K119" s="31"/>
      <c r="L119" s="33">
        <v>19.7895</v>
      </c>
      <c r="M119" s="33">
        <v>50.674542000000002</v>
      </c>
      <c r="N119" s="33">
        <v>8.1709999999999994</v>
      </c>
      <c r="O119" s="33">
        <v>0.85640000000000005</v>
      </c>
      <c r="P119" s="33">
        <v>0.9572039</v>
      </c>
      <c r="Q119" s="33">
        <v>5.1414</v>
      </c>
      <c r="R119" s="33">
        <v>100.479</v>
      </c>
      <c r="S119" s="33">
        <v>37.458199999999998</v>
      </c>
      <c r="T119" s="33">
        <v>26.694299999999998</v>
      </c>
      <c r="U119" s="33">
        <v>229.62006540000002</v>
      </c>
      <c r="V119" s="33">
        <v>229.28780687344613</v>
      </c>
      <c r="W119" s="33">
        <v>0.14099999999999999</v>
      </c>
      <c r="X119" s="34">
        <v>1.7999999999999999E-2</v>
      </c>
      <c r="Y119" s="33">
        <v>0.105</v>
      </c>
      <c r="Z119" s="34">
        <v>8.9999999999999993E-3</v>
      </c>
      <c r="AA119" s="33">
        <v>0.82659999999999989</v>
      </c>
      <c r="AB119" s="33">
        <f t="shared" si="54"/>
        <v>223.32626846515666</v>
      </c>
      <c r="AC119" s="33">
        <f t="shared" si="55"/>
        <v>222.70957179298139</v>
      </c>
      <c r="AD119" s="33">
        <f t="shared" si="56"/>
        <v>228.68333525404407</v>
      </c>
      <c r="AE119" s="33">
        <f t="shared" si="57"/>
        <v>-0.6166966721752658</v>
      </c>
      <c r="AF119" s="33">
        <f t="shared" si="58"/>
        <v>-0.60447161940206229</v>
      </c>
      <c r="AG119" s="33">
        <f t="shared" si="59"/>
        <v>100.26432692121206</v>
      </c>
      <c r="AH119" s="33">
        <f t="shared" si="17"/>
        <v>26.088516043522986</v>
      </c>
      <c r="AI119" s="33">
        <f t="shared" si="18"/>
        <v>0.13741504538388119</v>
      </c>
      <c r="AJ119" s="33">
        <f t="shared" si="19"/>
        <v>1.7542346219218873E-2</v>
      </c>
      <c r="AK119" s="33">
        <f t="shared" si="20"/>
        <v>0.10233035294544343</v>
      </c>
      <c r="AL119" s="34">
        <f t="shared" si="21"/>
        <v>8.7711731096094363E-3</v>
      </c>
      <c r="AM119" s="33">
        <f t="shared" si="22"/>
        <v>0.80558352137812883</v>
      </c>
      <c r="AN119" s="48">
        <v>2648.6</v>
      </c>
      <c r="AO119" s="34">
        <v>8.0926213768639563</v>
      </c>
      <c r="AP119" s="33">
        <v>20.006121891600003</v>
      </c>
      <c r="AQ119" s="34">
        <v>8.1139571194327491</v>
      </c>
      <c r="AR119" s="34"/>
      <c r="AS119" s="34"/>
      <c r="AT119" s="38"/>
      <c r="AU119" s="37">
        <f t="shared" si="9"/>
        <v>2019.7912388774812</v>
      </c>
      <c r="AV119" s="38"/>
      <c r="AW119" s="115" t="s">
        <v>87</v>
      </c>
      <c r="AX119" s="115">
        <v>2316.4630000000002</v>
      </c>
      <c r="AY119" s="116">
        <v>19.789499282836914</v>
      </c>
      <c r="AZ119" s="117">
        <v>1.5</v>
      </c>
      <c r="BA119" s="118">
        <v>8.0958882901468314</v>
      </c>
      <c r="BB119" s="279">
        <v>394.73453390230372</v>
      </c>
      <c r="BC119" s="279">
        <v>396.08140108709614</v>
      </c>
      <c r="BD119" s="116">
        <v>2061.6802305807923</v>
      </c>
      <c r="BE119" s="116">
        <v>242.08576587981199</v>
      </c>
      <c r="BF119" s="116">
        <v>12.697043727350181</v>
      </c>
      <c r="BG119" s="116">
        <v>97.860018507311239</v>
      </c>
      <c r="BH119" s="116">
        <v>4.8541225131625847</v>
      </c>
      <c r="BI119" s="116">
        <v>9.8342502823664732E-3</v>
      </c>
      <c r="BJ119" s="116">
        <v>3.2597976736757579E-2</v>
      </c>
      <c r="BK119" s="116">
        <v>9.9263511658767527</v>
      </c>
      <c r="BL119" s="116">
        <v>5.6792553247794801</v>
      </c>
      <c r="BM119" s="116">
        <v>3.6997286250408337</v>
      </c>
      <c r="BN119" s="116">
        <v>405.11523569432819</v>
      </c>
      <c r="BO119" s="38"/>
      <c r="BP119" s="115" t="s">
        <v>88</v>
      </c>
      <c r="BQ119" s="117">
        <v>2302.29</v>
      </c>
      <c r="BR119" s="117">
        <v>19.789499282836914</v>
      </c>
      <c r="BS119" s="117">
        <v>1.5</v>
      </c>
      <c r="BT119" s="118">
        <v>8.1172311463333582</v>
      </c>
      <c r="BU119" s="268">
        <v>371.64674683606273</v>
      </c>
      <c r="BV119" s="268">
        <v>372.91483656386004</v>
      </c>
      <c r="BW119" s="116">
        <v>2038.8692474053562</v>
      </c>
      <c r="BX119" s="116">
        <v>251.46652461691451</v>
      </c>
      <c r="BY119" s="116">
        <v>11.954401225185672</v>
      </c>
      <c r="BZ119" s="116">
        <v>101.66295740746726</v>
      </c>
      <c r="CA119" s="116">
        <v>5.098631085601073</v>
      </c>
      <c r="CB119" s="116">
        <v>9.8868418718939723E-3</v>
      </c>
      <c r="CC119" s="116">
        <v>3.417033131111552E-2</v>
      </c>
      <c r="CD119" s="116"/>
      <c r="CE119" s="116"/>
      <c r="CF119" s="116">
        <v>9.7086755450436399</v>
      </c>
      <c r="CG119" s="116">
        <v>5.8993249509904269</v>
      </c>
      <c r="CH119" s="116">
        <v>3.8430921206107906</v>
      </c>
      <c r="CI119" s="116">
        <v>381.4202875818948</v>
      </c>
      <c r="CJ119" s="116"/>
      <c r="CK119" s="116"/>
      <c r="CL119" s="33">
        <v>19.771000000000001</v>
      </c>
      <c r="CM119" s="38"/>
      <c r="CN119" s="38"/>
      <c r="CO119" s="38"/>
      <c r="CP119" s="38"/>
      <c r="CQ119" s="31"/>
      <c r="CR119" s="31"/>
      <c r="CS119" s="38"/>
    </row>
    <row r="120" spans="1:97" ht="13.5" customHeight="1" x14ac:dyDescent="0.35">
      <c r="A120" s="25" t="s">
        <v>89</v>
      </c>
      <c r="B120" s="132" t="s">
        <v>85</v>
      </c>
      <c r="C120" s="27" t="s">
        <v>86</v>
      </c>
      <c r="D120" s="27">
        <v>43754</v>
      </c>
      <c r="E120" s="54">
        <v>0.4500231481481482</v>
      </c>
      <c r="F120" s="29">
        <f t="shared" si="52"/>
        <v>43754.450023148151</v>
      </c>
      <c r="G120" s="30">
        <f t="shared" si="1"/>
        <v>13.708333333333334</v>
      </c>
      <c r="H120" s="30">
        <f t="shared" si="2"/>
        <v>45.697666666666663</v>
      </c>
      <c r="I120" s="31">
        <v>19</v>
      </c>
      <c r="J120" s="62">
        <v>15</v>
      </c>
      <c r="K120" s="31"/>
      <c r="L120" s="33">
        <v>19.849499999999999</v>
      </c>
      <c r="M120" s="33">
        <v>50.981186999999998</v>
      </c>
      <c r="N120" s="33">
        <v>8.1530000000000005</v>
      </c>
      <c r="O120" s="33">
        <v>1.7556</v>
      </c>
      <c r="P120" s="33">
        <v>2.2499516000000002</v>
      </c>
      <c r="Q120" s="33">
        <v>4.9744999999999999</v>
      </c>
      <c r="R120" s="33">
        <v>97.382000000000005</v>
      </c>
      <c r="S120" s="33">
        <v>37.654299999999999</v>
      </c>
      <c r="T120" s="33">
        <v>26.828900000000001</v>
      </c>
      <c r="U120" s="33">
        <v>222.1661445</v>
      </c>
      <c r="V120" s="33">
        <v>222.46293515108681</v>
      </c>
      <c r="W120" s="33">
        <v>0.109</v>
      </c>
      <c r="X120" s="34">
        <v>1.9E-2</v>
      </c>
      <c r="Y120" s="33">
        <v>8.2000000000000003E-2</v>
      </c>
      <c r="Z120" s="34">
        <v>3.1E-2</v>
      </c>
      <c r="AA120" s="33">
        <v>0.9698</v>
      </c>
      <c r="AB120" s="33">
        <f t="shared" si="54"/>
        <v>216.6504421048987</v>
      </c>
      <c r="AC120" s="33">
        <f t="shared" si="55"/>
        <v>222.17922957862643</v>
      </c>
      <c r="AD120" s="33">
        <f t="shared" si="56"/>
        <v>228.16884061281701</v>
      </c>
      <c r="AE120" s="33">
        <f t="shared" si="57"/>
        <v>5.528787473727732</v>
      </c>
      <c r="AF120" s="33">
        <f t="shared" si="58"/>
        <v>5.7059054617301967</v>
      </c>
      <c r="AG120" s="33">
        <f t="shared" si="59"/>
        <v>97.499261754407286</v>
      </c>
      <c r="AH120" s="33">
        <f t="shared" si="17"/>
        <v>26.237744060523937</v>
      </c>
      <c r="AI120" s="33">
        <f t="shared" si="18"/>
        <v>0.10621320510851485</v>
      </c>
      <c r="AJ120" s="33">
        <f t="shared" si="19"/>
        <v>1.8514228413410844E-2</v>
      </c>
      <c r="AK120" s="33">
        <f t="shared" si="20"/>
        <v>7.9903512099983656E-2</v>
      </c>
      <c r="AL120" s="34">
        <f t="shared" si="21"/>
        <v>3.0207425306091381E-2</v>
      </c>
      <c r="AM120" s="33">
        <f t="shared" si="22"/>
        <v>0.94500519554346518</v>
      </c>
      <c r="AN120" s="48">
        <v>2667.88</v>
      </c>
      <c r="AO120" s="34">
        <v>8.0856291886381086</v>
      </c>
      <c r="AP120" s="33">
        <v>20.040135974400002</v>
      </c>
      <c r="AQ120" s="34">
        <v>8.1064988382394674</v>
      </c>
      <c r="AR120" s="34"/>
      <c r="AS120" s="34"/>
      <c r="AT120" s="38"/>
      <c r="AU120" s="37">
        <f t="shared" si="9"/>
        <v>2019.7912388774812</v>
      </c>
      <c r="AV120" s="38"/>
      <c r="AW120" s="115" t="s">
        <v>87</v>
      </c>
      <c r="AX120" s="115">
        <v>2336.7469999999998</v>
      </c>
      <c r="AY120" s="116">
        <v>19.84950065612793</v>
      </c>
      <c r="AZ120" s="117">
        <v>15</v>
      </c>
      <c r="BA120" s="118">
        <v>8.0879591237026602</v>
      </c>
      <c r="BB120" s="279">
        <v>405.40315849119162</v>
      </c>
      <c r="BC120" s="279">
        <v>406.7853940381936</v>
      </c>
      <c r="BD120" s="116">
        <v>2081.8905138083023</v>
      </c>
      <c r="BE120" s="116">
        <v>241.85151711719158</v>
      </c>
      <c r="BF120" s="116">
        <v>13.004749276299046</v>
      </c>
      <c r="BG120" s="116">
        <v>97.409741522203817</v>
      </c>
      <c r="BH120" s="116">
        <v>4.8134084331793039</v>
      </c>
      <c r="BI120" s="116">
        <v>3.3806958533831123E-2</v>
      </c>
      <c r="BJ120" s="116">
        <v>3.775617372334903E-2</v>
      </c>
      <c r="BK120" s="116">
        <v>9.9808780962557719</v>
      </c>
      <c r="BL120" s="116">
        <v>5.6513610893647579</v>
      </c>
      <c r="BM120" s="116">
        <v>3.6833236342620439</v>
      </c>
      <c r="BN120" s="116">
        <v>416.09774001036158</v>
      </c>
      <c r="BO120" s="38"/>
      <c r="BP120" s="115" t="s">
        <v>88</v>
      </c>
      <c r="BQ120" s="117">
        <v>2322.864</v>
      </c>
      <c r="BR120" s="117">
        <v>19.84950065612793</v>
      </c>
      <c r="BS120" s="117">
        <v>15</v>
      </c>
      <c r="BT120" s="118">
        <v>8.1088354960655504</v>
      </c>
      <c r="BU120" s="268">
        <v>382.23273685676281</v>
      </c>
      <c r="BV120" s="268">
        <v>383.53597208087308</v>
      </c>
      <c r="BW120" s="116">
        <v>2059.5626664342503</v>
      </c>
      <c r="BX120" s="116">
        <v>251.03964544742792</v>
      </c>
      <c r="BY120" s="116">
        <v>12.261475530965255</v>
      </c>
      <c r="BZ120" s="116">
        <v>101.12195213700815</v>
      </c>
      <c r="CA120" s="116">
        <v>5.0504384986552049</v>
      </c>
      <c r="CB120" s="116">
        <v>3.3982106478126897E-2</v>
      </c>
      <c r="CC120" s="116">
        <v>3.95376391364941E-2</v>
      </c>
      <c r="CD120" s="116"/>
      <c r="CE120" s="116"/>
      <c r="CF120" s="116">
        <v>9.7658444386335717</v>
      </c>
      <c r="CG120" s="116">
        <v>5.8660607180812754</v>
      </c>
      <c r="CH120" s="116">
        <v>3.8232559805081632</v>
      </c>
      <c r="CI120" s="116">
        <v>392.31608001280512</v>
      </c>
      <c r="CJ120" s="116"/>
      <c r="CK120" s="116"/>
      <c r="CL120" s="33"/>
      <c r="CM120" s="38"/>
      <c r="CN120" s="38"/>
      <c r="CO120" s="38"/>
      <c r="CP120" s="38"/>
      <c r="CQ120" s="51"/>
      <c r="CR120" s="51"/>
      <c r="CS120" s="38"/>
    </row>
    <row r="121" spans="1:97" ht="13.5" customHeight="1" x14ac:dyDescent="0.35">
      <c r="A121" s="25" t="s">
        <v>84</v>
      </c>
      <c r="B121" s="132" t="s">
        <v>85</v>
      </c>
      <c r="C121" s="27" t="s">
        <v>86</v>
      </c>
      <c r="D121" s="27">
        <v>43783</v>
      </c>
      <c r="E121" s="54">
        <v>0.62244212962962964</v>
      </c>
      <c r="F121" s="29">
        <f t="shared" si="52"/>
        <v>43783.622442129628</v>
      </c>
      <c r="G121" s="30">
        <f t="shared" si="1"/>
        <v>13.708333333333334</v>
      </c>
      <c r="H121" s="30">
        <f t="shared" si="2"/>
        <v>45.697666666666663</v>
      </c>
      <c r="I121" s="31">
        <v>19</v>
      </c>
      <c r="J121" s="62">
        <v>1.5</v>
      </c>
      <c r="K121" s="31"/>
      <c r="L121" s="33">
        <v>17.022400000000001</v>
      </c>
      <c r="M121" s="33">
        <v>47.156382000000001</v>
      </c>
      <c r="N121" s="33">
        <v>8.2270000000000003</v>
      </c>
      <c r="O121" s="33">
        <v>0.69840000000000002</v>
      </c>
      <c r="P121" s="33">
        <v>1.267658</v>
      </c>
      <c r="Q121" s="33">
        <v>4.9676</v>
      </c>
      <c r="R121" s="33">
        <v>91.875</v>
      </c>
      <c r="S121" s="33">
        <v>36.959400000000002</v>
      </c>
      <c r="T121" s="33">
        <v>27.0139</v>
      </c>
      <c r="U121" s="33">
        <v>221.85798360000001</v>
      </c>
      <c r="V121" s="121">
        <v>210.67593640165336</v>
      </c>
      <c r="W121" s="33">
        <v>1.851</v>
      </c>
      <c r="X121" s="34">
        <v>0.159</v>
      </c>
      <c r="Y121" s="33">
        <v>1.978</v>
      </c>
      <c r="Z121" s="34">
        <v>0.123</v>
      </c>
      <c r="AA121" s="33">
        <v>4.7149999999999999</v>
      </c>
      <c r="AB121" s="33">
        <f t="shared" si="54"/>
        <v>205.13445475436447</v>
      </c>
      <c r="AC121" s="33">
        <f t="shared" si="55"/>
        <v>235.13839120131087</v>
      </c>
      <c r="AD121" s="33">
        <f t="shared" si="56"/>
        <v>241.52162926847078</v>
      </c>
      <c r="AE121" s="33">
        <f t="shared" si="57"/>
        <v>30.003936446946398</v>
      </c>
      <c r="AF121" s="33">
        <f t="shared" si="58"/>
        <v>30.845692866817416</v>
      </c>
      <c r="AG121" s="33">
        <f t="shared" si="59"/>
        <v>87.228600204361015</v>
      </c>
      <c r="AH121" s="33">
        <f t="shared" si="17"/>
        <v>25.70901616750416</v>
      </c>
      <c r="AI121" s="33">
        <f t="shared" si="18"/>
        <v>1.8046053713324492</v>
      </c>
      <c r="AJ121" s="33">
        <f t="shared" si="19"/>
        <v>0.15501472395562368</v>
      </c>
      <c r="AK121" s="33">
        <f t="shared" si="20"/>
        <v>1.92842216342279</v>
      </c>
      <c r="AL121" s="34">
        <f t="shared" si="21"/>
        <v>0.11991705060718058</v>
      </c>
      <c r="AM121" s="33">
        <f t="shared" si="22"/>
        <v>4.5968202732752559</v>
      </c>
      <c r="AN121" s="48">
        <v>2657.31</v>
      </c>
      <c r="AO121" s="34">
        <v>8.0501803634413562</v>
      </c>
      <c r="AP121" s="33">
        <v>20.392295360000002</v>
      </c>
      <c r="AQ121" s="34">
        <v>8.0711047993912057</v>
      </c>
      <c r="AR121" s="34"/>
      <c r="AS121" s="34"/>
      <c r="AT121" s="38"/>
      <c r="AU121" s="37">
        <f t="shared" si="9"/>
        <v>2019.8706365503081</v>
      </c>
      <c r="AV121" s="38"/>
      <c r="AW121" s="115" t="s">
        <v>87</v>
      </c>
      <c r="AX121" s="115">
        <v>2351.3649999999998</v>
      </c>
      <c r="AY121" s="116">
        <v>17.02239990234375</v>
      </c>
      <c r="AZ121" s="117">
        <v>1.5</v>
      </c>
      <c r="BA121" s="118">
        <v>8.1017953817914137</v>
      </c>
      <c r="BB121" s="279">
        <v>392.44527982331482</v>
      </c>
      <c r="BC121" s="279">
        <v>393.83159919906404</v>
      </c>
      <c r="BD121" s="116">
        <v>2113.5381258283446</v>
      </c>
      <c r="BE121" s="116">
        <v>224.13299471198843</v>
      </c>
      <c r="BF121" s="116">
        <v>13.693465961980758</v>
      </c>
      <c r="BG121" s="116">
        <v>91.458230007190167</v>
      </c>
      <c r="BH121" s="116">
        <v>3.7545440210198353</v>
      </c>
      <c r="BI121" s="116">
        <v>0.13277272733274734</v>
      </c>
      <c r="BJ121" s="116">
        <v>0.16850189878736879</v>
      </c>
      <c r="BK121" s="116">
        <v>10.446060930353349</v>
      </c>
      <c r="BL121" s="116">
        <v>5.271249815228332</v>
      </c>
      <c r="BM121" s="116">
        <v>3.4089493448603423</v>
      </c>
      <c r="BN121" s="116">
        <v>401.35770156747856</v>
      </c>
      <c r="BO121" s="38"/>
      <c r="BP121" s="115" t="s">
        <v>88</v>
      </c>
      <c r="BQ121" s="117">
        <v>2338.0729999999999</v>
      </c>
      <c r="BR121" s="117">
        <v>17.02239990234375</v>
      </c>
      <c r="BS121" s="117">
        <v>1.5</v>
      </c>
      <c r="BT121" s="118">
        <v>8.1228378128918628</v>
      </c>
      <c r="BU121" s="268">
        <v>370.12087126474427</v>
      </c>
      <c r="BV121" s="268">
        <v>371.42832930178452</v>
      </c>
      <c r="BW121" s="116">
        <v>2092.2664130066478</v>
      </c>
      <c r="BX121" s="116">
        <v>232.89229576281659</v>
      </c>
      <c r="BY121" s="116">
        <v>12.914507609224339</v>
      </c>
      <c r="BZ121" s="116">
        <v>95.015889030806761</v>
      </c>
      <c r="CA121" s="116">
        <v>3.9409382659687187</v>
      </c>
      <c r="CB121" s="116">
        <v>0.13342279188015541</v>
      </c>
      <c r="CC121" s="116">
        <v>0.17654589397649667</v>
      </c>
      <c r="CD121" s="116"/>
      <c r="CE121" s="116"/>
      <c r="CF121" s="116">
        <v>10.211253328447189</v>
      </c>
      <c r="CG121" s="116">
        <v>5.477254576397204</v>
      </c>
      <c r="CH121" s="116">
        <v>3.5421738779864236</v>
      </c>
      <c r="CI121" s="116">
        <v>378.52630629128817</v>
      </c>
      <c r="CJ121" s="116"/>
      <c r="CK121" s="116"/>
      <c r="CL121" s="33">
        <v>17.011900000000001</v>
      </c>
      <c r="CM121" s="34">
        <v>8.0923999999999996</v>
      </c>
      <c r="CN121" s="34">
        <v>8.1024358182605098</v>
      </c>
      <c r="CO121" s="38"/>
      <c r="CP121" s="38"/>
      <c r="CQ121" s="38"/>
      <c r="CR121" s="38"/>
      <c r="CS121" s="34"/>
    </row>
    <row r="122" spans="1:97" ht="13.5" customHeight="1" x14ac:dyDescent="0.35">
      <c r="A122" s="25" t="s">
        <v>84</v>
      </c>
      <c r="B122" s="132" t="s">
        <v>85</v>
      </c>
      <c r="C122" s="27" t="s">
        <v>86</v>
      </c>
      <c r="D122" s="27">
        <v>43783</v>
      </c>
      <c r="E122" s="54">
        <v>0.62244212962962964</v>
      </c>
      <c r="F122" s="29">
        <f t="shared" si="52"/>
        <v>43783.622442129628</v>
      </c>
      <c r="G122" s="30">
        <f t="shared" si="1"/>
        <v>13.708333333333334</v>
      </c>
      <c r="H122" s="30">
        <f t="shared" si="2"/>
        <v>45.697666666666663</v>
      </c>
      <c r="I122" s="31">
        <v>19</v>
      </c>
      <c r="J122" s="62">
        <v>1.5</v>
      </c>
      <c r="K122" s="31"/>
      <c r="L122" s="33">
        <v>17.022400000000001</v>
      </c>
      <c r="M122" s="33">
        <v>47.156382000000001</v>
      </c>
      <c r="N122" s="33">
        <v>8.2270000000000003</v>
      </c>
      <c r="O122" s="33">
        <v>0.69840000000000002</v>
      </c>
      <c r="P122" s="33">
        <v>1.267658</v>
      </c>
      <c r="Q122" s="33">
        <v>4.9676</v>
      </c>
      <c r="R122" s="33">
        <v>91.875</v>
      </c>
      <c r="S122" s="33">
        <v>36.959400000000002</v>
      </c>
      <c r="T122" s="33">
        <v>27.0139</v>
      </c>
      <c r="U122" s="33">
        <v>221.85798360000001</v>
      </c>
      <c r="V122" s="121">
        <v>208.2157818228998</v>
      </c>
      <c r="W122" s="33">
        <v>1.964</v>
      </c>
      <c r="X122" s="34">
        <v>0.16200000000000001</v>
      </c>
      <c r="Y122" s="33">
        <v>1.9649999999999999</v>
      </c>
      <c r="Z122" s="34">
        <v>0.11700000000000001</v>
      </c>
      <c r="AA122" s="33">
        <v>5.0709999999999997</v>
      </c>
      <c r="AB122" s="33">
        <f t="shared" si="54"/>
        <v>202.73901046801782</v>
      </c>
      <c r="AC122" s="33">
        <f t="shared" si="55"/>
        <v>235.13839120131087</v>
      </c>
      <c r="AD122" s="33">
        <f t="shared" si="56"/>
        <v>241.52162926847078</v>
      </c>
      <c r="AE122" s="33">
        <f t="shared" si="57"/>
        <v>32.399380733293043</v>
      </c>
      <c r="AF122" s="33">
        <f t="shared" si="58"/>
        <v>33.305847445570976</v>
      </c>
      <c r="AG122" s="33">
        <f t="shared" si="59"/>
        <v>86.209993884833878</v>
      </c>
      <c r="AH122" s="33">
        <f t="shared" si="17"/>
        <v>25.70901616750416</v>
      </c>
      <c r="AI122" s="33">
        <f t="shared" si="18"/>
        <v>1.914773068231729</v>
      </c>
      <c r="AJ122" s="33">
        <f t="shared" si="19"/>
        <v>0.15793953006799394</v>
      </c>
      <c r="AK122" s="33">
        <f t="shared" si="20"/>
        <v>1.9157480036025187</v>
      </c>
      <c r="AL122" s="34">
        <f t="shared" si="21"/>
        <v>0.11406743838244006</v>
      </c>
      <c r="AM122" s="33">
        <f t="shared" si="22"/>
        <v>4.9438972652765258</v>
      </c>
      <c r="AN122" s="48">
        <v>2657.92</v>
      </c>
      <c r="AO122" s="34">
        <v>8.0515728799893225</v>
      </c>
      <c r="AP122" s="33">
        <v>20.3002513104</v>
      </c>
      <c r="AQ122" s="34">
        <v>8.0726432899206397</v>
      </c>
      <c r="AR122" s="34"/>
      <c r="AS122" s="34"/>
      <c r="AT122" s="38"/>
      <c r="AU122" s="37">
        <f t="shared" si="9"/>
        <v>2019.8706365503081</v>
      </c>
      <c r="AV122" s="38"/>
      <c r="AW122" s="115" t="s">
        <v>87</v>
      </c>
      <c r="AX122" s="115">
        <v>2351.924</v>
      </c>
      <c r="AY122" s="116">
        <v>17.02239990234375</v>
      </c>
      <c r="AZ122" s="117">
        <v>1.5</v>
      </c>
      <c r="BA122" s="118">
        <v>8.1017861459694966</v>
      </c>
      <c r="BB122" s="279">
        <v>392.54779353942985</v>
      </c>
      <c r="BC122" s="279">
        <v>393.9344750465595</v>
      </c>
      <c r="BD122" s="116">
        <v>2114.0452614077144</v>
      </c>
      <c r="BE122" s="116">
        <v>224.18200702208983</v>
      </c>
      <c r="BF122" s="116">
        <v>13.69704293985351</v>
      </c>
      <c r="BG122" s="116">
        <v>91.45669027015569</v>
      </c>
      <c r="BH122" s="116">
        <v>3.7544641767374705</v>
      </c>
      <c r="BI122" s="116">
        <v>0.12629573941142117</v>
      </c>
      <c r="BJ122" s="116">
        <v>0.18122069821045522</v>
      </c>
      <c r="BK122" s="116">
        <v>10.446370089207095</v>
      </c>
      <c r="BL122" s="116">
        <v>5.272402506428028</v>
      </c>
      <c r="BM122" s="116">
        <v>3.4096947972763285</v>
      </c>
      <c r="BN122" s="116">
        <v>401.4625433673279</v>
      </c>
      <c r="BO122" s="38"/>
      <c r="BP122" s="115" t="s">
        <v>88</v>
      </c>
      <c r="BQ122" s="117">
        <v>2338.538</v>
      </c>
      <c r="BR122" s="117">
        <v>17.02239990234375</v>
      </c>
      <c r="BS122" s="117">
        <v>1.5</v>
      </c>
      <c r="BT122" s="118">
        <v>8.1229721964073036</v>
      </c>
      <c r="BU122" s="268">
        <v>370.06920555522049</v>
      </c>
      <c r="BV122" s="268">
        <v>371.37648108229604</v>
      </c>
      <c r="BW122" s="116">
        <v>2092.6217691960865</v>
      </c>
      <c r="BX122" s="116">
        <v>233.00393795425722</v>
      </c>
      <c r="BY122" s="116">
        <v>12.912704854365753</v>
      </c>
      <c r="BZ122" s="116">
        <v>95.038927958222217</v>
      </c>
      <c r="CA122" s="116">
        <v>3.9421578971298841</v>
      </c>
      <c r="CB122" s="116">
        <v>0.1269183717072426</v>
      </c>
      <c r="CC122" s="116">
        <v>0.18993226197926624</v>
      </c>
      <c r="CD122" s="116"/>
      <c r="CE122" s="116"/>
      <c r="CF122" s="116">
        <v>10.209976857673404</v>
      </c>
      <c r="CG122" s="116">
        <v>5.4798802223078367</v>
      </c>
      <c r="CH122" s="116">
        <v>3.5438718991807572</v>
      </c>
      <c r="CI122" s="116">
        <v>378.47346725489149</v>
      </c>
      <c r="CJ122" s="116"/>
      <c r="CK122" s="116"/>
      <c r="CL122" s="33">
        <v>17.011900000000001</v>
      </c>
      <c r="CM122" s="38"/>
      <c r="CN122" s="38"/>
      <c r="CO122" s="38"/>
      <c r="CP122" s="38"/>
      <c r="CQ122" s="38"/>
      <c r="CR122" s="38"/>
      <c r="CS122" s="38"/>
    </row>
    <row r="123" spans="1:97" ht="13.5" customHeight="1" x14ac:dyDescent="0.35">
      <c r="A123" s="25" t="s">
        <v>84</v>
      </c>
      <c r="B123" s="132" t="s">
        <v>85</v>
      </c>
      <c r="C123" s="27" t="s">
        <v>86</v>
      </c>
      <c r="D123" s="27">
        <v>43783</v>
      </c>
      <c r="E123" s="54">
        <v>0.62244212962962964</v>
      </c>
      <c r="F123" s="29">
        <f t="shared" si="52"/>
        <v>43783.622442129628</v>
      </c>
      <c r="G123" s="30">
        <f t="shared" si="1"/>
        <v>13.708333333333334</v>
      </c>
      <c r="H123" s="30">
        <f t="shared" si="2"/>
        <v>45.697666666666663</v>
      </c>
      <c r="I123" s="31">
        <v>19</v>
      </c>
      <c r="J123" s="62">
        <v>1.5</v>
      </c>
      <c r="K123" s="31"/>
      <c r="L123" s="33">
        <v>17.022400000000001</v>
      </c>
      <c r="M123" s="33">
        <v>47.156382000000001</v>
      </c>
      <c r="N123" s="33">
        <v>8.2270000000000003</v>
      </c>
      <c r="O123" s="33">
        <v>0.69840000000000002</v>
      </c>
      <c r="P123" s="33">
        <v>1.267658</v>
      </c>
      <c r="Q123" s="33">
        <v>4.9676</v>
      </c>
      <c r="R123" s="33">
        <v>91.875</v>
      </c>
      <c r="S123" s="33">
        <v>36.959400000000002</v>
      </c>
      <c r="T123" s="33">
        <v>27.0139</v>
      </c>
      <c r="U123" s="33">
        <v>221.85798360000001</v>
      </c>
      <c r="V123" s="33">
        <v>222.08024975722805</v>
      </c>
      <c r="W123" s="33"/>
      <c r="X123" s="34"/>
      <c r="Y123" s="33"/>
      <c r="Z123" s="34"/>
      <c r="AA123" s="33"/>
      <c r="AB123" s="33">
        <f t="shared" si="54"/>
        <v>216.23879653160299</v>
      </c>
      <c r="AC123" s="33">
        <f t="shared" si="55"/>
        <v>235.13839120131087</v>
      </c>
      <c r="AD123" s="33">
        <f t="shared" si="56"/>
        <v>241.52162926847078</v>
      </c>
      <c r="AE123" s="33">
        <f t="shared" si="57"/>
        <v>18.899594669707881</v>
      </c>
      <c r="AF123" s="33">
        <f t="shared" si="58"/>
        <v>19.441379511242729</v>
      </c>
      <c r="AG123" s="33">
        <f t="shared" si="59"/>
        <v>91.950460267211895</v>
      </c>
      <c r="AH123" s="33">
        <f t="shared" si="17"/>
        <v>25.70901616750416</v>
      </c>
      <c r="AI123" s="33"/>
      <c r="AJ123" s="33"/>
      <c r="AK123" s="33"/>
      <c r="AL123" s="34"/>
      <c r="AM123" s="33"/>
      <c r="AN123" s="48">
        <v>2660.08</v>
      </c>
      <c r="AO123" s="34">
        <v>8.0516136977935631</v>
      </c>
      <c r="AP123" s="33">
        <v>20.3002513104</v>
      </c>
      <c r="AQ123" s="34">
        <v>8.0726847109985762</v>
      </c>
      <c r="AR123" s="34"/>
      <c r="AS123" s="34"/>
      <c r="AT123" s="38"/>
      <c r="AU123" s="37">
        <f t="shared" si="9"/>
        <v>2019.8706365503081</v>
      </c>
      <c r="AV123" s="38"/>
      <c r="AW123" s="115" t="s">
        <v>87</v>
      </c>
      <c r="AX123" s="115">
        <v>2354.1660000000002</v>
      </c>
      <c r="AY123" s="116">
        <v>17.02239990234375</v>
      </c>
      <c r="AZ123" s="117">
        <v>1.5</v>
      </c>
      <c r="BA123" s="118">
        <v>8.1018227798046247</v>
      </c>
      <c r="BB123" s="279">
        <v>392.88591232976194</v>
      </c>
      <c r="BC123" s="279">
        <v>394.27378824705386</v>
      </c>
      <c r="BD123" s="116">
        <v>2116.0446683454388</v>
      </c>
      <c r="BE123" s="116">
        <v>224.41296131338041</v>
      </c>
      <c r="BF123" s="116">
        <v>13.708840809225059</v>
      </c>
      <c r="BG123" s="116">
        <v>91.462797740721555</v>
      </c>
      <c r="BH123" s="116">
        <v>3.7547808886195702</v>
      </c>
      <c r="BI123" s="116">
        <v>0</v>
      </c>
      <c r="BJ123" s="116">
        <v>0</v>
      </c>
      <c r="BK123" s="116">
        <v>10.454306425904411</v>
      </c>
      <c r="BL123" s="116">
        <v>5.2778341822366528</v>
      </c>
      <c r="BM123" s="116">
        <v>3.4132074950877302</v>
      </c>
      <c r="BN123" s="116">
        <v>401.80834082628974</v>
      </c>
      <c r="BO123" s="38"/>
      <c r="BP123" s="115" t="s">
        <v>88</v>
      </c>
      <c r="BQ123" s="117">
        <v>2340.779</v>
      </c>
      <c r="BR123" s="117">
        <v>17.02239990234375</v>
      </c>
      <c r="BS123" s="117">
        <v>1.5</v>
      </c>
      <c r="BT123" s="118">
        <v>8.1230088692403619</v>
      </c>
      <c r="BU123" s="268">
        <v>370.38954315635516</v>
      </c>
      <c r="BV123" s="268">
        <v>371.69795028125105</v>
      </c>
      <c r="BW123" s="116">
        <v>2094.6100410741738</v>
      </c>
      <c r="BX123" s="116">
        <v>233.24501792395165</v>
      </c>
      <c r="BY123" s="116">
        <v>12.923882290464833</v>
      </c>
      <c r="BZ123" s="116">
        <v>95.045215910190436</v>
      </c>
      <c r="CA123" s="116">
        <v>3.9424907961386544</v>
      </c>
      <c r="CB123" s="116">
        <v>0</v>
      </c>
      <c r="CC123" s="116">
        <v>0</v>
      </c>
      <c r="CD123" s="116"/>
      <c r="CE123" s="116"/>
      <c r="CF123" s="116">
        <v>10.217815999266605</v>
      </c>
      <c r="CG123" s="116">
        <v>5.4855500378891611</v>
      </c>
      <c r="CH123" s="116">
        <v>3.547538603432868</v>
      </c>
      <c r="CI123" s="116">
        <v>378.80107971432778</v>
      </c>
      <c r="CJ123" s="116"/>
      <c r="CK123" s="116"/>
      <c r="CL123" s="33">
        <v>17.011900000000001</v>
      </c>
      <c r="CM123" s="38"/>
      <c r="CN123" s="38"/>
      <c r="CO123" s="38"/>
      <c r="CP123" s="38"/>
      <c r="CQ123" s="38"/>
      <c r="CR123" s="38"/>
      <c r="CS123" s="38"/>
    </row>
    <row r="124" spans="1:97" ht="13.5" customHeight="1" x14ac:dyDescent="0.35">
      <c r="A124" s="25" t="s">
        <v>89</v>
      </c>
      <c r="B124" s="132" t="s">
        <v>85</v>
      </c>
      <c r="C124" s="27" t="s">
        <v>86</v>
      </c>
      <c r="D124" s="27">
        <v>43783</v>
      </c>
      <c r="E124" s="54">
        <v>0.62312500000000004</v>
      </c>
      <c r="F124" s="29">
        <f t="shared" si="52"/>
        <v>43783.623124999998</v>
      </c>
      <c r="G124" s="30">
        <f t="shared" si="1"/>
        <v>13.708333333333334</v>
      </c>
      <c r="H124" s="30">
        <f t="shared" si="2"/>
        <v>45.697666666666663</v>
      </c>
      <c r="I124" s="31">
        <v>19</v>
      </c>
      <c r="J124" s="62">
        <v>15</v>
      </c>
      <c r="K124" s="31"/>
      <c r="L124" s="33">
        <v>17.087700000000002</v>
      </c>
      <c r="M124" s="33">
        <v>47.266992999999999</v>
      </c>
      <c r="N124" s="33">
        <v>8.2309999999999999</v>
      </c>
      <c r="O124" s="33">
        <v>0.65049999999999997</v>
      </c>
      <c r="P124" s="33">
        <v>1.3651149</v>
      </c>
      <c r="Q124" s="33">
        <v>4.8860999999999999</v>
      </c>
      <c r="R124" s="33">
        <v>90.48</v>
      </c>
      <c r="S124" s="33">
        <v>36.991199999999999</v>
      </c>
      <c r="T124" s="33">
        <v>27.023099999999999</v>
      </c>
      <c r="U124" s="33">
        <v>218.21811210000001</v>
      </c>
      <c r="V124" s="33">
        <v>221.31117260823885</v>
      </c>
      <c r="W124" s="33">
        <v>1.927</v>
      </c>
      <c r="X124" s="34">
        <v>0.161</v>
      </c>
      <c r="Y124" s="33">
        <v>1.927</v>
      </c>
      <c r="Z124" s="34">
        <v>0.123</v>
      </c>
      <c r="AA124" s="33">
        <v>4.97</v>
      </c>
      <c r="AB124" s="33">
        <f t="shared" si="54"/>
        <v>215.48801833983956</v>
      </c>
      <c r="AC124" s="33">
        <f t="shared" si="55"/>
        <v>234.79844700475047</v>
      </c>
      <c r="AD124" s="33">
        <f t="shared" si="56"/>
        <v>241.17451539914288</v>
      </c>
      <c r="AE124" s="33">
        <f t="shared" si="57"/>
        <v>19.310428664910916</v>
      </c>
      <c r="AF124" s="33">
        <f t="shared" si="58"/>
        <v>19.863342790904028</v>
      </c>
      <c r="AG124" s="33">
        <f t="shared" si="59"/>
        <v>91.763913049423877</v>
      </c>
      <c r="AH124" s="33">
        <f t="shared" si="17"/>
        <v>25.733207158152709</v>
      </c>
      <c r="AI124" s="33">
        <f t="shared" ref="AI124:AI268" si="61">W124*1000/(AH124+1000)</f>
        <v>1.8786561520600995</v>
      </c>
      <c r="AJ124" s="33">
        <f t="shared" ref="AJ124:AJ268" si="62">X124*1000/(AH124+1000)</f>
        <v>0.15696089282910017</v>
      </c>
      <c r="AK124" s="33">
        <f t="shared" ref="AK124:AK268" si="63">Y124*1000/(AH124+1000)</f>
        <v>1.8786561520600995</v>
      </c>
      <c r="AL124" s="34">
        <f t="shared" ref="AL124:AL268" si="64">Z124*1000/(AH124+1000)</f>
        <v>0.11991422247192124</v>
      </c>
      <c r="AM124" s="33">
        <f t="shared" ref="AM124:AM268" si="65">AA124*1000/(AH124+1000)</f>
        <v>4.8453145177678749</v>
      </c>
      <c r="AN124" s="48">
        <v>2661.28</v>
      </c>
      <c r="AO124" s="34">
        <v>8.0511782293853518</v>
      </c>
      <c r="AP124" s="33">
        <v>20.321261216100005</v>
      </c>
      <c r="AQ124" s="34">
        <v>8.0721677337363058</v>
      </c>
      <c r="AR124" s="34"/>
      <c r="AS124" s="34"/>
      <c r="AT124" s="38"/>
      <c r="AU124" s="37">
        <f t="shared" si="9"/>
        <v>2019.8706365503081</v>
      </c>
      <c r="AV124" s="38"/>
      <c r="AW124" s="115" t="s">
        <v>87</v>
      </c>
      <c r="AX124" s="115">
        <v>2354.8200000000002</v>
      </c>
      <c r="AY124" s="116">
        <v>17.087699890136719</v>
      </c>
      <c r="AZ124" s="117">
        <v>17</v>
      </c>
      <c r="BA124" s="118">
        <v>8.1001608195709149</v>
      </c>
      <c r="BB124" s="279">
        <v>394.04110527047283</v>
      </c>
      <c r="BC124" s="279">
        <v>395.43191645453476</v>
      </c>
      <c r="BD124" s="116">
        <v>2116.5425142501513</v>
      </c>
      <c r="BE124" s="116">
        <v>224.55643125421952</v>
      </c>
      <c r="BF124" s="116">
        <v>13.720614919122617</v>
      </c>
      <c r="BG124" s="116">
        <v>91.551952734628699</v>
      </c>
      <c r="BH124" s="116">
        <v>3.7703196664273171</v>
      </c>
      <c r="BI124" s="116">
        <v>0.13277809247661942</v>
      </c>
      <c r="BJ124" s="116">
        <v>0.17776282013515832</v>
      </c>
      <c r="BK124" s="116">
        <v>10.444500057711208</v>
      </c>
      <c r="BL124" s="116">
        <v>5.2666398728867208</v>
      </c>
      <c r="BM124" s="116">
        <v>3.4072038272555014</v>
      </c>
      <c r="BN124" s="116">
        <v>403.02040890290834</v>
      </c>
      <c r="BO124" s="38"/>
      <c r="BP124" s="115" t="s">
        <v>88</v>
      </c>
      <c r="BQ124" s="117">
        <v>2341.4670000000001</v>
      </c>
      <c r="BR124" s="117">
        <v>17.087699890136719</v>
      </c>
      <c r="BS124" s="117">
        <v>15</v>
      </c>
      <c r="BT124" s="118">
        <v>8.1212646554985106</v>
      </c>
      <c r="BU124" s="268">
        <v>371.56109517370629</v>
      </c>
      <c r="BV124" s="268">
        <v>372.87256070310883</v>
      </c>
      <c r="BW124" s="116">
        <v>2095.171307887792</v>
      </c>
      <c r="BX124" s="116">
        <v>233.35756006688672</v>
      </c>
      <c r="BY124" s="116">
        <v>12.937855055265498</v>
      </c>
      <c r="BZ124" s="116">
        <v>95.123634725626928</v>
      </c>
      <c r="CA124" s="116">
        <v>3.9580566823402807</v>
      </c>
      <c r="CB124" s="116">
        <v>0.13343045821986602</v>
      </c>
      <c r="CC124" s="116">
        <v>0.18627394941060627</v>
      </c>
      <c r="CD124" s="116"/>
      <c r="CE124" s="116"/>
      <c r="CF124" s="116">
        <v>10.209273587869751</v>
      </c>
      <c r="CG124" s="116">
        <v>5.4730573674662004</v>
      </c>
      <c r="CH124" s="116">
        <v>3.5407437112267601</v>
      </c>
      <c r="CI124" s="116">
        <v>380.02813033054582</v>
      </c>
      <c r="CJ124" s="116"/>
      <c r="CK124" s="116"/>
      <c r="CL124" s="33"/>
      <c r="CM124" s="38"/>
      <c r="CN124" s="38"/>
      <c r="CO124" s="38"/>
      <c r="CP124" s="38"/>
      <c r="CQ124" s="38"/>
      <c r="CR124" s="38"/>
      <c r="CS124" s="38"/>
    </row>
    <row r="125" spans="1:97" ht="13.5" customHeight="1" x14ac:dyDescent="0.35">
      <c r="A125" s="25" t="s">
        <v>84</v>
      </c>
      <c r="B125" s="132" t="s">
        <v>85</v>
      </c>
      <c r="C125" s="27" t="s">
        <v>86</v>
      </c>
      <c r="D125" s="27">
        <v>43808</v>
      </c>
      <c r="E125" s="54">
        <v>0.43812500000000004</v>
      </c>
      <c r="F125" s="29">
        <f t="shared" si="52"/>
        <v>43808.438125000001</v>
      </c>
      <c r="G125" s="30">
        <f t="shared" si="1"/>
        <v>13.708333333333334</v>
      </c>
      <c r="H125" s="30">
        <f t="shared" si="2"/>
        <v>45.697666666666663</v>
      </c>
      <c r="I125" s="31">
        <v>19</v>
      </c>
      <c r="J125" s="62">
        <v>1.5</v>
      </c>
      <c r="K125" s="31"/>
      <c r="L125" s="33">
        <v>14.0594</v>
      </c>
      <c r="M125" s="33">
        <v>44.077491000000002</v>
      </c>
      <c r="N125" s="33">
        <v>8.25</v>
      </c>
      <c r="O125" s="33">
        <v>1.0828</v>
      </c>
      <c r="P125" s="33">
        <v>1.0970979000000001</v>
      </c>
      <c r="Q125" s="33">
        <v>5.4172000000000002</v>
      </c>
      <c r="R125" s="33">
        <v>94.534000000000006</v>
      </c>
      <c r="S125" s="33">
        <v>36.947699999999998</v>
      </c>
      <c r="T125" s="33">
        <v>27.680700000000002</v>
      </c>
      <c r="U125" s="33">
        <v>241.93756920000001</v>
      </c>
      <c r="V125" s="33">
        <v>221.41043122550204</v>
      </c>
      <c r="W125" s="33">
        <v>0.57699999999999996</v>
      </c>
      <c r="X125" s="34">
        <v>1.18</v>
      </c>
      <c r="Y125" s="33">
        <v>2.8959999999999999</v>
      </c>
      <c r="Z125" s="34">
        <v>9.2999999999999999E-2</v>
      </c>
      <c r="AA125" s="33">
        <v>5.7770000000000001</v>
      </c>
      <c r="AB125" s="33">
        <f t="shared" si="54"/>
        <v>215.44671533240049</v>
      </c>
      <c r="AC125" s="33">
        <f t="shared" si="55"/>
        <v>249.03792144041597</v>
      </c>
      <c r="AD125" s="33">
        <f t="shared" si="56"/>
        <v>255.9661837990499</v>
      </c>
      <c r="AE125" s="33">
        <f t="shared" si="57"/>
        <v>33.591206108015484</v>
      </c>
      <c r="AF125" s="33">
        <f t="shared" si="58"/>
        <v>34.555752573547863</v>
      </c>
      <c r="AG125" s="33">
        <f t="shared" si="59"/>
        <v>86.499875858337447</v>
      </c>
      <c r="AH125" s="33">
        <f t="shared" si="17"/>
        <v>25.700115820360907</v>
      </c>
      <c r="AI125" s="33">
        <f t="shared" si="61"/>
        <v>0.56254259027602049</v>
      </c>
      <c r="AJ125" s="33">
        <f t="shared" si="62"/>
        <v>1.150433720148534</v>
      </c>
      <c r="AK125" s="33">
        <f t="shared" si="63"/>
        <v>2.8234373335170799</v>
      </c>
      <c r="AL125" s="34">
        <f t="shared" si="64"/>
        <v>9.0669776248994624E-2</v>
      </c>
      <c r="AM125" s="33">
        <f t="shared" si="65"/>
        <v>5.6322505095746447</v>
      </c>
      <c r="AN125" s="48">
        <v>2664.97</v>
      </c>
      <c r="AO125" s="34">
        <v>8.0235312145580959</v>
      </c>
      <c r="AP125" s="33">
        <v>20.165189736900004</v>
      </c>
      <c r="AQ125" s="34">
        <v>8.0443926335389584</v>
      </c>
      <c r="AR125" s="34"/>
      <c r="AS125" s="34"/>
      <c r="AT125" s="38"/>
      <c r="AU125" s="37">
        <f t="shared" si="9"/>
        <v>2019.9390828199862</v>
      </c>
      <c r="AV125" s="38"/>
      <c r="AW125" s="115" t="s">
        <v>87</v>
      </c>
      <c r="AX125" s="115">
        <v>2377.087</v>
      </c>
      <c r="AY125" s="116">
        <v>14.059399604797363</v>
      </c>
      <c r="AZ125" s="117">
        <v>15</v>
      </c>
      <c r="BA125" s="118">
        <v>8.1174104513531304</v>
      </c>
      <c r="BB125" s="279">
        <v>377.81320494359181</v>
      </c>
      <c r="BC125" s="279">
        <v>379.19897054984665</v>
      </c>
      <c r="BD125" s="116">
        <v>2151.596989333827</v>
      </c>
      <c r="BE125" s="116">
        <v>211.08383504972002</v>
      </c>
      <c r="BF125" s="116">
        <v>14.406193137715251</v>
      </c>
      <c r="BG125" s="116">
        <v>88.009060470375189</v>
      </c>
      <c r="BH125" s="116">
        <v>2.9156603482840167</v>
      </c>
      <c r="BI125" s="116">
        <v>9.9246772212733744E-2</v>
      </c>
      <c r="BJ125" s="116">
        <v>0.18912436272605676</v>
      </c>
      <c r="BK125" s="116">
        <v>10.853162019168771</v>
      </c>
      <c r="BL125" s="116">
        <v>4.9618384904980006</v>
      </c>
      <c r="BM125" s="116">
        <v>3.1877401128865515</v>
      </c>
      <c r="BN125" s="116">
        <v>385.17154656686938</v>
      </c>
      <c r="BO125" s="38"/>
      <c r="BP125" s="115" t="s">
        <v>88</v>
      </c>
      <c r="BQ125" s="117">
        <v>2364.2579999999998</v>
      </c>
      <c r="BR125" s="117">
        <v>14.059399604797363</v>
      </c>
      <c r="BS125" s="117">
        <v>1.5</v>
      </c>
      <c r="BT125" s="118">
        <v>8.1384905521332076</v>
      </c>
      <c r="BU125" s="268">
        <v>356.49807877880107</v>
      </c>
      <c r="BV125" s="268">
        <v>357.80566350533633</v>
      </c>
      <c r="BW125" s="116">
        <v>2131.1846994360312</v>
      </c>
      <c r="BX125" s="116">
        <v>219.48014498221198</v>
      </c>
      <c r="BY125" s="116">
        <v>13.593437468334239</v>
      </c>
      <c r="BZ125" s="116">
        <v>91.473858499277782</v>
      </c>
      <c r="CA125" s="116">
        <v>3.0606736981822356</v>
      </c>
      <c r="CB125" s="116">
        <v>9.9696779737262611E-2</v>
      </c>
      <c r="CC125" s="116">
        <v>0.19819964761251718</v>
      </c>
      <c r="CD125" s="116"/>
      <c r="CE125" s="116"/>
      <c r="CF125" s="116">
        <v>10.602657843019658</v>
      </c>
      <c r="CG125" s="116">
        <v>5.1592062036219177</v>
      </c>
      <c r="CH125" s="116">
        <v>3.3145392776152383</v>
      </c>
      <c r="CI125" s="116">
        <v>363.44128409129985</v>
      </c>
      <c r="CJ125" s="116"/>
      <c r="CK125" s="116"/>
      <c r="CL125" s="33">
        <v>14.0709</v>
      </c>
      <c r="CM125" s="34">
        <v>8.1006999999999998</v>
      </c>
      <c r="CN125" s="34">
        <v>8.1161991811917709</v>
      </c>
      <c r="CO125" s="38"/>
      <c r="CP125" s="38"/>
      <c r="CQ125" s="38"/>
      <c r="CR125" s="38"/>
      <c r="CS125" s="34"/>
    </row>
    <row r="126" spans="1:97" ht="13.5" customHeight="1" x14ac:dyDescent="0.35">
      <c r="A126" s="25" t="s">
        <v>84</v>
      </c>
      <c r="B126" s="132" t="s">
        <v>85</v>
      </c>
      <c r="C126" s="27" t="s">
        <v>86</v>
      </c>
      <c r="D126" s="27">
        <v>43808</v>
      </c>
      <c r="E126" s="54">
        <v>0.43812500000000004</v>
      </c>
      <c r="F126" s="29">
        <f t="shared" si="52"/>
        <v>43808.438125000001</v>
      </c>
      <c r="G126" s="30">
        <f t="shared" si="1"/>
        <v>13.708333333333334</v>
      </c>
      <c r="H126" s="30">
        <f t="shared" si="2"/>
        <v>45.697666666666663</v>
      </c>
      <c r="I126" s="31">
        <v>19</v>
      </c>
      <c r="J126" s="62">
        <v>1.5</v>
      </c>
      <c r="K126" s="31"/>
      <c r="L126" s="33">
        <v>14.0594</v>
      </c>
      <c r="M126" s="33">
        <v>44.077491000000002</v>
      </c>
      <c r="N126" s="33">
        <v>8.25</v>
      </c>
      <c r="O126" s="33">
        <v>1.0828</v>
      </c>
      <c r="P126" s="33">
        <v>1.0970979000000001</v>
      </c>
      <c r="Q126" s="33">
        <v>5.4172000000000002</v>
      </c>
      <c r="R126" s="33">
        <v>94.534000000000006</v>
      </c>
      <c r="S126" s="33">
        <v>36.947699999999998</v>
      </c>
      <c r="T126" s="33">
        <v>27.680700000000002</v>
      </c>
      <c r="U126" s="33">
        <v>241.93756920000001</v>
      </c>
      <c r="V126" s="33">
        <v>226.55638273245671</v>
      </c>
      <c r="W126" s="33">
        <v>0.57899999999999996</v>
      </c>
      <c r="X126" s="34">
        <v>1.181</v>
      </c>
      <c r="Y126" s="33">
        <v>2.9029999999999996</v>
      </c>
      <c r="Z126" s="34">
        <v>0.08</v>
      </c>
      <c r="AA126" s="33">
        <v>5.7859999999999996</v>
      </c>
      <c r="AB126" s="33">
        <f t="shared" si="54"/>
        <v>220.45406003290395</v>
      </c>
      <c r="AC126" s="33">
        <f t="shared" si="55"/>
        <v>249.03792144041597</v>
      </c>
      <c r="AD126" s="33">
        <f t="shared" si="56"/>
        <v>255.9661837990499</v>
      </c>
      <c r="AE126" s="33">
        <f t="shared" si="57"/>
        <v>28.583861407512018</v>
      </c>
      <c r="AF126" s="33">
        <f t="shared" si="58"/>
        <v>29.409801066593189</v>
      </c>
      <c r="AG126" s="33">
        <f t="shared" si="59"/>
        <v>88.510278728973901</v>
      </c>
      <c r="AH126" s="33">
        <f t="shared" si="17"/>
        <v>25.700115820360907</v>
      </c>
      <c r="AI126" s="33">
        <f t="shared" si="61"/>
        <v>0.56449247793728918</v>
      </c>
      <c r="AJ126" s="33">
        <f t="shared" si="62"/>
        <v>1.1514086639791683</v>
      </c>
      <c r="AK126" s="33">
        <f t="shared" si="63"/>
        <v>2.8302619403315199</v>
      </c>
      <c r="AL126" s="34">
        <f t="shared" si="64"/>
        <v>7.799550645074807E-2</v>
      </c>
      <c r="AM126" s="33">
        <f t="shared" si="65"/>
        <v>5.6410250040503538</v>
      </c>
      <c r="AN126" s="48">
        <v>2668.29</v>
      </c>
      <c r="AO126" s="34">
        <v>8.02271311094648</v>
      </c>
      <c r="AP126" s="33">
        <v>20.180196398400003</v>
      </c>
      <c r="AQ126" s="34">
        <v>8.0435423293830866</v>
      </c>
      <c r="AR126" s="34"/>
      <c r="AS126" s="34"/>
      <c r="AT126" s="38"/>
      <c r="AU126" s="37">
        <f t="shared" si="9"/>
        <v>2019.9390828199862</v>
      </c>
      <c r="AV126" s="38"/>
      <c r="AW126" s="115" t="s">
        <v>87</v>
      </c>
      <c r="AX126" s="115">
        <v>2380.5230000000001</v>
      </c>
      <c r="AY126" s="116">
        <v>14.059399604797363</v>
      </c>
      <c r="AZ126" s="117">
        <v>1.5</v>
      </c>
      <c r="BA126" s="118">
        <v>8.1168171933115296</v>
      </c>
      <c r="BB126" s="279">
        <v>378.91926103883623</v>
      </c>
      <c r="BC126" s="279">
        <v>380.30908350301792</v>
      </c>
      <c r="BD126" s="116">
        <v>2154.9501029189169</v>
      </c>
      <c r="BE126" s="116">
        <v>211.12419600930522</v>
      </c>
      <c r="BF126" s="116">
        <v>14.44836757079652</v>
      </c>
      <c r="BG126" s="116">
        <v>87.912987991243767</v>
      </c>
      <c r="BH126" s="116">
        <v>2.9116801962838448</v>
      </c>
      <c r="BI126" s="116">
        <v>8.5362854931107832E-2</v>
      </c>
      <c r="BJ126" s="116">
        <v>0.18916910672734302</v>
      </c>
      <c r="BK126" s="116">
        <v>10.863700234207325</v>
      </c>
      <c r="BL126" s="116">
        <v>4.9627872346912074</v>
      </c>
      <c r="BM126" s="116">
        <v>3.1883496349270901</v>
      </c>
      <c r="BN126" s="116">
        <v>386.29914436181303</v>
      </c>
      <c r="BO126" s="38"/>
      <c r="BP126" s="115" t="s">
        <v>88</v>
      </c>
      <c r="BQ126" s="117">
        <v>2367.71</v>
      </c>
      <c r="BR126" s="117">
        <v>14.059399604797363</v>
      </c>
      <c r="BS126" s="117">
        <v>1.5</v>
      </c>
      <c r="BT126" s="118">
        <v>8.1378656002717502</v>
      </c>
      <c r="BU126" s="268">
        <v>357.57744428837378</v>
      </c>
      <c r="BV126" s="268">
        <v>358.8889879755281</v>
      </c>
      <c r="BW126" s="116">
        <v>2134.5634068988884</v>
      </c>
      <c r="BX126" s="116">
        <v>219.51199510288154</v>
      </c>
      <c r="BY126" s="116">
        <v>13.634594176976499</v>
      </c>
      <c r="BZ126" s="116">
        <v>91.369709165779071</v>
      </c>
      <c r="CA126" s="116">
        <v>3.0562725413192795</v>
      </c>
      <c r="CB126" s="116">
        <v>8.5749024451429859E-2</v>
      </c>
      <c r="CC126" s="116">
        <v>0.19823301608066748</v>
      </c>
      <c r="CD126" s="116"/>
      <c r="CE126" s="116"/>
      <c r="CF126" s="116">
        <v>10.61323386751142</v>
      </c>
      <c r="CG126" s="116">
        <v>5.1599548879284525</v>
      </c>
      <c r="CH126" s="116">
        <v>3.3150202709003689</v>
      </c>
      <c r="CI126" s="116">
        <v>364.54167147107682</v>
      </c>
      <c r="CJ126" s="116"/>
      <c r="CK126" s="116"/>
      <c r="CL126" s="33">
        <v>14.0709</v>
      </c>
      <c r="CM126" s="38"/>
      <c r="CN126" s="38"/>
      <c r="CO126" s="38"/>
      <c r="CP126" s="38"/>
      <c r="CQ126" s="38"/>
      <c r="CR126" s="38"/>
      <c r="CS126" s="38"/>
    </row>
    <row r="127" spans="1:97" ht="13.5" customHeight="1" x14ac:dyDescent="0.35">
      <c r="A127" s="25" t="s">
        <v>84</v>
      </c>
      <c r="B127" s="132" t="s">
        <v>85</v>
      </c>
      <c r="C127" s="27" t="s">
        <v>86</v>
      </c>
      <c r="D127" s="27">
        <v>43808</v>
      </c>
      <c r="E127" s="54">
        <v>0.43812500000000004</v>
      </c>
      <c r="F127" s="29">
        <f t="shared" si="52"/>
        <v>43808.438125000001</v>
      </c>
      <c r="G127" s="30">
        <f t="shared" si="1"/>
        <v>13.708333333333334</v>
      </c>
      <c r="H127" s="30">
        <f t="shared" si="2"/>
        <v>45.697666666666663</v>
      </c>
      <c r="I127" s="31">
        <v>19</v>
      </c>
      <c r="J127" s="62">
        <v>1.5</v>
      </c>
      <c r="K127" s="31"/>
      <c r="L127" s="33">
        <v>14.0594</v>
      </c>
      <c r="M127" s="33">
        <v>44.077491000000002</v>
      </c>
      <c r="N127" s="33">
        <v>8.25</v>
      </c>
      <c r="O127" s="33">
        <v>1.0828</v>
      </c>
      <c r="P127" s="33">
        <v>1.0970979000000001</v>
      </c>
      <c r="Q127" s="33">
        <v>5.4172000000000002</v>
      </c>
      <c r="R127" s="33">
        <v>94.534000000000006</v>
      </c>
      <c r="S127" s="33">
        <v>36.947699999999998</v>
      </c>
      <c r="T127" s="33">
        <v>27.680700000000002</v>
      </c>
      <c r="U127" s="33">
        <v>241.93756920000001</v>
      </c>
      <c r="V127" s="33">
        <v>234.3824627799101</v>
      </c>
      <c r="W127" s="33">
        <v>0.58699999999999997</v>
      </c>
      <c r="X127" s="34">
        <v>1.1830000000000001</v>
      </c>
      <c r="Y127" s="33">
        <v>2.8760000000000003</v>
      </c>
      <c r="Z127" s="34">
        <v>7.8E-2</v>
      </c>
      <c r="AA127" s="33">
        <v>5.8259999999999996</v>
      </c>
      <c r="AB127" s="33">
        <f t="shared" si="54"/>
        <v>228.06934369781405</v>
      </c>
      <c r="AC127" s="33">
        <f t="shared" si="55"/>
        <v>249.03792144041597</v>
      </c>
      <c r="AD127" s="33">
        <f t="shared" si="56"/>
        <v>255.9661837990499</v>
      </c>
      <c r="AE127" s="33">
        <f t="shared" si="57"/>
        <v>20.968577742601923</v>
      </c>
      <c r="AF127" s="33">
        <f t="shared" si="58"/>
        <v>21.583721019139801</v>
      </c>
      <c r="AG127" s="33">
        <f t="shared" si="59"/>
        <v>91.567745122111745</v>
      </c>
      <c r="AH127" s="33">
        <f t="shared" si="17"/>
        <v>25.700115820360907</v>
      </c>
      <c r="AI127" s="33">
        <f t="shared" si="61"/>
        <v>0.57229202858236394</v>
      </c>
      <c r="AJ127" s="33">
        <f t="shared" si="62"/>
        <v>1.153358551640437</v>
      </c>
      <c r="AK127" s="33">
        <f t="shared" si="63"/>
        <v>2.8039384569043935</v>
      </c>
      <c r="AL127" s="34">
        <f t="shared" si="64"/>
        <v>7.6045618789479366E-2</v>
      </c>
      <c r="AM127" s="33">
        <f t="shared" si="65"/>
        <v>5.6800227572757285</v>
      </c>
      <c r="AN127" s="48">
        <v>2669.81</v>
      </c>
      <c r="AO127" s="34">
        <v>8.0216839238752033</v>
      </c>
      <c r="AP127" s="33">
        <v>20.2162125696</v>
      </c>
      <c r="AQ127" s="34">
        <v>8.0424494342139621</v>
      </c>
      <c r="AR127" s="34"/>
      <c r="AS127" s="34"/>
      <c r="AT127" s="38"/>
      <c r="AU127" s="37">
        <f t="shared" si="9"/>
        <v>2019.9390828199862</v>
      </c>
      <c r="AV127" s="38"/>
      <c r="AW127" s="115" t="s">
        <v>87</v>
      </c>
      <c r="AX127" s="115">
        <v>2382.2199999999998</v>
      </c>
      <c r="AY127" s="116">
        <v>14.059399604797363</v>
      </c>
      <c r="AZ127" s="117">
        <v>1.5</v>
      </c>
      <c r="BA127" s="118">
        <v>8.1163317479127048</v>
      </c>
      <c r="BB127" s="279">
        <v>379.64848487141944</v>
      </c>
      <c r="BC127" s="279">
        <v>381.04098202587988</v>
      </c>
      <c r="BD127" s="116">
        <v>2156.6852226483475</v>
      </c>
      <c r="BE127" s="116">
        <v>211.05814036709526</v>
      </c>
      <c r="BF127" s="116">
        <v>14.476173214525435</v>
      </c>
      <c r="BG127" s="116">
        <v>87.83443323015851</v>
      </c>
      <c r="BH127" s="116">
        <v>2.9084273986129499</v>
      </c>
      <c r="BI127" s="116">
        <v>8.322023329092397E-2</v>
      </c>
      <c r="BJ127" s="116">
        <v>0.19027121448833148</v>
      </c>
      <c r="BK127" s="116">
        <v>10.871060777595025</v>
      </c>
      <c r="BL127" s="116">
        <v>4.9612344988886061</v>
      </c>
      <c r="BM127" s="116">
        <v>3.1873520776280881</v>
      </c>
      <c r="BN127" s="116">
        <v>387.0425706574382</v>
      </c>
      <c r="BO127" s="38"/>
      <c r="BP127" s="115" t="s">
        <v>88</v>
      </c>
      <c r="BQ127" s="117">
        <v>2369.4470000000001</v>
      </c>
      <c r="BR127" s="117">
        <v>14.059399604797363</v>
      </c>
      <c r="BS127" s="117">
        <v>1.5</v>
      </c>
      <c r="BT127" s="118">
        <v>8.1373172670359963</v>
      </c>
      <c r="BU127" s="268">
        <v>358.33119206636536</v>
      </c>
      <c r="BV127" s="268">
        <v>359.64550039417509</v>
      </c>
      <c r="BW127" s="116">
        <v>2136.3638722610581</v>
      </c>
      <c r="BX127" s="116">
        <v>219.41993841984484</v>
      </c>
      <c r="BY127" s="116">
        <v>13.663334930144947</v>
      </c>
      <c r="BZ127" s="116">
        <v>91.278400466603898</v>
      </c>
      <c r="CA127" s="116">
        <v>3.0524161757136499</v>
      </c>
      <c r="CB127" s="116">
        <v>8.3595333660391555E-2</v>
      </c>
      <c r="CC127" s="116">
        <v>0.19936043156074998</v>
      </c>
      <c r="CD127" s="116"/>
      <c r="CE127" s="116"/>
      <c r="CF127" s="116">
        <v>10.621087053979736</v>
      </c>
      <c r="CG127" s="116">
        <v>5.1577909591127229</v>
      </c>
      <c r="CH127" s="116">
        <v>3.3136300517909509</v>
      </c>
      <c r="CI127" s="116">
        <v>365.31009934382342</v>
      </c>
      <c r="CJ127" s="116"/>
      <c r="CK127" s="116"/>
      <c r="CL127" s="33">
        <v>14.0709</v>
      </c>
      <c r="CM127" s="38"/>
      <c r="CN127" s="38"/>
      <c r="CO127" s="38"/>
      <c r="CP127" s="38"/>
      <c r="CQ127" s="38"/>
      <c r="CR127" s="38"/>
      <c r="CS127" s="38"/>
    </row>
    <row r="128" spans="1:97" ht="13.5" customHeight="1" x14ac:dyDescent="0.35">
      <c r="A128" s="25" t="s">
        <v>89</v>
      </c>
      <c r="B128" s="132" t="s">
        <v>85</v>
      </c>
      <c r="C128" s="27" t="s">
        <v>86</v>
      </c>
      <c r="D128" s="27">
        <v>43808</v>
      </c>
      <c r="E128" s="54">
        <v>0.43866898148148148</v>
      </c>
      <c r="F128" s="29">
        <f t="shared" si="52"/>
        <v>43808.438668981478</v>
      </c>
      <c r="G128" s="30">
        <f t="shared" si="1"/>
        <v>13.708333333333334</v>
      </c>
      <c r="H128" s="30">
        <f t="shared" si="2"/>
        <v>45.697666666666663</v>
      </c>
      <c r="I128" s="31">
        <v>19</v>
      </c>
      <c r="J128" s="62">
        <v>15</v>
      </c>
      <c r="K128" s="31"/>
      <c r="L128" s="33">
        <v>15.013400000000001</v>
      </c>
      <c r="M128" s="33">
        <v>45.675671999999999</v>
      </c>
      <c r="N128" s="33">
        <v>8.2360000000000007</v>
      </c>
      <c r="O128" s="33">
        <v>0.50590000000000002</v>
      </c>
      <c r="P128" s="33">
        <v>1.5066465</v>
      </c>
      <c r="Q128" s="33">
        <v>5.0206</v>
      </c>
      <c r="R128" s="33">
        <v>89.644000000000005</v>
      </c>
      <c r="S128" s="33">
        <v>37.511000000000003</v>
      </c>
      <c r="T128" s="33">
        <v>27.9071</v>
      </c>
      <c r="U128" s="33">
        <v>224.2250166</v>
      </c>
      <c r="V128" s="33">
        <v>225.61895163828945</v>
      </c>
      <c r="W128" s="33">
        <v>0.14599999999999999</v>
      </c>
      <c r="X128" s="34">
        <v>1.9219999999999999</v>
      </c>
      <c r="Y128" s="33">
        <v>2.5620000000000003</v>
      </c>
      <c r="Z128" s="34">
        <v>0.13400000000000001</v>
      </c>
      <c r="AA128" s="33">
        <v>5.1589999999999998</v>
      </c>
      <c r="AB128" s="33">
        <f t="shared" si="54"/>
        <v>219.49352391698574</v>
      </c>
      <c r="AC128" s="33">
        <f t="shared" si="55"/>
        <v>243.45393831109021</v>
      </c>
      <c r="AD128" s="33">
        <f t="shared" si="56"/>
        <v>250.2827483150952</v>
      </c>
      <c r="AE128" s="33">
        <f t="shared" si="57"/>
        <v>23.960414394104475</v>
      </c>
      <c r="AF128" s="33">
        <f t="shared" si="58"/>
        <v>24.663796676805759</v>
      </c>
      <c r="AG128" s="33">
        <f t="shared" si="59"/>
        <v>90.145626559224496</v>
      </c>
      <c r="AH128" s="33">
        <f t="shared" si="17"/>
        <v>26.128694068548157</v>
      </c>
      <c r="AI128" s="33">
        <f t="shared" si="61"/>
        <v>0.1422823480562827</v>
      </c>
      <c r="AJ128" s="33">
        <f t="shared" si="62"/>
        <v>1.8730594038642148</v>
      </c>
      <c r="AK128" s="33">
        <f t="shared" si="63"/>
        <v>2.496762847398605</v>
      </c>
      <c r="AL128" s="34">
        <f t="shared" si="64"/>
        <v>0.13058790849001289</v>
      </c>
      <c r="AM128" s="33">
        <f t="shared" si="65"/>
        <v>5.0276344768654964</v>
      </c>
      <c r="AN128" s="48">
        <v>2668.24</v>
      </c>
      <c r="AO128" s="34">
        <v>8.0174765777443913</v>
      </c>
      <c r="AP128" s="33">
        <v>20.162188410000002</v>
      </c>
      <c r="AQ128" s="34">
        <v>8.0374051753579732</v>
      </c>
      <c r="AR128" s="34"/>
      <c r="AS128" s="34"/>
      <c r="AT128" s="38"/>
      <c r="AU128" s="37">
        <f t="shared" si="9"/>
        <v>2019.9390828199862</v>
      </c>
      <c r="AV128" s="38"/>
      <c r="AW128" s="115" t="s">
        <v>87</v>
      </c>
      <c r="AX128" s="115">
        <v>2379.87</v>
      </c>
      <c r="AY128" s="116">
        <v>15.013400077819824</v>
      </c>
      <c r="AZ128" s="117">
        <v>15</v>
      </c>
      <c r="BA128" s="118">
        <v>8.0958669762889404</v>
      </c>
      <c r="BB128" s="279">
        <v>399.12144225850466</v>
      </c>
      <c r="BC128" s="279">
        <v>400.56767384412905</v>
      </c>
      <c r="BD128" s="116">
        <v>2153.746855132149</v>
      </c>
      <c r="BE128" s="116">
        <v>211.38712638785944</v>
      </c>
      <c r="BF128" s="116">
        <v>14.736293515492296</v>
      </c>
      <c r="BG128" s="116">
        <v>88.339511596047743</v>
      </c>
      <c r="BH128" s="116">
        <v>3.0764414247341794</v>
      </c>
      <c r="BI128" s="116">
        <v>0.14283561636207162</v>
      </c>
      <c r="BJ128" s="116">
        <v>0.16814796560335177</v>
      </c>
      <c r="BK128" s="116">
        <v>10.81875479360575</v>
      </c>
      <c r="BL128" s="116">
        <v>4.9361941548911492</v>
      </c>
      <c r="BM128" s="116">
        <v>3.1797277742254324</v>
      </c>
      <c r="BN128" s="116">
        <v>407.28278950493541</v>
      </c>
      <c r="BO128" s="38"/>
      <c r="BP128" s="115" t="s">
        <v>88</v>
      </c>
      <c r="BQ128" s="117">
        <v>2367.585</v>
      </c>
      <c r="BR128" s="117">
        <v>15.013400077819824</v>
      </c>
      <c r="BS128" s="117">
        <v>15</v>
      </c>
      <c r="BT128" s="118">
        <v>8.1159741889314976</v>
      </c>
      <c r="BU128" s="268">
        <v>377.6131693311944</v>
      </c>
      <c r="BV128" s="268">
        <v>378.98146487939692</v>
      </c>
      <c r="BW128" s="116">
        <v>2134.2433684434855</v>
      </c>
      <c r="BX128" s="116">
        <v>219.39919610180996</v>
      </c>
      <c r="BY128" s="116">
        <v>13.942168747164974</v>
      </c>
      <c r="BZ128" s="116">
        <v>91.664382045566413</v>
      </c>
      <c r="CA128" s="116">
        <v>3.2222250026144614</v>
      </c>
      <c r="CB128" s="116">
        <v>0.14345154744830821</v>
      </c>
      <c r="CC128" s="116">
        <v>0.17583733119640743</v>
      </c>
      <c r="CD128" s="116"/>
      <c r="CE128" s="116"/>
      <c r="CF128" s="116">
        <v>10.580782557127645</v>
      </c>
      <c r="CG128" s="116">
        <v>5.1232875335958532</v>
      </c>
      <c r="CH128" s="116">
        <v>3.3002469422268668</v>
      </c>
      <c r="CI128" s="116">
        <v>385.33470937749712</v>
      </c>
      <c r="CJ128" s="116"/>
      <c r="CK128" s="116"/>
      <c r="CL128" s="38"/>
      <c r="CM128" s="38"/>
      <c r="CN128" s="38"/>
      <c r="CO128" s="38"/>
      <c r="CP128" s="38"/>
      <c r="CQ128" s="38"/>
      <c r="CR128" s="38"/>
      <c r="CS128" s="38"/>
    </row>
    <row r="129" spans="1:97" ht="13.5" customHeight="1" x14ac:dyDescent="0.35">
      <c r="A129" s="25" t="s">
        <v>84</v>
      </c>
      <c r="B129" s="132" t="s">
        <v>85</v>
      </c>
      <c r="C129" s="27" t="s">
        <v>86</v>
      </c>
      <c r="D129" s="27">
        <v>43845</v>
      </c>
      <c r="E129" s="54">
        <v>0.45753472222222219</v>
      </c>
      <c r="F129" s="29">
        <f t="shared" si="52"/>
        <v>43845.45753472222</v>
      </c>
      <c r="G129" s="30">
        <f t="shared" si="1"/>
        <v>13.708333333333334</v>
      </c>
      <c r="H129" s="30">
        <f t="shared" si="2"/>
        <v>45.697666666666663</v>
      </c>
      <c r="I129" s="31">
        <v>19</v>
      </c>
      <c r="J129" s="62">
        <v>2</v>
      </c>
      <c r="K129" s="31"/>
      <c r="L129" s="33">
        <v>11.138999999999999</v>
      </c>
      <c r="M129" s="33">
        <v>41.831470000000003</v>
      </c>
      <c r="N129" s="33">
        <v>8.2739999999999991</v>
      </c>
      <c r="O129" s="33">
        <v>0.75739999999999996</v>
      </c>
      <c r="P129" s="33">
        <v>1.1931954</v>
      </c>
      <c r="Q129" s="33">
        <v>6.0258000000000003</v>
      </c>
      <c r="R129" s="33">
        <v>99.453000000000003</v>
      </c>
      <c r="S129" s="33">
        <v>37.664200000000001</v>
      </c>
      <c r="T129" s="33">
        <v>28.8261</v>
      </c>
      <c r="U129" s="33">
        <f t="shared" ref="U129:U163" si="66">Q129*44.661</f>
        <v>269.11825380000005</v>
      </c>
      <c r="V129" s="33">
        <v>270.07871475633021</v>
      </c>
      <c r="W129" s="33">
        <v>5.2999999999999992E-2</v>
      </c>
      <c r="X129" s="34">
        <v>1.2370000000000001</v>
      </c>
      <c r="Y129" s="33">
        <v>0.96799999999999997</v>
      </c>
      <c r="Z129" s="34">
        <v>2.3E-2</v>
      </c>
      <c r="AA129" s="33">
        <v>2.786</v>
      </c>
      <c r="AB129" s="33">
        <f t="shared" si="54"/>
        <v>262.51153110941709</v>
      </c>
      <c r="AC129" s="33">
        <f t="shared" si="55"/>
        <v>262.9859300025667</v>
      </c>
      <c r="AD129" s="33">
        <f t="shared" si="56"/>
        <v>270.60627089799476</v>
      </c>
      <c r="AE129" s="33">
        <f t="shared" si="57"/>
        <v>0.47439889314961192</v>
      </c>
      <c r="AF129" s="33">
        <f t="shared" si="58"/>
        <v>0.52755614166454734</v>
      </c>
      <c r="AG129" s="33">
        <f t="shared" si="59"/>
        <v>99.805046594111118</v>
      </c>
      <c r="AH129" s="33">
        <f t="shared" si="17"/>
        <v>26.245278206405601</v>
      </c>
      <c r="AI129" s="33">
        <f t="shared" si="61"/>
        <v>5.1644573792952703E-2</v>
      </c>
      <c r="AJ129" s="33">
        <f t="shared" si="62"/>
        <v>1.2053648638091039</v>
      </c>
      <c r="AK129" s="33">
        <f t="shared" si="63"/>
        <v>0.94324429116185327</v>
      </c>
      <c r="AL129" s="34">
        <f t="shared" si="64"/>
        <v>2.2411796174300235E-2</v>
      </c>
      <c r="AM129" s="33">
        <f t="shared" si="65"/>
        <v>2.7147506148521936</v>
      </c>
      <c r="AN129" s="48">
        <v>2663.92</v>
      </c>
      <c r="AO129" s="34">
        <v>8.0183491211344453</v>
      </c>
      <c r="AP129" s="33">
        <v>20.590395904400005</v>
      </c>
      <c r="AQ129" s="34">
        <v>8.0374849902482328</v>
      </c>
      <c r="AR129" s="34"/>
      <c r="AS129" s="34"/>
      <c r="AT129" s="38"/>
      <c r="AU129" s="37">
        <f t="shared" si="9"/>
        <v>2020.0409556313994</v>
      </c>
      <c r="AV129" s="38"/>
      <c r="AW129" s="115" t="s">
        <v>87</v>
      </c>
      <c r="AX129" s="116">
        <v>2370.4890954917169</v>
      </c>
      <c r="AY129" s="116">
        <v>11.138999999999999</v>
      </c>
      <c r="AZ129" s="117">
        <v>2</v>
      </c>
      <c r="BA129" s="118">
        <v>8.1645024509570696</v>
      </c>
      <c r="BB129" s="279">
        <v>330.67559110274914</v>
      </c>
      <c r="BC129" s="279">
        <v>331.93484251654547</v>
      </c>
      <c r="BD129" s="116">
        <v>2144.129671742397</v>
      </c>
      <c r="BE129" s="116">
        <v>212.59154726789097</v>
      </c>
      <c r="BF129" s="116">
        <v>13.767876481428701</v>
      </c>
      <c r="BG129" s="116">
        <v>92.049523182016131</v>
      </c>
      <c r="BH129" s="116">
        <v>2.4507274207198777</v>
      </c>
      <c r="BI129" s="116">
        <v>2.4394368526972399E-2</v>
      </c>
      <c r="BJ129" s="116">
        <v>8.9570006910550282E-2</v>
      </c>
      <c r="BK129" s="116">
        <v>10.75509239262122</v>
      </c>
      <c r="BL129" s="116">
        <v>4.9743068362734233</v>
      </c>
      <c r="BM129" s="116">
        <v>3.17939149526662</v>
      </c>
      <c r="BN129" s="116">
        <v>336.23745352953313</v>
      </c>
      <c r="BO129" s="38"/>
      <c r="BP129" s="115" t="s">
        <v>88</v>
      </c>
      <c r="BQ129" s="117">
        <v>2358.5766232183096</v>
      </c>
      <c r="BR129" s="117">
        <v>11.138999999999999</v>
      </c>
      <c r="BS129" s="117">
        <v>2</v>
      </c>
      <c r="BT129" s="118">
        <v>8.1839348099648266</v>
      </c>
      <c r="BU129" s="268">
        <v>313.41016087196874</v>
      </c>
      <c r="BV129" s="268">
        <v>314.60366350353593</v>
      </c>
      <c r="BW129" s="116">
        <v>2125.173245004426</v>
      </c>
      <c r="BX129" s="116">
        <v>220.35435827104345</v>
      </c>
      <c r="BY129" s="116">
        <v>13.049019942840134</v>
      </c>
      <c r="BZ129" s="116">
        <v>95.363820881266989</v>
      </c>
      <c r="CA129" s="116">
        <v>2.5628746715850705</v>
      </c>
      <c r="CB129" s="116">
        <v>2.4491057125961075E-2</v>
      </c>
      <c r="CC129" s="116">
        <v>9.3527592019444508E-2</v>
      </c>
      <c r="CD129" s="116"/>
      <c r="CE129" s="116"/>
      <c r="CF129" s="116">
        <v>10.526410811798945</v>
      </c>
      <c r="CG129" s="116">
        <v>5.1559443676707595</v>
      </c>
      <c r="CH129" s="116">
        <v>3.2954874341690448</v>
      </c>
      <c r="CI129" s="116">
        <v>318.6816240365556</v>
      </c>
      <c r="CJ129" s="116"/>
      <c r="CK129" s="116"/>
      <c r="CL129" s="38"/>
      <c r="CM129" s="38"/>
      <c r="CN129" s="38"/>
      <c r="CO129" s="38"/>
      <c r="CP129" s="38"/>
      <c r="CQ129" s="38"/>
      <c r="CR129" s="38"/>
      <c r="CS129" s="38"/>
    </row>
    <row r="130" spans="1:97" ht="13.5" customHeight="1" x14ac:dyDescent="0.35">
      <c r="A130" s="25" t="s">
        <v>84</v>
      </c>
      <c r="B130" s="132" t="s">
        <v>85</v>
      </c>
      <c r="C130" s="27" t="s">
        <v>86</v>
      </c>
      <c r="D130" s="27">
        <v>43845</v>
      </c>
      <c r="E130" s="54">
        <v>0.45753472222222219</v>
      </c>
      <c r="F130" s="29">
        <f t="shared" si="52"/>
        <v>43845.45753472222</v>
      </c>
      <c r="G130" s="30">
        <f t="shared" si="1"/>
        <v>13.708333333333334</v>
      </c>
      <c r="H130" s="30">
        <f t="shared" si="2"/>
        <v>45.697666666666663</v>
      </c>
      <c r="I130" s="31">
        <v>19</v>
      </c>
      <c r="J130" s="62">
        <v>2</v>
      </c>
      <c r="K130" s="31"/>
      <c r="L130" s="33">
        <v>11.138999999999999</v>
      </c>
      <c r="M130" s="33">
        <v>41.831470000000003</v>
      </c>
      <c r="N130" s="33">
        <v>8.2739999999999991</v>
      </c>
      <c r="O130" s="33">
        <v>0.75739999999999996</v>
      </c>
      <c r="P130" s="33">
        <v>1.1931954</v>
      </c>
      <c r="Q130" s="33">
        <v>6.0258000000000003</v>
      </c>
      <c r="R130" s="33">
        <v>99.453000000000003</v>
      </c>
      <c r="S130" s="33">
        <v>37.664200000000001</v>
      </c>
      <c r="T130" s="33">
        <v>28.8261</v>
      </c>
      <c r="U130" s="33">
        <f t="shared" si="66"/>
        <v>269.11825380000005</v>
      </c>
      <c r="V130" s="33">
        <v>268.97694248070536</v>
      </c>
      <c r="W130" s="121">
        <v>0.66100000000000003</v>
      </c>
      <c r="X130" s="52">
        <v>1.2410000000000001</v>
      </c>
      <c r="Y130" s="121">
        <v>1.2849999999999997</v>
      </c>
      <c r="Z130" s="52">
        <v>2.5000000000000001E-2</v>
      </c>
      <c r="AA130" s="121">
        <v>2.8079999999999998</v>
      </c>
      <c r="AB130" s="33">
        <f t="shared" si="54"/>
        <v>261.44062877167033</v>
      </c>
      <c r="AC130" s="33">
        <f t="shared" si="55"/>
        <v>262.9859300025667</v>
      </c>
      <c r="AD130" s="33">
        <f t="shared" si="56"/>
        <v>270.60627089799476</v>
      </c>
      <c r="AE130" s="33">
        <f t="shared" si="57"/>
        <v>1.5453012308963707</v>
      </c>
      <c r="AF130" s="33">
        <f t="shared" si="58"/>
        <v>1.6293284172894005</v>
      </c>
      <c r="AG130" s="33">
        <f t="shared" si="59"/>
        <v>99.397897021424313</v>
      </c>
      <c r="AH130" s="33">
        <f t="shared" si="17"/>
        <v>26.245278206405601</v>
      </c>
      <c r="AI130" s="121">
        <f t="shared" si="61"/>
        <v>0.64409553353097626</v>
      </c>
      <c r="AJ130" s="121">
        <f t="shared" si="62"/>
        <v>1.2092625674915909</v>
      </c>
      <c r="AK130" s="121">
        <f t="shared" si="63"/>
        <v>1.2521373079989475</v>
      </c>
      <c r="AL130" s="52">
        <f t="shared" si="64"/>
        <v>2.4360648015543732E-2</v>
      </c>
      <c r="AM130" s="121">
        <f t="shared" si="65"/>
        <v>2.7361879851058721</v>
      </c>
      <c r="AN130" s="48">
        <v>2663.89</v>
      </c>
      <c r="AO130" s="34">
        <v>8.0197650670970013</v>
      </c>
      <c r="AP130" s="33">
        <v>20.525362032900002</v>
      </c>
      <c r="AQ130" s="34">
        <v>8.0390061128979458</v>
      </c>
      <c r="AR130" s="34"/>
      <c r="AS130" s="34"/>
      <c r="AT130" s="38"/>
      <c r="AU130" s="37">
        <f t="shared" si="9"/>
        <v>2020.0409556313994</v>
      </c>
      <c r="AV130" s="38"/>
      <c r="AW130" s="115" t="s">
        <v>87</v>
      </c>
      <c r="AX130" s="116">
        <v>2370.1943283944765</v>
      </c>
      <c r="AY130" s="116">
        <v>11.138999999999999</v>
      </c>
      <c r="AZ130" s="117">
        <v>2</v>
      </c>
      <c r="BA130" s="118">
        <v>8.1649386528238672</v>
      </c>
      <c r="BB130" s="279">
        <v>330.27471295444275</v>
      </c>
      <c r="BC130" s="279">
        <v>331.532437777258</v>
      </c>
      <c r="BD130" s="116">
        <v>2143.682358820432</v>
      </c>
      <c r="BE130" s="116">
        <v>212.76078389465411</v>
      </c>
      <c r="BF130" s="116">
        <v>13.751185679390046</v>
      </c>
      <c r="BG130" s="116">
        <v>92.122974515943824</v>
      </c>
      <c r="BH130" s="116">
        <v>2.4531901480943272</v>
      </c>
      <c r="BI130" s="116">
        <v>2.6517943206343608E-2</v>
      </c>
      <c r="BJ130" s="116">
        <v>9.0365031017314121E-2</v>
      </c>
      <c r="BK130" s="116">
        <v>10.749810126025155</v>
      </c>
      <c r="BL130" s="116">
        <v>4.978266706363625</v>
      </c>
      <c r="BM130" s="116">
        <v>3.1819224966104329</v>
      </c>
      <c r="BN130" s="116">
        <v>335.82983273323345</v>
      </c>
      <c r="BO130" s="38"/>
      <c r="BP130" s="115" t="s">
        <v>88</v>
      </c>
      <c r="BQ130" s="117">
        <v>2358.2113429027513</v>
      </c>
      <c r="BR130" s="117">
        <v>11.138999999999999</v>
      </c>
      <c r="BS130" s="117">
        <v>2</v>
      </c>
      <c r="BT130" s="118">
        <v>8.1844751710071808</v>
      </c>
      <c r="BU130" s="268">
        <v>312.93772443052796</v>
      </c>
      <c r="BV130" s="268">
        <v>314.12942796874557</v>
      </c>
      <c r="BW130" s="116">
        <v>2124.6116013715082</v>
      </c>
      <c r="BX130" s="116">
        <v>220.57039176287637</v>
      </c>
      <c r="BY130" s="116">
        <v>13.029349768366519</v>
      </c>
      <c r="BZ130" s="116">
        <v>95.457213955634217</v>
      </c>
      <c r="CA130" s="116">
        <v>2.5660654547872528</v>
      </c>
      <c r="CB130" s="116">
        <v>2.6623681340649075E-2</v>
      </c>
      <c r="CC130" s="116">
        <v>9.4379457782920118E-2</v>
      </c>
      <c r="CD130" s="116"/>
      <c r="CE130" s="116"/>
      <c r="CF130" s="116">
        <v>10.520102775054058</v>
      </c>
      <c r="CG130" s="116">
        <v>5.1609992105800799</v>
      </c>
      <c r="CH130" s="116">
        <v>3.2987183013199424</v>
      </c>
      <c r="CI130" s="116">
        <v>318.20124135849085</v>
      </c>
      <c r="CJ130" s="116"/>
      <c r="CK130" s="116"/>
      <c r="CL130" s="38"/>
      <c r="CM130" s="38"/>
      <c r="CN130" s="38"/>
      <c r="CO130" s="38"/>
      <c r="CP130" s="38"/>
      <c r="CQ130" s="38"/>
      <c r="CR130" s="38"/>
      <c r="CS130" s="38"/>
    </row>
    <row r="131" spans="1:97" ht="13.5" customHeight="1" x14ac:dyDescent="0.35">
      <c r="A131" s="25" t="s">
        <v>89</v>
      </c>
      <c r="B131" s="132" t="s">
        <v>85</v>
      </c>
      <c r="C131" s="27" t="s">
        <v>86</v>
      </c>
      <c r="D131" s="27">
        <v>43845</v>
      </c>
      <c r="E131" s="54">
        <v>0.45753472222222219</v>
      </c>
      <c r="F131" s="29">
        <f t="shared" si="52"/>
        <v>43845.45753472222</v>
      </c>
      <c r="G131" s="30">
        <f t="shared" si="1"/>
        <v>13.708333333333334</v>
      </c>
      <c r="H131" s="30">
        <f t="shared" si="2"/>
        <v>45.697666666666663</v>
      </c>
      <c r="I131" s="31">
        <v>19</v>
      </c>
      <c r="J131" s="62">
        <v>15</v>
      </c>
      <c r="K131" s="31"/>
      <c r="L131" s="33">
        <v>11.114800000000001</v>
      </c>
      <c r="M131" s="33">
        <v>41.812787999999998</v>
      </c>
      <c r="N131" s="33">
        <v>8.2810000000000006</v>
      </c>
      <c r="O131" s="33">
        <v>0.99729999999999996</v>
      </c>
      <c r="P131" s="33">
        <v>1.2081377</v>
      </c>
      <c r="Q131" s="33">
        <v>6.0103</v>
      </c>
      <c r="R131" s="33">
        <v>99.146000000000001</v>
      </c>
      <c r="S131" s="33">
        <v>37.664099999999998</v>
      </c>
      <c r="T131" s="33">
        <v>28.8309</v>
      </c>
      <c r="U131" s="33">
        <f t="shared" si="66"/>
        <v>268.42600830000003</v>
      </c>
      <c r="V131" s="33" t="s">
        <v>91</v>
      </c>
      <c r="W131" s="33">
        <v>0.184</v>
      </c>
      <c r="X131" s="34">
        <v>1.242</v>
      </c>
      <c r="Y131" s="33">
        <v>0.99900000000000011</v>
      </c>
      <c r="Z131" s="34">
        <v>2.5000000000000001E-2</v>
      </c>
      <c r="AA131" s="33">
        <v>2.806</v>
      </c>
      <c r="AB131" s="33" t="s">
        <v>91</v>
      </c>
      <c r="AC131" s="33" t="s">
        <v>91</v>
      </c>
      <c r="AD131" s="33" t="s">
        <v>91</v>
      </c>
      <c r="AE131" s="33" t="s">
        <v>91</v>
      </c>
      <c r="AF131" s="33" t="s">
        <v>91</v>
      </c>
      <c r="AG131" s="33" t="s">
        <v>91</v>
      </c>
      <c r="AH131" s="33">
        <f t="shared" si="17"/>
        <v>26.245202103704742</v>
      </c>
      <c r="AI131" s="33">
        <f t="shared" si="61"/>
        <v>0.17929438269023579</v>
      </c>
      <c r="AJ131" s="33">
        <f t="shared" si="62"/>
        <v>1.2102370831590916</v>
      </c>
      <c r="AK131" s="33">
        <f t="shared" si="63"/>
        <v>0.97345156688883461</v>
      </c>
      <c r="AL131" s="34">
        <f t="shared" si="64"/>
        <v>2.4360649822042904E-2</v>
      </c>
      <c r="AM131" s="33">
        <f t="shared" si="65"/>
        <v>2.7342393360260955</v>
      </c>
      <c r="AN131" s="48" t="s">
        <v>91</v>
      </c>
      <c r="AO131" s="34" t="s">
        <v>91</v>
      </c>
      <c r="AP131" s="38" t="s">
        <v>91</v>
      </c>
      <c r="AQ131" s="34" t="s">
        <v>91</v>
      </c>
      <c r="AR131" s="34"/>
      <c r="AS131" s="34"/>
      <c r="AT131" s="38"/>
      <c r="AU131" s="37">
        <f t="shared" si="9"/>
        <v>2020.0409556313994</v>
      </c>
      <c r="AV131" s="38"/>
      <c r="AW131" s="115"/>
      <c r="AX131" s="116"/>
      <c r="AY131" s="116"/>
      <c r="AZ131" s="117"/>
      <c r="BA131" s="118"/>
      <c r="BB131" s="279"/>
      <c r="BC131" s="279"/>
      <c r="BD131" s="116"/>
      <c r="BE131" s="116"/>
      <c r="BF131" s="116"/>
      <c r="BG131" s="116"/>
      <c r="BH131" s="116"/>
      <c r="BI131" s="116"/>
      <c r="BJ131" s="116"/>
      <c r="BK131" s="116"/>
      <c r="BL131" s="116"/>
      <c r="BM131" s="116"/>
      <c r="BN131" s="116"/>
      <c r="BO131" s="38"/>
      <c r="BP131" s="115"/>
      <c r="BQ131" s="117"/>
      <c r="BR131" s="117"/>
      <c r="BS131" s="117"/>
      <c r="BT131" s="118"/>
      <c r="BU131" s="268"/>
      <c r="BV131" s="268"/>
      <c r="BW131" s="116"/>
      <c r="BX131" s="116"/>
      <c r="BY131" s="116"/>
      <c r="BZ131" s="116"/>
      <c r="CA131" s="116"/>
      <c r="CB131" s="116"/>
      <c r="CC131" s="116"/>
      <c r="CD131" s="116"/>
      <c r="CE131" s="116"/>
      <c r="CF131" s="116"/>
      <c r="CG131" s="116"/>
      <c r="CH131" s="116"/>
      <c r="CI131" s="116"/>
      <c r="CJ131" s="116"/>
      <c r="CK131" s="116"/>
      <c r="CL131" s="38"/>
      <c r="CM131" s="38"/>
      <c r="CN131" s="38"/>
      <c r="CO131" s="38"/>
      <c r="CP131" s="38"/>
      <c r="CQ131" s="38"/>
      <c r="CR131" s="38"/>
      <c r="CS131" s="38"/>
    </row>
    <row r="132" spans="1:97" ht="13.5" customHeight="1" x14ac:dyDescent="0.35">
      <c r="A132" s="25" t="s">
        <v>84</v>
      </c>
      <c r="B132" s="132" t="s">
        <v>85</v>
      </c>
      <c r="C132" s="27" t="s">
        <v>86</v>
      </c>
      <c r="D132" s="27">
        <v>43879</v>
      </c>
      <c r="E132" s="54">
        <v>0.42229166666666668</v>
      </c>
      <c r="F132" s="29">
        <f t="shared" si="52"/>
        <v>43879.422291666669</v>
      </c>
      <c r="G132" s="30">
        <f t="shared" si="1"/>
        <v>13.708333333333334</v>
      </c>
      <c r="H132" s="30">
        <f t="shared" si="2"/>
        <v>45.697666666666663</v>
      </c>
      <c r="I132" s="31">
        <v>19</v>
      </c>
      <c r="J132" s="62">
        <v>1.5</v>
      </c>
      <c r="K132" s="31"/>
      <c r="L132" s="33">
        <v>10.4153</v>
      </c>
      <c r="M132" s="33">
        <v>41.157671000000001</v>
      </c>
      <c r="N132" s="33">
        <v>8.2759999999999998</v>
      </c>
      <c r="O132" s="33">
        <v>1.3508</v>
      </c>
      <c r="P132" s="33">
        <v>0.59033760000000002</v>
      </c>
      <c r="Q132" s="33">
        <v>6.3895</v>
      </c>
      <c r="R132" s="33">
        <v>103.89100000000001</v>
      </c>
      <c r="S132" s="33">
        <v>37.7271</v>
      </c>
      <c r="T132" s="33">
        <v>29.009</v>
      </c>
      <c r="U132" s="33">
        <f t="shared" si="66"/>
        <v>285.36145950000002</v>
      </c>
      <c r="V132" s="33">
        <v>285.61393203287344</v>
      </c>
      <c r="W132" s="33">
        <v>0.45499999999999996</v>
      </c>
      <c r="X132" s="34">
        <v>0.316</v>
      </c>
      <c r="Y132" s="33">
        <v>1.046</v>
      </c>
      <c r="Z132" s="34">
        <v>3.4000000000000002E-2</v>
      </c>
      <c r="AA132" s="33">
        <v>9.1920000000000002</v>
      </c>
      <c r="AB132" s="33">
        <f t="shared" ref="AB132:AB139" si="67">V132*1000/(1000+T132)</f>
        <v>277.56213214157839</v>
      </c>
      <c r="AC132" s="33">
        <f t="shared" ref="AC132:AC139" si="68">EXP(1)^(-135.29996+(1.572288*(10^5)/(L132+273.15))-((6.637149*10^7)/(L132+273.15)^2)+(1.243678*10^10)/(L132+273.15)^3-((8.621061*10^11)/(L132+273.15)^4)-(S132*(0.020573-12.142/(L132+273.15)+2363.1/(L132+273.15)^2)))</f>
        <v>266.90351763556328</v>
      </c>
      <c r="AD132" s="33">
        <f t="shared" ref="AD132:AD139" si="69">EXP(1)^(-135.90205+(1.575701*10^5/(L132+273.15)+(-6.642308*10^7/(L132+273.15)^2)+(1.2438*10^10/(L132+273.15)^3)+(-8.621949*10^11/(L132+273.15)^4)-(S132*(0.017674-10.754/(L132+273.15)+2140.7/(L132+273.15)^2))))</f>
        <v>274.68644621549794</v>
      </c>
      <c r="AE132" s="33">
        <f t="shared" ref="AE132:AE139" si="70">AC132-AB132</f>
        <v>-10.658614506015113</v>
      </c>
      <c r="AF132" s="33">
        <f t="shared" ref="AF132:AF139" si="71">AD132-V132</f>
        <v>-10.927485817375498</v>
      </c>
      <c r="AG132" s="33">
        <f t="shared" ref="AG132:AG139" si="72">V132/AD132*100</f>
        <v>103.97816709485646</v>
      </c>
      <c r="AH132" s="33">
        <f t="shared" si="17"/>
        <v>26.293147684958967</v>
      </c>
      <c r="AI132" s="33">
        <f t="shared" si="61"/>
        <v>0.4433431140277585</v>
      </c>
      <c r="AJ132" s="33">
        <f t="shared" si="62"/>
        <v>0.30790422864345429</v>
      </c>
      <c r="AK132" s="33">
        <f t="shared" si="63"/>
        <v>1.0192019720286494</v>
      </c>
      <c r="AL132" s="34">
        <f t="shared" si="64"/>
        <v>3.3128935993283058E-2</v>
      </c>
      <c r="AM132" s="33">
        <f t="shared" si="65"/>
        <v>8.9565052838311132</v>
      </c>
      <c r="AN132" s="48">
        <v>2663.68</v>
      </c>
      <c r="AO132" s="34">
        <v>8.0162869249736577</v>
      </c>
      <c r="AP132" s="33">
        <v>20.474336048399998</v>
      </c>
      <c r="AQ132" s="34">
        <v>8.0354287729769052</v>
      </c>
      <c r="AR132" s="34"/>
      <c r="AS132" s="34"/>
      <c r="AT132" s="38"/>
      <c r="AU132" s="37">
        <f t="shared" si="9"/>
        <v>2020.1337883959045</v>
      </c>
      <c r="AV132" s="38"/>
      <c r="AW132" s="115" t="s">
        <v>87</v>
      </c>
      <c r="AX132" s="116">
        <v>2371.9672757560647</v>
      </c>
      <c r="AY132" s="116">
        <v>10.4153</v>
      </c>
      <c r="AZ132" s="117">
        <v>1.5</v>
      </c>
      <c r="BA132" s="118">
        <v>8.1721116229098278</v>
      </c>
      <c r="BB132" s="279">
        <v>323.71911420861528</v>
      </c>
      <c r="BC132" s="279">
        <v>324.96348275088917</v>
      </c>
      <c r="BD132" s="116">
        <v>2147.2848137327073</v>
      </c>
      <c r="BE132" s="116">
        <v>210.888389582347</v>
      </c>
      <c r="BF132" s="116">
        <v>13.794072441010353</v>
      </c>
      <c r="BG132" s="116">
        <v>91.97935583162986</v>
      </c>
      <c r="BH132" s="116">
        <v>2.3187107841520231</v>
      </c>
      <c r="BI132" s="116">
        <v>3.5986406260625825E-2</v>
      </c>
      <c r="BJ132" s="116">
        <v>0.29121306337778802</v>
      </c>
      <c r="BK132" s="116">
        <v>10.792540710712538</v>
      </c>
      <c r="BL132" s="116">
        <v>4.9341585394093048</v>
      </c>
      <c r="BM132" s="116">
        <v>3.1497983929474618</v>
      </c>
      <c r="BN132" s="116">
        <v>328.97495582147673</v>
      </c>
      <c r="BO132" s="38"/>
      <c r="BP132" s="115" t="s">
        <v>88</v>
      </c>
      <c r="BQ132" s="117">
        <v>2360.0862076588805</v>
      </c>
      <c r="BR132" s="117">
        <v>10.4153</v>
      </c>
      <c r="BS132" s="117">
        <v>1.5</v>
      </c>
      <c r="BT132" s="118">
        <v>8.1915680772668829</v>
      </c>
      <c r="BU132" s="268">
        <v>306.81436678422523</v>
      </c>
      <c r="BV132" s="268">
        <v>307.99375388120689</v>
      </c>
      <c r="BW132" s="116">
        <v>2128.401005968336</v>
      </c>
      <c r="BX132" s="116">
        <v>218.6114614768704</v>
      </c>
      <c r="BY132" s="116">
        <v>13.073740213674373</v>
      </c>
      <c r="BZ132" s="116">
        <v>95.297448369776063</v>
      </c>
      <c r="CA132" s="116">
        <v>2.4249513843568202</v>
      </c>
      <c r="CB132" s="116">
        <v>3.6126790739991581E-2</v>
      </c>
      <c r="CC132" s="116">
        <v>0.30410306286936012</v>
      </c>
      <c r="CD132" s="116"/>
      <c r="CE132" s="116"/>
      <c r="CF132" s="116">
        <v>10.561996885930853</v>
      </c>
      <c r="CG132" s="116">
        <v>5.1148553583015319</v>
      </c>
      <c r="CH132" s="116">
        <v>3.2651490743679239</v>
      </c>
      <c r="CI132" s="116">
        <v>311.79574615167604</v>
      </c>
      <c r="CJ132" s="116"/>
      <c r="CK132" s="116"/>
      <c r="CL132" s="38"/>
      <c r="CM132" s="38"/>
      <c r="CN132" s="38"/>
      <c r="CO132" s="38"/>
      <c r="CP132" s="38"/>
      <c r="CQ132" s="38"/>
      <c r="CR132" s="38"/>
      <c r="CS132" s="38"/>
    </row>
    <row r="133" spans="1:97" ht="13.5" customHeight="1" x14ac:dyDescent="0.35">
      <c r="A133" s="25" t="s">
        <v>84</v>
      </c>
      <c r="B133" s="132" t="s">
        <v>85</v>
      </c>
      <c r="C133" s="27" t="s">
        <v>86</v>
      </c>
      <c r="D133" s="27">
        <v>43879</v>
      </c>
      <c r="E133" s="54">
        <v>0.42229166666666668</v>
      </c>
      <c r="F133" s="29">
        <f t="shared" si="52"/>
        <v>43879.422291666669</v>
      </c>
      <c r="G133" s="30">
        <f t="shared" si="1"/>
        <v>13.708333333333334</v>
      </c>
      <c r="H133" s="30">
        <f t="shared" si="2"/>
        <v>45.697666666666663</v>
      </c>
      <c r="I133" s="31">
        <v>19</v>
      </c>
      <c r="J133" s="62">
        <v>1.5</v>
      </c>
      <c r="K133" s="31"/>
      <c r="L133" s="33">
        <v>10.4153</v>
      </c>
      <c r="M133" s="33">
        <v>41.157671000000001</v>
      </c>
      <c r="N133" s="33">
        <v>8.2759999999999998</v>
      </c>
      <c r="O133" s="33">
        <v>1.3508</v>
      </c>
      <c r="P133" s="33">
        <v>0.59033760000000002</v>
      </c>
      <c r="Q133" s="33">
        <v>6.3895</v>
      </c>
      <c r="R133" s="33">
        <v>103.89100000000001</v>
      </c>
      <c r="S133" s="33">
        <v>37.7271</v>
      </c>
      <c r="T133" s="33">
        <v>29.009</v>
      </c>
      <c r="U133" s="33">
        <f t="shared" si="66"/>
        <v>285.36145950000002</v>
      </c>
      <c r="V133" s="33">
        <v>285.57759092502886</v>
      </c>
      <c r="W133" s="33">
        <v>0.45399999999999996</v>
      </c>
      <c r="X133" s="34">
        <v>0.317</v>
      </c>
      <c r="Y133" s="33">
        <v>1.1500000000000001</v>
      </c>
      <c r="Z133" s="34">
        <v>3.2000000000000001E-2</v>
      </c>
      <c r="AA133" s="33">
        <v>8.1</v>
      </c>
      <c r="AB133" s="33">
        <f t="shared" si="67"/>
        <v>277.52681553322549</v>
      </c>
      <c r="AC133" s="33">
        <f t="shared" si="68"/>
        <v>266.90351763556328</v>
      </c>
      <c r="AD133" s="33">
        <f t="shared" si="69"/>
        <v>274.68644621549794</v>
      </c>
      <c r="AE133" s="33">
        <f t="shared" si="70"/>
        <v>-10.623297897662212</v>
      </c>
      <c r="AF133" s="33">
        <f t="shared" si="71"/>
        <v>-10.89114470953092</v>
      </c>
      <c r="AG133" s="33">
        <f t="shared" si="72"/>
        <v>103.96493706172403</v>
      </c>
      <c r="AH133" s="33">
        <f t="shared" si="17"/>
        <v>26.293147684958967</v>
      </c>
      <c r="AI133" s="33">
        <f t="shared" si="61"/>
        <v>0.44236873355736783</v>
      </c>
      <c r="AJ133" s="33">
        <f t="shared" si="62"/>
        <v>0.30887860911384496</v>
      </c>
      <c r="AK133" s="33">
        <f t="shared" si="63"/>
        <v>1.1205375409492802</v>
      </c>
      <c r="AL133" s="34">
        <f t="shared" si="64"/>
        <v>3.1180175052501698E-2</v>
      </c>
      <c r="AM133" s="33">
        <f t="shared" si="65"/>
        <v>7.8924818101644929</v>
      </c>
      <c r="AN133" s="48">
        <v>2664.85</v>
      </c>
      <c r="AO133" s="34">
        <v>8.0164616254620444</v>
      </c>
      <c r="AP133" s="33">
        <v>20.500349230400001</v>
      </c>
      <c r="AQ133" s="34">
        <v>8.0355719001833279</v>
      </c>
      <c r="AR133" s="34"/>
      <c r="AS133" s="34"/>
      <c r="AT133" s="38"/>
      <c r="AU133" s="37">
        <f t="shared" si="9"/>
        <v>2020.1337883959045</v>
      </c>
      <c r="AV133" s="38"/>
      <c r="AW133" s="115" t="s">
        <v>87</v>
      </c>
      <c r="AX133" s="116">
        <v>2372.7326418225703</v>
      </c>
      <c r="AY133" s="116">
        <v>10.4153</v>
      </c>
      <c r="AZ133" s="117">
        <v>1.5</v>
      </c>
      <c r="BA133" s="118">
        <v>8.1726889265239127</v>
      </c>
      <c r="BB133" s="279">
        <v>323.357655891793</v>
      </c>
      <c r="BC133" s="279">
        <v>324.60063499693126</v>
      </c>
      <c r="BD133" s="116">
        <v>2147.7402727268186</v>
      </c>
      <c r="BE133" s="116">
        <v>211.21369884135197</v>
      </c>
      <c r="BF133" s="116">
        <v>13.778670254399605</v>
      </c>
      <c r="BG133" s="116">
        <v>92.076563424540922</v>
      </c>
      <c r="BH133" s="116">
        <v>2.3217950743288855</v>
      </c>
      <c r="BI133" s="116">
        <v>3.3873423156229779E-2</v>
      </c>
      <c r="BJ133" s="116">
        <v>0.25694748849544086</v>
      </c>
      <c r="BK133" s="116">
        <v>10.787973599270417</v>
      </c>
      <c r="BL133" s="116">
        <v>4.9417698045977172</v>
      </c>
      <c r="BM133" s="116">
        <v>3.1546571648469208</v>
      </c>
      <c r="BN133" s="116">
        <v>328.60762893656715</v>
      </c>
      <c r="BO133" s="38"/>
      <c r="BP133" s="115" t="s">
        <v>88</v>
      </c>
      <c r="BQ133" s="117">
        <v>2360.860462524452</v>
      </c>
      <c r="BR133" s="117">
        <v>10.4153</v>
      </c>
      <c r="BS133" s="117">
        <v>1.5</v>
      </c>
      <c r="BT133" s="118">
        <v>8.1921138372611733</v>
      </c>
      <c r="BU133" s="268">
        <v>306.49600864685698</v>
      </c>
      <c r="BV133" s="268">
        <v>307.67417198276331</v>
      </c>
      <c r="BW133" s="116">
        <v>2128.8661028471906</v>
      </c>
      <c r="BX133" s="116">
        <v>218.93418509816453</v>
      </c>
      <c r="BY133" s="116">
        <v>13.060174579096907</v>
      </c>
      <c r="BZ133" s="116">
        <v>95.391769639153182</v>
      </c>
      <c r="CA133" s="116">
        <v>2.4280006364530191</v>
      </c>
      <c r="CB133" s="116">
        <v>3.400544842468272E-2</v>
      </c>
      <c r="CC133" s="116">
        <v>0.26830144759789892</v>
      </c>
      <c r="CD133" s="116"/>
      <c r="CE133" s="116"/>
      <c r="CF133" s="116">
        <v>10.557996939491385</v>
      </c>
      <c r="CG133" s="116">
        <v>5.1224061272890093</v>
      </c>
      <c r="CH133" s="116">
        <v>3.2699692275576351</v>
      </c>
      <c r="CI133" s="116">
        <v>311.47221921248945</v>
      </c>
      <c r="CJ133" s="116"/>
      <c r="CK133" s="116"/>
      <c r="CL133" s="38"/>
      <c r="CM133" s="38"/>
      <c r="CN133" s="38"/>
      <c r="CO133" s="38"/>
      <c r="CP133" s="38"/>
      <c r="CQ133" s="38"/>
      <c r="CR133" s="38"/>
      <c r="CS133" s="38"/>
    </row>
    <row r="134" spans="1:97" ht="13.5" customHeight="1" x14ac:dyDescent="0.35">
      <c r="A134" s="25" t="s">
        <v>84</v>
      </c>
      <c r="B134" s="132" t="s">
        <v>85</v>
      </c>
      <c r="C134" s="27" t="s">
        <v>86</v>
      </c>
      <c r="D134" s="27">
        <v>43879</v>
      </c>
      <c r="E134" s="54">
        <v>0.42229166666666668</v>
      </c>
      <c r="F134" s="29">
        <f t="shared" si="52"/>
        <v>43879.422291666669</v>
      </c>
      <c r="G134" s="30">
        <f t="shared" si="1"/>
        <v>13.708333333333334</v>
      </c>
      <c r="H134" s="30">
        <f t="shared" si="2"/>
        <v>45.697666666666663</v>
      </c>
      <c r="I134" s="31">
        <v>19</v>
      </c>
      <c r="J134" s="62">
        <v>1.5</v>
      </c>
      <c r="K134" s="31"/>
      <c r="L134" s="33">
        <v>10.4153</v>
      </c>
      <c r="M134" s="33">
        <v>41.157671000000001</v>
      </c>
      <c r="N134" s="33">
        <v>8.2759999999999998</v>
      </c>
      <c r="O134" s="33">
        <v>1.3508</v>
      </c>
      <c r="P134" s="33">
        <v>0.59033760000000002</v>
      </c>
      <c r="Q134" s="33">
        <v>6.3895</v>
      </c>
      <c r="R134" s="33">
        <v>103.89100000000001</v>
      </c>
      <c r="S134" s="33">
        <v>37.7271</v>
      </c>
      <c r="T134" s="33">
        <v>29.009</v>
      </c>
      <c r="U134" s="33">
        <f t="shared" si="66"/>
        <v>285.36145950000002</v>
      </c>
      <c r="V134" s="33">
        <v>280.82571294719833</v>
      </c>
      <c r="W134" s="33">
        <v>0.46899999999999997</v>
      </c>
      <c r="X134" s="34">
        <v>0.318</v>
      </c>
      <c r="Y134" s="33">
        <v>1.3089999999999999</v>
      </c>
      <c r="Z134" s="34">
        <v>4.1000000000000002E-2</v>
      </c>
      <c r="AA134" s="33">
        <v>4.1180000000000003</v>
      </c>
      <c r="AB134" s="33">
        <f t="shared" si="67"/>
        <v>272.90889870467441</v>
      </c>
      <c r="AC134" s="33">
        <f t="shared" si="68"/>
        <v>266.90351763556328</v>
      </c>
      <c r="AD134" s="33">
        <f t="shared" si="69"/>
        <v>274.68644621549794</v>
      </c>
      <c r="AE134" s="33">
        <f t="shared" si="70"/>
        <v>-6.005381069111138</v>
      </c>
      <c r="AF134" s="33">
        <f t="shared" si="71"/>
        <v>-6.1392667317003884</v>
      </c>
      <c r="AG134" s="33">
        <f t="shared" si="72"/>
        <v>102.23500897706617</v>
      </c>
      <c r="AH134" s="33">
        <f t="shared" si="17"/>
        <v>26.293147684958967</v>
      </c>
      <c r="AI134" s="33">
        <f t="shared" si="61"/>
        <v>0.45698444061322802</v>
      </c>
      <c r="AJ134" s="33">
        <f t="shared" si="62"/>
        <v>0.30985298958423563</v>
      </c>
      <c r="AK134" s="33">
        <f t="shared" si="63"/>
        <v>1.2754640357413976</v>
      </c>
      <c r="AL134" s="34">
        <f t="shared" si="64"/>
        <v>3.9949599286017802E-2</v>
      </c>
      <c r="AM134" s="33">
        <f t="shared" si="65"/>
        <v>4.0124987770688127</v>
      </c>
      <c r="AN134" s="48">
        <v>2666.61</v>
      </c>
      <c r="AO134" s="34">
        <v>8.012539142909306</v>
      </c>
      <c r="AP134" s="33">
        <v>20.536367705600004</v>
      </c>
      <c r="AQ134" s="34">
        <v>8.0315472625733122</v>
      </c>
      <c r="AR134" s="34"/>
      <c r="AS134" s="34"/>
      <c r="AT134" s="38"/>
      <c r="AU134" s="37">
        <f t="shared" si="9"/>
        <v>2020.1337883959045</v>
      </c>
      <c r="AV134" s="38"/>
      <c r="AW134" s="115" t="s">
        <v>87</v>
      </c>
      <c r="AX134" s="116">
        <v>2376.5423881449078</v>
      </c>
      <c r="AY134" s="116">
        <v>10.4153</v>
      </c>
      <c r="AZ134" s="117">
        <v>1.5</v>
      </c>
      <c r="BA134" s="118">
        <v>8.1692453849043538</v>
      </c>
      <c r="BB134" s="279">
        <v>326.66965100961664</v>
      </c>
      <c r="BC134" s="279">
        <v>327.92536134487352</v>
      </c>
      <c r="BD134" s="116">
        <v>2152.6025967160681</v>
      </c>
      <c r="BE134" s="116">
        <v>210.0199929599664</v>
      </c>
      <c r="BF134" s="116">
        <v>13.919798468873308</v>
      </c>
      <c r="BG134" s="116">
        <v>91.497860007346219</v>
      </c>
      <c r="BH134" s="116">
        <v>2.3034582435377788</v>
      </c>
      <c r="BI134" s="116">
        <v>4.3370854558127177E-2</v>
      </c>
      <c r="BJ134" s="116">
        <v>0.12963248245149808</v>
      </c>
      <c r="BK134" s="116">
        <v>10.835661648359659</v>
      </c>
      <c r="BL134" s="116">
        <v>4.9138406517418094</v>
      </c>
      <c r="BM134" s="116">
        <v>3.1368281469750197</v>
      </c>
      <c r="BN134" s="116">
        <v>331.97339697356006</v>
      </c>
      <c r="BO134" s="38"/>
      <c r="BP134" s="115" t="s">
        <v>88</v>
      </c>
      <c r="BQ134" s="117">
        <v>2364.7777996282439</v>
      </c>
      <c r="BR134" s="117">
        <v>10.4153</v>
      </c>
      <c r="BS134" s="117">
        <v>1.5</v>
      </c>
      <c r="BT134" s="118">
        <v>8.1885701063864751</v>
      </c>
      <c r="BU134" s="268">
        <v>309.73928404797647</v>
      </c>
      <c r="BV134" s="268">
        <v>310.92991445705189</v>
      </c>
      <c r="BW134" s="116">
        <v>2133.9099228171603</v>
      </c>
      <c r="BX134" s="116">
        <v>217.66950224976216</v>
      </c>
      <c r="BY134" s="116">
        <v>13.198374561321918</v>
      </c>
      <c r="BZ134" s="116">
        <v>94.780536735735026</v>
      </c>
      <c r="CA134" s="116">
        <v>2.4082693883846988</v>
      </c>
      <c r="CB134" s="116">
        <v>4.3538246195716064E-2</v>
      </c>
      <c r="CC134" s="116">
        <v>0.13533203188520437</v>
      </c>
      <c r="CD134" s="116"/>
      <c r="CE134" s="116"/>
      <c r="CF134" s="116">
        <v>10.605392242943527</v>
      </c>
      <c r="CG134" s="116">
        <v>5.0928163253637004</v>
      </c>
      <c r="CH134" s="116">
        <v>3.2510801080030922</v>
      </c>
      <c r="CI134" s="116">
        <v>314.76815181260332</v>
      </c>
      <c r="CJ134" s="116"/>
      <c r="CK134" s="116"/>
      <c r="CL134" s="38"/>
      <c r="CM134" s="38"/>
      <c r="CN134" s="38"/>
      <c r="CO134" s="38"/>
      <c r="CP134" s="38"/>
      <c r="CQ134" s="38"/>
      <c r="CR134" s="38"/>
      <c r="CS134" s="38"/>
    </row>
    <row r="135" spans="1:97" ht="13.5" customHeight="1" x14ac:dyDescent="0.35">
      <c r="A135" s="25" t="s">
        <v>89</v>
      </c>
      <c r="B135" s="132" t="s">
        <v>85</v>
      </c>
      <c r="C135" s="27" t="s">
        <v>86</v>
      </c>
      <c r="D135" s="27">
        <v>43879</v>
      </c>
      <c r="E135" s="54">
        <v>0.42229166666666668</v>
      </c>
      <c r="F135" s="29">
        <f t="shared" si="52"/>
        <v>43879.422291666669</v>
      </c>
      <c r="G135" s="30">
        <f t="shared" si="1"/>
        <v>13.708333333333334</v>
      </c>
      <c r="H135" s="30">
        <f t="shared" si="2"/>
        <v>45.697666666666663</v>
      </c>
      <c r="I135" s="31">
        <v>19</v>
      </c>
      <c r="J135" s="62">
        <v>15</v>
      </c>
      <c r="K135" s="31"/>
      <c r="L135" s="33">
        <v>10.5227</v>
      </c>
      <c r="M135" s="33">
        <v>41.424759999999999</v>
      </c>
      <c r="N135" s="33">
        <v>8.2530000000000001</v>
      </c>
      <c r="O135" s="33">
        <v>0.75749999999999995</v>
      </c>
      <c r="P135" s="33">
        <v>0.90665039999999997</v>
      </c>
      <c r="Q135" s="33">
        <v>5.8083</v>
      </c>
      <c r="R135" s="33">
        <v>94.748000000000005</v>
      </c>
      <c r="S135" s="33">
        <v>37.882300000000001</v>
      </c>
      <c r="T135" s="33">
        <v>29.111000000000001</v>
      </c>
      <c r="U135" s="33">
        <f t="shared" si="66"/>
        <v>259.40448630000003</v>
      </c>
      <c r="V135" s="33">
        <v>263.17161464425834</v>
      </c>
      <c r="W135" s="33">
        <v>0.60699999999999998</v>
      </c>
      <c r="X135" s="34">
        <v>0.374</v>
      </c>
      <c r="Y135" s="33">
        <v>1.2240000000000002</v>
      </c>
      <c r="Z135" s="34">
        <v>4.5999999999999999E-2</v>
      </c>
      <c r="AA135" s="33">
        <v>4.8170000000000002</v>
      </c>
      <c r="AB135" s="33">
        <f t="shared" si="67"/>
        <v>255.72714181877205</v>
      </c>
      <c r="AC135" s="33">
        <f t="shared" si="68"/>
        <v>266.0025983848472</v>
      </c>
      <c r="AD135" s="33">
        <f t="shared" si="69"/>
        <v>273.78676093109306</v>
      </c>
      <c r="AE135" s="33">
        <f t="shared" si="70"/>
        <v>10.27545656607515</v>
      </c>
      <c r="AF135" s="33">
        <f t="shared" si="71"/>
        <v>10.615146286834715</v>
      </c>
      <c r="AG135" s="33">
        <f t="shared" si="72"/>
        <v>96.122841641160889</v>
      </c>
      <c r="AH135" s="33">
        <f t="shared" si="17"/>
        <v>26.411268769010576</v>
      </c>
      <c r="AI135" s="33">
        <f t="shared" si="61"/>
        <v>0.59138088061716587</v>
      </c>
      <c r="AJ135" s="33">
        <f t="shared" si="62"/>
        <v>0.36437635807383861</v>
      </c>
      <c r="AK135" s="33">
        <f t="shared" si="63"/>
        <v>1.1925044446052901</v>
      </c>
      <c r="AL135" s="34">
        <f t="shared" si="64"/>
        <v>4.4816343506407959E-2</v>
      </c>
      <c r="AM135" s="33">
        <f t="shared" si="65"/>
        <v>4.6930505797905901</v>
      </c>
      <c r="AN135" s="48">
        <v>2663.43</v>
      </c>
      <c r="AO135" s="34">
        <v>7.9933413065513887</v>
      </c>
      <c r="AP135" s="33">
        <v>20.5133558721</v>
      </c>
      <c r="AQ135" s="34">
        <v>8.0118815971681947</v>
      </c>
      <c r="AR135" s="34"/>
      <c r="AS135" s="34"/>
      <c r="AT135" s="38"/>
      <c r="AU135" s="37">
        <f t="shared" si="9"/>
        <v>2020.1337883959045</v>
      </c>
      <c r="AV135" s="38"/>
      <c r="AW135" s="115" t="s">
        <v>87</v>
      </c>
      <c r="AX135" s="116">
        <v>2384.3606776604488</v>
      </c>
      <c r="AY135" s="116">
        <v>10.5227</v>
      </c>
      <c r="AZ135" s="117">
        <v>15</v>
      </c>
      <c r="BA135" s="118">
        <v>8.1471648121488602</v>
      </c>
      <c r="BB135" s="279">
        <v>345.75593360570662</v>
      </c>
      <c r="BC135" s="279">
        <v>347.08316138746375</v>
      </c>
      <c r="BD135" s="116">
        <v>2167.0349285775801</v>
      </c>
      <c r="BE135" s="116">
        <v>202.65734459641683</v>
      </c>
      <c r="BF135" s="116">
        <v>14.668404486451944</v>
      </c>
      <c r="BG135" s="116">
        <v>88.673298258985909</v>
      </c>
      <c r="BH135" s="116">
        <v>2.2205541897754317</v>
      </c>
      <c r="BI135" s="116">
        <v>4.8461950506285718E-2</v>
      </c>
      <c r="BJ135" s="116">
        <v>0.1453325034552061</v>
      </c>
      <c r="BK135" s="116">
        <v>11.047518143937744</v>
      </c>
      <c r="BL135" s="116">
        <v>4.7246828247179362</v>
      </c>
      <c r="BM135" s="116">
        <v>3.0174063426983659</v>
      </c>
      <c r="BN135" s="116">
        <v>351.39853143614317</v>
      </c>
      <c r="BO135" s="38"/>
      <c r="BP135" s="115" t="s">
        <v>88</v>
      </c>
      <c r="BQ135" s="117">
        <v>2373.1246248057378</v>
      </c>
      <c r="BR135" s="117">
        <v>10.5227</v>
      </c>
      <c r="BS135" s="117">
        <v>15</v>
      </c>
      <c r="BT135" s="118">
        <v>8.1660239909732066</v>
      </c>
      <c r="BU135" s="268">
        <v>328.35000538664127</v>
      </c>
      <c r="BV135" s="268">
        <v>329.61041831649197</v>
      </c>
      <c r="BW135" s="116">
        <v>2149.2774200405665</v>
      </c>
      <c r="BX135" s="116">
        <v>209.91723213415261</v>
      </c>
      <c r="BY135" s="116">
        <v>13.929972631018892</v>
      </c>
      <c r="BZ135" s="116">
        <v>91.805752105926658</v>
      </c>
      <c r="CA135" s="116">
        <v>2.3191057616082982</v>
      </c>
      <c r="CB135" s="116">
        <v>4.8639527999320954E-2</v>
      </c>
      <c r="CC135" s="116">
        <v>0.15157425896395491</v>
      </c>
      <c r="CD135" s="116"/>
      <c r="CE135" s="116"/>
      <c r="CF135" s="116">
        <v>10.81589523999679</v>
      </c>
      <c r="CG135" s="116">
        <v>4.8939373169606544</v>
      </c>
      <c r="CH135" s="116">
        <v>3.1255002819891708</v>
      </c>
      <c r="CI135" s="116">
        <v>333.70854546633609</v>
      </c>
      <c r="CJ135" s="116"/>
      <c r="CK135" s="116"/>
      <c r="CL135" s="38"/>
      <c r="CM135" s="38"/>
      <c r="CN135" s="38"/>
      <c r="CO135" s="38"/>
      <c r="CP135" s="38"/>
      <c r="CQ135" s="38"/>
      <c r="CR135" s="38"/>
      <c r="CS135" s="38"/>
    </row>
    <row r="136" spans="1:97" ht="13.5" customHeight="1" x14ac:dyDescent="0.35">
      <c r="A136" s="25" t="s">
        <v>84</v>
      </c>
      <c r="B136" s="132" t="s">
        <v>85</v>
      </c>
      <c r="C136" s="27" t="s">
        <v>86</v>
      </c>
      <c r="D136" s="27">
        <v>43902</v>
      </c>
      <c r="E136" s="54">
        <v>0.51388888888888895</v>
      </c>
      <c r="F136" s="29">
        <f t="shared" si="52"/>
        <v>43902.513888888891</v>
      </c>
      <c r="G136" s="30">
        <f t="shared" si="1"/>
        <v>13.708333333333334</v>
      </c>
      <c r="H136" s="30">
        <f t="shared" si="2"/>
        <v>45.697666666666663</v>
      </c>
      <c r="I136" s="31">
        <v>19</v>
      </c>
      <c r="J136" s="62">
        <v>2</v>
      </c>
      <c r="K136" s="31"/>
      <c r="L136" s="116">
        <v>10.6875</v>
      </c>
      <c r="M136" s="116">
        <v>40.654479000000002</v>
      </c>
      <c r="N136" s="116" t="s">
        <v>92</v>
      </c>
      <c r="O136" s="33">
        <v>0.3286</v>
      </c>
      <c r="P136" s="33">
        <v>0.57716420000000002</v>
      </c>
      <c r="Q136" s="116">
        <v>6.2960000000000003</v>
      </c>
      <c r="R136" s="116">
        <v>102.44</v>
      </c>
      <c r="S136" s="116">
        <v>36.933599999999998</v>
      </c>
      <c r="T136" s="130">
        <v>28.349384938770072</v>
      </c>
      <c r="U136" s="116">
        <f t="shared" si="66"/>
        <v>281.18565599999999</v>
      </c>
      <c r="V136" s="33">
        <v>285.10935224352301</v>
      </c>
      <c r="W136" s="121">
        <v>1.4999999999999999E-2</v>
      </c>
      <c r="X136" s="34">
        <v>0.13500000000000001</v>
      </c>
      <c r="Y136" s="33">
        <v>4.01</v>
      </c>
      <c r="Z136" s="34">
        <v>1.2999999999999999E-2</v>
      </c>
      <c r="AA136" s="33">
        <v>6.9029999999999996</v>
      </c>
      <c r="AB136" s="33">
        <f t="shared" si="67"/>
        <v>277.24949945927079</v>
      </c>
      <c r="AC136" s="33">
        <f t="shared" si="68"/>
        <v>266.87729914232756</v>
      </c>
      <c r="AD136" s="33">
        <f t="shared" si="69"/>
        <v>274.47853963687157</v>
      </c>
      <c r="AE136" s="33">
        <f t="shared" si="70"/>
        <v>-10.372200316943236</v>
      </c>
      <c r="AF136" s="33">
        <f t="shared" si="71"/>
        <v>-10.630812606651432</v>
      </c>
      <c r="AG136" s="33">
        <f t="shared" si="72"/>
        <v>103.87309427568208</v>
      </c>
      <c r="AH136" s="33">
        <f t="shared" si="17"/>
        <v>25.689389840783861</v>
      </c>
      <c r="AI136" s="33">
        <f t="shared" si="61"/>
        <v>1.4624310389257732E-2</v>
      </c>
      <c r="AJ136" s="33">
        <f t="shared" si="62"/>
        <v>0.13161879350331959</v>
      </c>
      <c r="AK136" s="33">
        <f t="shared" si="63"/>
        <v>3.9095656440615674</v>
      </c>
      <c r="AL136" s="34">
        <f t="shared" si="64"/>
        <v>1.2674402337356701E-2</v>
      </c>
      <c r="AM136" s="33">
        <f t="shared" si="65"/>
        <v>6.7301076411364082</v>
      </c>
      <c r="AN136" s="48">
        <v>2690.02</v>
      </c>
      <c r="AO136" s="34">
        <v>8.0116421896906918</v>
      </c>
      <c r="AP136" s="33">
        <v>20.037134722500006</v>
      </c>
      <c r="AQ136" s="34">
        <v>8.0328996555048828</v>
      </c>
      <c r="AR136" s="48"/>
      <c r="AS136" s="48"/>
      <c r="AT136" s="38"/>
      <c r="AU136" s="37">
        <f t="shared" si="9"/>
        <v>2020.1965870307167</v>
      </c>
      <c r="AV136" s="38"/>
      <c r="AW136" s="115" t="s">
        <v>87</v>
      </c>
      <c r="AX136" s="116">
        <v>2408.7470725607936</v>
      </c>
      <c r="AY136" s="116">
        <v>10.6875</v>
      </c>
      <c r="AZ136" s="117">
        <v>2</v>
      </c>
      <c r="BA136" s="118">
        <v>8.1563638283613002</v>
      </c>
      <c r="BB136" s="279">
        <v>343.02723013741581</v>
      </c>
      <c r="BC136" s="279">
        <v>344.34117407324828</v>
      </c>
      <c r="BD136" s="116">
        <v>2188.2800658316332</v>
      </c>
      <c r="BE136" s="116">
        <v>205.91337714987768</v>
      </c>
      <c r="BF136" s="116">
        <v>14.553629579282418</v>
      </c>
      <c r="BG136" s="116">
        <v>87.419302978878932</v>
      </c>
      <c r="BH136" s="116">
        <v>2.2740490955891519</v>
      </c>
      <c r="BI136" s="116">
        <v>1.3761862129485975E-2</v>
      </c>
      <c r="BJ136" s="116">
        <v>0.21317759043273224</v>
      </c>
      <c r="BK136" s="116">
        <v>11.100291873015413</v>
      </c>
      <c r="BL136" s="116">
        <v>4.8424652385252624</v>
      </c>
      <c r="BM136" s="116">
        <v>3.0908951258733026</v>
      </c>
      <c r="BN136" s="116">
        <v>348.67261871077386</v>
      </c>
      <c r="BO136" s="38"/>
      <c r="BP136" s="115" t="s">
        <v>88</v>
      </c>
      <c r="BQ136" s="117">
        <v>2395.7892793703268</v>
      </c>
      <c r="BR136" s="117">
        <v>10.6875</v>
      </c>
      <c r="BS136" s="117">
        <v>2</v>
      </c>
      <c r="BT136" s="118">
        <v>8.1779587024742479</v>
      </c>
      <c r="BU136" s="268">
        <v>323.31755380293907</v>
      </c>
      <c r="BV136" s="268">
        <v>324.55600108013442</v>
      </c>
      <c r="BW136" s="116">
        <v>2167.6964484449149</v>
      </c>
      <c r="BX136" s="116">
        <v>214.3754245473732</v>
      </c>
      <c r="BY136" s="116">
        <v>13.717406378038755</v>
      </c>
      <c r="BZ136" s="116">
        <v>90.951980673622131</v>
      </c>
      <c r="CA136" s="116">
        <v>2.3899824439329351</v>
      </c>
      <c r="CB136" s="116">
        <v>1.3821664478975582E-2</v>
      </c>
      <c r="CC136" s="116">
        <v>0.22368438866973922</v>
      </c>
      <c r="CD136" s="116"/>
      <c r="CE136" s="116"/>
      <c r="CF136" s="116">
        <v>10.834429905834996</v>
      </c>
      <c r="CG136" s="116">
        <v>5.0414672214770508</v>
      </c>
      <c r="CH136" s="116">
        <v>3.2179160189199458</v>
      </c>
      <c r="CI136" s="116">
        <v>328.63856934760582</v>
      </c>
      <c r="CJ136" s="116"/>
      <c r="CK136" s="116"/>
      <c r="CL136" s="38"/>
      <c r="CM136" s="38"/>
      <c r="CN136" s="38"/>
      <c r="CO136" s="38"/>
      <c r="CP136" s="38"/>
      <c r="CQ136" s="38"/>
      <c r="CR136" s="38"/>
      <c r="CS136" s="38"/>
    </row>
    <row r="137" spans="1:97" ht="13.5" customHeight="1" x14ac:dyDescent="0.35">
      <c r="A137" s="25" t="s">
        <v>84</v>
      </c>
      <c r="B137" s="132" t="s">
        <v>85</v>
      </c>
      <c r="C137" s="27" t="s">
        <v>86</v>
      </c>
      <c r="D137" s="27">
        <v>43902</v>
      </c>
      <c r="E137" s="54">
        <v>0.51388888888888895</v>
      </c>
      <c r="F137" s="29">
        <f t="shared" si="52"/>
        <v>43902.513888888891</v>
      </c>
      <c r="G137" s="30">
        <f t="shared" si="1"/>
        <v>13.708333333333334</v>
      </c>
      <c r="H137" s="30">
        <f t="shared" si="2"/>
        <v>45.697666666666663</v>
      </c>
      <c r="I137" s="31">
        <v>19</v>
      </c>
      <c r="J137" s="62">
        <v>2</v>
      </c>
      <c r="K137" s="31"/>
      <c r="L137" s="116">
        <v>10.6875</v>
      </c>
      <c r="M137" s="116">
        <v>40.654479000000002</v>
      </c>
      <c r="N137" s="116" t="s">
        <v>92</v>
      </c>
      <c r="O137" s="33">
        <v>0.3286</v>
      </c>
      <c r="P137" s="33">
        <v>0.57716420000000002</v>
      </c>
      <c r="Q137" s="116">
        <v>6.2960000000000003</v>
      </c>
      <c r="R137" s="116">
        <v>102.44</v>
      </c>
      <c r="S137" s="116">
        <v>36.933599999999998</v>
      </c>
      <c r="T137" s="130">
        <v>28.349384938770072</v>
      </c>
      <c r="U137" s="116">
        <f t="shared" si="66"/>
        <v>281.18565599999999</v>
      </c>
      <c r="V137" s="33">
        <v>284.00259712350896</v>
      </c>
      <c r="W137" s="121">
        <v>1.4999999999999999E-2</v>
      </c>
      <c r="X137" s="34">
        <v>0.13500000000000001</v>
      </c>
      <c r="Y137" s="33">
        <v>2.6269999999999998</v>
      </c>
      <c r="Z137" s="34">
        <v>2.8000000000000001E-2</v>
      </c>
      <c r="AA137" s="33">
        <v>4.7809999999999997</v>
      </c>
      <c r="AB137" s="33">
        <f t="shared" si="67"/>
        <v>276.17325520199444</v>
      </c>
      <c r="AC137" s="33">
        <f t="shared" si="68"/>
        <v>266.87729914232756</v>
      </c>
      <c r="AD137" s="33">
        <f t="shared" si="69"/>
        <v>274.47853963687157</v>
      </c>
      <c r="AE137" s="33">
        <f t="shared" si="70"/>
        <v>-9.295956059666878</v>
      </c>
      <c r="AF137" s="33">
        <f t="shared" si="71"/>
        <v>-9.524057486637389</v>
      </c>
      <c r="AG137" s="33">
        <f t="shared" si="72"/>
        <v>103.46987327287498</v>
      </c>
      <c r="AH137" s="33">
        <f t="shared" si="17"/>
        <v>25.689389840783861</v>
      </c>
      <c r="AI137" s="33">
        <f t="shared" si="61"/>
        <v>1.4624310389257732E-2</v>
      </c>
      <c r="AJ137" s="33">
        <f t="shared" si="62"/>
        <v>0.13161879350331959</v>
      </c>
      <c r="AK137" s="33">
        <f t="shared" si="63"/>
        <v>2.5612042261720043</v>
      </c>
      <c r="AL137" s="34">
        <f t="shared" si="64"/>
        <v>2.7298712726614435E-2</v>
      </c>
      <c r="AM137" s="33">
        <f t="shared" si="65"/>
        <v>4.6612551980694148</v>
      </c>
      <c r="AN137" s="48">
        <v>2694.4</v>
      </c>
      <c r="AO137" s="34">
        <v>8.0162534251793538</v>
      </c>
      <c r="AP137" s="33">
        <v>19.952100000000002</v>
      </c>
      <c r="AQ137" s="34">
        <v>8.0376863240558176</v>
      </c>
      <c r="AR137" s="48"/>
      <c r="AS137" s="48"/>
      <c r="AT137" s="38"/>
      <c r="AU137" s="37">
        <f t="shared" si="9"/>
        <v>2020.1965870307167</v>
      </c>
      <c r="AV137" s="38"/>
      <c r="AW137" s="115" t="s">
        <v>87</v>
      </c>
      <c r="AX137" s="116">
        <v>2410.8450731645203</v>
      </c>
      <c r="AY137" s="116">
        <v>10.6875</v>
      </c>
      <c r="AZ137" s="117">
        <v>2</v>
      </c>
      <c r="BA137" s="118">
        <v>8.1597387996513522</v>
      </c>
      <c r="BB137" s="279">
        <v>340.45717261688475</v>
      </c>
      <c r="BC137" s="279">
        <v>341.76127211123514</v>
      </c>
      <c r="BD137" s="116">
        <v>2188.8286623603758</v>
      </c>
      <c r="BE137" s="116">
        <v>207.57182115483033</v>
      </c>
      <c r="BF137" s="116">
        <v>14.444589649314359</v>
      </c>
      <c r="BG137" s="116">
        <v>87.964539829200845</v>
      </c>
      <c r="BH137" s="116">
        <v>2.2917899358933354</v>
      </c>
      <c r="BI137" s="116">
        <v>2.9660787938691369E-2</v>
      </c>
      <c r="BJ137" s="116">
        <v>0.14876134095413709</v>
      </c>
      <c r="BK137" s="116">
        <v>11.0648350308298</v>
      </c>
      <c r="BL137" s="116">
        <v>4.881466868993293</v>
      </c>
      <c r="BM137" s="116">
        <v>3.1157894603861633</v>
      </c>
      <c r="BN137" s="116">
        <v>346.06026433423671</v>
      </c>
      <c r="BO137" s="38"/>
      <c r="BP137" s="115" t="s">
        <v>88</v>
      </c>
      <c r="BQ137" s="117">
        <v>2397.7174958904175</v>
      </c>
      <c r="BR137" s="117">
        <v>10.6875</v>
      </c>
      <c r="BS137" s="117">
        <v>2</v>
      </c>
      <c r="BT137" s="118">
        <v>8.1815057947108922</v>
      </c>
      <c r="BU137" s="268">
        <v>320.72530180656736</v>
      </c>
      <c r="BV137" s="268">
        <v>321.95381962775593</v>
      </c>
      <c r="BW137" s="116">
        <v>2167.9511718372573</v>
      </c>
      <c r="BX137" s="116">
        <v>216.15889925097568</v>
      </c>
      <c r="BY137" s="116">
        <v>13.607424802184429</v>
      </c>
      <c r="BZ137" s="116">
        <v>91.542216257260677</v>
      </c>
      <c r="CA137" s="116">
        <v>2.4095825144777216</v>
      </c>
      <c r="CB137" s="116">
        <v>2.9791301886440059E-2</v>
      </c>
      <c r="CC137" s="116">
        <v>0.15615118285929791</v>
      </c>
      <c r="CD137" s="116"/>
      <c r="CE137" s="116"/>
      <c r="CF137" s="116">
        <v>10.7982941992218</v>
      </c>
      <c r="CG137" s="116">
        <v>5.0834091990965913</v>
      </c>
      <c r="CH137" s="116">
        <v>3.2446871463949272</v>
      </c>
      <c r="CI137" s="116">
        <v>326.00365522848159</v>
      </c>
      <c r="CJ137" s="116"/>
      <c r="CK137" s="116"/>
      <c r="CL137" s="38"/>
      <c r="CM137" s="38"/>
      <c r="CN137" s="38"/>
      <c r="CO137" s="38"/>
      <c r="CP137" s="38"/>
      <c r="CQ137" s="38"/>
      <c r="CR137" s="38"/>
      <c r="CS137" s="38"/>
    </row>
    <row r="138" spans="1:97" ht="13.5" customHeight="1" x14ac:dyDescent="0.35">
      <c r="A138" s="25" t="s">
        <v>84</v>
      </c>
      <c r="B138" s="132" t="s">
        <v>85</v>
      </c>
      <c r="C138" s="27" t="s">
        <v>86</v>
      </c>
      <c r="D138" s="27">
        <v>43902</v>
      </c>
      <c r="E138" s="54">
        <v>0.51388888888888895</v>
      </c>
      <c r="F138" s="29">
        <f t="shared" si="52"/>
        <v>43902.513888888891</v>
      </c>
      <c r="G138" s="30">
        <f t="shared" si="1"/>
        <v>13.708333333333334</v>
      </c>
      <c r="H138" s="30">
        <f t="shared" si="2"/>
        <v>45.697666666666663</v>
      </c>
      <c r="I138" s="31">
        <v>19</v>
      </c>
      <c r="J138" s="62">
        <v>2</v>
      </c>
      <c r="K138" s="31"/>
      <c r="L138" s="116">
        <v>10.6875</v>
      </c>
      <c r="M138" s="116">
        <v>40.654479000000002</v>
      </c>
      <c r="N138" s="116" t="s">
        <v>92</v>
      </c>
      <c r="O138" s="33">
        <v>0.3286</v>
      </c>
      <c r="P138" s="33">
        <v>0.57716420000000002</v>
      </c>
      <c r="Q138" s="116">
        <v>6.2960000000000003</v>
      </c>
      <c r="R138" s="116">
        <v>102.44</v>
      </c>
      <c r="S138" s="116">
        <v>36.933599999999998</v>
      </c>
      <c r="T138" s="130">
        <v>28.349384938770072</v>
      </c>
      <c r="U138" s="116">
        <f t="shared" si="66"/>
        <v>281.18565599999999</v>
      </c>
      <c r="V138" s="33">
        <v>285.3745140315807</v>
      </c>
      <c r="W138" s="121">
        <v>1.4999999999999999E-2</v>
      </c>
      <c r="X138" s="34">
        <v>0.13400000000000001</v>
      </c>
      <c r="Y138" s="33">
        <v>3.016</v>
      </c>
      <c r="Z138" s="34">
        <v>2.1999999999999999E-2</v>
      </c>
      <c r="AA138" s="33">
        <v>4.05</v>
      </c>
      <c r="AB138" s="33">
        <f t="shared" si="67"/>
        <v>277.50735130606654</v>
      </c>
      <c r="AC138" s="33">
        <f t="shared" si="68"/>
        <v>266.87729914232756</v>
      </c>
      <c r="AD138" s="33">
        <f t="shared" si="69"/>
        <v>274.47853963687157</v>
      </c>
      <c r="AE138" s="33">
        <f t="shared" si="70"/>
        <v>-10.630052163738981</v>
      </c>
      <c r="AF138" s="33">
        <f t="shared" si="71"/>
        <v>-10.895974394709128</v>
      </c>
      <c r="AG138" s="33">
        <f t="shared" si="72"/>
        <v>103.96969992959167</v>
      </c>
      <c r="AH138" s="33">
        <f t="shared" si="17"/>
        <v>25.689389840783861</v>
      </c>
      <c r="AI138" s="33">
        <f t="shared" si="61"/>
        <v>1.4624310389257732E-2</v>
      </c>
      <c r="AJ138" s="33">
        <f t="shared" si="62"/>
        <v>0.13064383947736907</v>
      </c>
      <c r="AK138" s="33">
        <f t="shared" si="63"/>
        <v>2.9404613422667549</v>
      </c>
      <c r="AL138" s="34">
        <f t="shared" si="64"/>
        <v>2.1448988570911341E-2</v>
      </c>
      <c r="AM138" s="33">
        <f t="shared" si="65"/>
        <v>3.9485638050995879</v>
      </c>
      <c r="AN138" s="48">
        <v>2698.55</v>
      </c>
      <c r="AO138" s="34">
        <v>8.0162892656404754</v>
      </c>
      <c r="AP138" s="33">
        <v>19.958102403600002</v>
      </c>
      <c r="AQ138" s="34">
        <v>8.0377132800108875</v>
      </c>
      <c r="AR138" s="48"/>
      <c r="AS138" s="48"/>
      <c r="AT138" s="38"/>
      <c r="AU138" s="37">
        <f t="shared" si="9"/>
        <v>2020.1965870307167</v>
      </c>
      <c r="AV138" s="38"/>
      <c r="AW138" s="115" t="s">
        <v>87</v>
      </c>
      <c r="AX138" s="116">
        <v>2414.6344813365649</v>
      </c>
      <c r="AY138" s="116">
        <v>10.6875</v>
      </c>
      <c r="AZ138" s="117">
        <v>2</v>
      </c>
      <c r="BA138" s="118">
        <v>8.1598725636574052</v>
      </c>
      <c r="BB138" s="279">
        <v>340.8788864986559</v>
      </c>
      <c r="BC138" s="279">
        <v>342.18460134114468</v>
      </c>
      <c r="BD138" s="116">
        <v>2192.2150022852429</v>
      </c>
      <c r="BE138" s="116">
        <v>207.95699733081173</v>
      </c>
      <c r="BF138" s="116">
        <v>14.462481720510512</v>
      </c>
      <c r="BG138" s="116">
        <v>87.986202208640833</v>
      </c>
      <c r="BH138" s="116">
        <v>2.2924959228009012</v>
      </c>
      <c r="BI138" s="116">
        <v>2.3305524726577577E-2</v>
      </c>
      <c r="BJ138" s="116">
        <v>0.12605377561534306</v>
      </c>
      <c r="BK138" s="116">
        <v>11.068190104728632</v>
      </c>
      <c r="BL138" s="116">
        <v>4.8905250577749788</v>
      </c>
      <c r="BM138" s="116">
        <v>3.1215712079414808</v>
      </c>
      <c r="BN138" s="116">
        <v>346.48891859426425</v>
      </c>
      <c r="BO138" s="38"/>
      <c r="BP138" s="115" t="s">
        <v>88</v>
      </c>
      <c r="BQ138" s="117">
        <v>2401.4957253270427</v>
      </c>
      <c r="BR138" s="117">
        <v>10.6875</v>
      </c>
      <c r="BS138" s="117">
        <v>2</v>
      </c>
      <c r="BT138" s="118">
        <v>8.1816307385136273</v>
      </c>
      <c r="BU138" s="268">
        <v>321.13047957629277</v>
      </c>
      <c r="BV138" s="268">
        <v>322.36054940509678</v>
      </c>
      <c r="BW138" s="116">
        <v>2171.3145654568834</v>
      </c>
      <c r="BX138" s="116">
        <v>216.55654457504562</v>
      </c>
      <c r="BY138" s="116">
        <v>13.624615295113745</v>
      </c>
      <c r="BZ138" s="116">
        <v>91.563058215975104</v>
      </c>
      <c r="CA138" s="116">
        <v>2.410275836004812</v>
      </c>
      <c r="CB138" s="116">
        <v>2.3408049930746237E-2</v>
      </c>
      <c r="CC138" s="116">
        <v>0.13231293876727135</v>
      </c>
      <c r="CD138" s="116"/>
      <c r="CE138" s="116"/>
      <c r="CF138" s="116">
        <v>10.801706997425045</v>
      </c>
      <c r="CG138" s="116">
        <v>5.0927606248549537</v>
      </c>
      <c r="CH138" s="116">
        <v>3.2506560640582971</v>
      </c>
      <c r="CI138" s="116">
        <v>326.41550123253489</v>
      </c>
      <c r="CJ138" s="116"/>
      <c r="CK138" s="116"/>
      <c r="CL138" s="38"/>
      <c r="CM138" s="38"/>
      <c r="CN138" s="38"/>
      <c r="CO138" s="38"/>
      <c r="CP138" s="38"/>
      <c r="CQ138" s="38"/>
      <c r="CR138" s="38"/>
      <c r="CS138" s="38"/>
    </row>
    <row r="139" spans="1:97" ht="13.5" customHeight="1" x14ac:dyDescent="0.35">
      <c r="A139" s="25" t="s">
        <v>89</v>
      </c>
      <c r="B139" s="132" t="s">
        <v>85</v>
      </c>
      <c r="C139" s="27" t="s">
        <v>86</v>
      </c>
      <c r="D139" s="27">
        <v>43902</v>
      </c>
      <c r="E139" s="54">
        <v>0.53055555555555556</v>
      </c>
      <c r="F139" s="29">
        <f t="shared" si="52"/>
        <v>43902.530555555553</v>
      </c>
      <c r="G139" s="30">
        <f t="shared" si="1"/>
        <v>13.708333333333334</v>
      </c>
      <c r="H139" s="30">
        <f t="shared" si="2"/>
        <v>45.697666666666663</v>
      </c>
      <c r="I139" s="31">
        <v>19</v>
      </c>
      <c r="J139" s="62">
        <v>15</v>
      </c>
      <c r="K139" s="31"/>
      <c r="L139" s="116">
        <v>11.085000000000001</v>
      </c>
      <c r="M139" s="116">
        <v>40.940707000000003</v>
      </c>
      <c r="N139" s="116" t="s">
        <v>92</v>
      </c>
      <c r="O139" s="133">
        <v>0.95940000000000003</v>
      </c>
      <c r="P139" s="133">
        <v>0.71845959999999998</v>
      </c>
      <c r="Q139" s="116">
        <v>6.0339999999999998</v>
      </c>
      <c r="R139" s="116">
        <v>98.941000000000003</v>
      </c>
      <c r="S139" s="134">
        <v>36.8155</v>
      </c>
      <c r="T139" s="130">
        <v>28.242443411056684</v>
      </c>
      <c r="U139" s="116">
        <f t="shared" si="66"/>
        <v>269.48447399999998</v>
      </c>
      <c r="V139" s="33">
        <v>272.07861942680711</v>
      </c>
      <c r="W139" s="33">
        <v>0.12000000000000001</v>
      </c>
      <c r="X139" s="34">
        <v>0.14399999999999999</v>
      </c>
      <c r="Y139" s="33">
        <v>0.86</v>
      </c>
      <c r="Z139" s="34">
        <v>3.3000000000000002E-2</v>
      </c>
      <c r="AA139" s="33">
        <v>3.2250000000000001</v>
      </c>
      <c r="AB139" s="33">
        <f t="shared" si="67"/>
        <v>264.6055131941672</v>
      </c>
      <c r="AC139" s="33">
        <f t="shared" si="68"/>
        <v>264.87560467073354</v>
      </c>
      <c r="AD139" s="33">
        <f t="shared" si="69"/>
        <v>272.37567954204985</v>
      </c>
      <c r="AE139" s="33">
        <f t="shared" si="70"/>
        <v>0.27009147656633559</v>
      </c>
      <c r="AF139" s="33">
        <f t="shared" si="71"/>
        <v>0.29706011524274345</v>
      </c>
      <c r="AG139" s="33">
        <f t="shared" si="72"/>
        <v>99.890937356910058</v>
      </c>
      <c r="AH139" s="33">
        <f t="shared" si="17"/>
        <v>25.599553675206607</v>
      </c>
      <c r="AI139" s="33">
        <f t="shared" si="61"/>
        <v>0.11700473110580387</v>
      </c>
      <c r="AJ139" s="33">
        <f t="shared" si="62"/>
        <v>0.14040567732696463</v>
      </c>
      <c r="AK139" s="33">
        <f t="shared" si="63"/>
        <v>0.83853390625826096</v>
      </c>
      <c r="AL139" s="34">
        <f t="shared" si="64"/>
        <v>3.2176301054096058E-2</v>
      </c>
      <c r="AM139" s="33">
        <f t="shared" si="65"/>
        <v>3.1445021484684785</v>
      </c>
      <c r="AN139" s="48">
        <v>2662.7</v>
      </c>
      <c r="AO139" s="34">
        <v>8.0125286732166145</v>
      </c>
      <c r="AP139" s="33">
        <v>19.915085336900002</v>
      </c>
      <c r="AQ139" s="34">
        <v>8.0297255687041389</v>
      </c>
      <c r="AR139" s="48"/>
      <c r="AS139" s="48"/>
      <c r="AT139" s="38"/>
      <c r="AU139" s="37">
        <f t="shared" si="9"/>
        <v>2020.1965870307167</v>
      </c>
      <c r="AV139" s="38"/>
      <c r="AW139" s="115" t="s">
        <v>87</v>
      </c>
      <c r="AX139" s="116">
        <v>2384.9444401937885</v>
      </c>
      <c r="AY139" s="116">
        <v>11.085000000000001</v>
      </c>
      <c r="AZ139" s="117">
        <v>15</v>
      </c>
      <c r="BA139" s="118">
        <v>8.148572177227198</v>
      </c>
      <c r="BB139" s="279">
        <v>346.47509315153354</v>
      </c>
      <c r="BC139" s="279">
        <v>347.79543263247444</v>
      </c>
      <c r="BD139" s="116">
        <v>2167.3124708783475</v>
      </c>
      <c r="BE139" s="116">
        <v>203.11073343296408</v>
      </c>
      <c r="BF139" s="116">
        <v>14.521235882477157</v>
      </c>
      <c r="BG139" s="116">
        <v>86.714384018350202</v>
      </c>
      <c r="BH139" s="116">
        <v>2.3242490323128444</v>
      </c>
      <c r="BI139" s="116">
        <v>3.4958653989533829E-2</v>
      </c>
      <c r="BJ139" s="116">
        <v>9.9711423877639399E-2</v>
      </c>
      <c r="BK139" s="116">
        <v>11.105787092129868</v>
      </c>
      <c r="BL139" s="116">
        <v>4.7685171672313889</v>
      </c>
      <c r="BM139" s="116">
        <v>3.0459951769013092</v>
      </c>
      <c r="BN139" s="116">
        <v>352.28938520687331</v>
      </c>
      <c r="BO139" s="38"/>
      <c r="BP139" s="115" t="s">
        <v>88</v>
      </c>
      <c r="BQ139" s="117">
        <v>2374.6066027443126</v>
      </c>
      <c r="BR139" s="117">
        <v>11.085000000000001</v>
      </c>
      <c r="BS139" s="117">
        <v>15</v>
      </c>
      <c r="BT139" s="118">
        <v>8.1660304316686005</v>
      </c>
      <c r="BU139" s="268">
        <v>330.30607058942627</v>
      </c>
      <c r="BV139" s="268">
        <v>331.56479352338027</v>
      </c>
      <c r="BW139" s="116">
        <v>2150.9203066680939</v>
      </c>
      <c r="BX139" s="116">
        <v>209.84272561689684</v>
      </c>
      <c r="BY139" s="116">
        <v>13.843570459321636</v>
      </c>
      <c r="BZ139" s="116">
        <v>89.542864057227561</v>
      </c>
      <c r="CA139" s="116">
        <v>2.4195851659273337</v>
      </c>
      <c r="CB139" s="116">
        <v>3.5081886470352555E-2</v>
      </c>
      <c r="CC139" s="116">
        <v>0.10366655456815081</v>
      </c>
      <c r="CD139" s="116"/>
      <c r="CE139" s="116"/>
      <c r="CF139" s="116">
        <v>10.889873037770187</v>
      </c>
      <c r="CG139" s="116">
        <v>4.9265670140128544</v>
      </c>
      <c r="CH139" s="116">
        <v>3.146952991274838</v>
      </c>
      <c r="CI139" s="116">
        <v>335.84902591296714</v>
      </c>
      <c r="CJ139" s="116"/>
      <c r="CK139" s="116"/>
      <c r="CL139" s="38"/>
      <c r="CM139" s="38"/>
      <c r="CN139" s="38"/>
      <c r="CO139" s="38"/>
      <c r="CP139" s="38"/>
      <c r="CQ139" s="38"/>
      <c r="CR139" s="38"/>
      <c r="CS139" s="38"/>
    </row>
    <row r="140" spans="1:97" ht="13.5" customHeight="1" x14ac:dyDescent="0.35">
      <c r="A140" s="25" t="s">
        <v>84</v>
      </c>
      <c r="B140" s="132" t="s">
        <v>85</v>
      </c>
      <c r="C140" s="27" t="s">
        <v>86</v>
      </c>
      <c r="D140" s="27">
        <v>43944</v>
      </c>
      <c r="E140" s="54">
        <v>0.42222222222222222</v>
      </c>
      <c r="F140" s="29">
        <f t="shared" si="52"/>
        <v>43944.422222222223</v>
      </c>
      <c r="G140" s="30">
        <f t="shared" si="1"/>
        <v>13.708333333333334</v>
      </c>
      <c r="H140" s="30">
        <f t="shared" si="2"/>
        <v>45.697666666666663</v>
      </c>
      <c r="I140" s="31">
        <v>19</v>
      </c>
      <c r="J140" s="62">
        <v>2</v>
      </c>
      <c r="K140" s="31"/>
      <c r="L140" s="33">
        <v>13.260899999999999</v>
      </c>
      <c r="M140" s="33">
        <v>44.430014</v>
      </c>
      <c r="N140" s="33">
        <v>8.24</v>
      </c>
      <c r="O140" s="33">
        <v>0.35420000000000001</v>
      </c>
      <c r="P140" s="33">
        <v>1.0599921999999999</v>
      </c>
      <c r="Q140" s="33">
        <v>5.9371999999999998</v>
      </c>
      <c r="R140" s="33">
        <v>102.646</v>
      </c>
      <c r="S140" s="33">
        <v>38.067599999999999</v>
      </c>
      <c r="T140" s="33">
        <v>28.717600000000001</v>
      </c>
      <c r="U140" s="33">
        <f t="shared" si="66"/>
        <v>265.1612892</v>
      </c>
      <c r="V140" s="33" t="s">
        <v>91</v>
      </c>
      <c r="W140" s="33">
        <v>0.26800000000000002</v>
      </c>
      <c r="X140" s="34">
        <v>3.1E-2</v>
      </c>
      <c r="Y140" s="33">
        <v>0.27500000000000002</v>
      </c>
      <c r="Z140" s="34">
        <v>1.2999999999999999E-2</v>
      </c>
      <c r="AA140" s="33">
        <v>4.4240000000000004</v>
      </c>
      <c r="AB140" s="33" t="s">
        <v>91</v>
      </c>
      <c r="AC140" s="33" t="s">
        <v>91</v>
      </c>
      <c r="AD140" s="33" t="s">
        <v>91</v>
      </c>
      <c r="AE140" s="33" t="s">
        <v>91</v>
      </c>
      <c r="AF140" s="33" t="s">
        <v>91</v>
      </c>
      <c r="AG140" s="33" t="s">
        <v>91</v>
      </c>
      <c r="AH140" s="33">
        <f t="shared" si="17"/>
        <v>26.552312695442879</v>
      </c>
      <c r="AI140" s="33">
        <f t="shared" si="61"/>
        <v>0.26106803977315685</v>
      </c>
      <c r="AJ140" s="33">
        <f t="shared" si="62"/>
        <v>3.0198168779730826E-2</v>
      </c>
      <c r="AK140" s="33">
        <f t="shared" si="63"/>
        <v>0.2678869811105154</v>
      </c>
      <c r="AL140" s="34">
        <f t="shared" si="64"/>
        <v>1.2663748197951637E-2</v>
      </c>
      <c r="AM140" s="33">
        <f t="shared" si="65"/>
        <v>4.3095709252106182</v>
      </c>
      <c r="AN140" s="35">
        <v>2680.74</v>
      </c>
      <c r="AO140" s="34">
        <v>8.0332932535234978</v>
      </c>
      <c r="AP140" s="33">
        <v>19.882072490000002</v>
      </c>
      <c r="AQ140" s="34">
        <v>8.0529170238287602</v>
      </c>
      <c r="AR140" s="34"/>
      <c r="AS140" s="34"/>
      <c r="AT140" s="38"/>
      <c r="AU140" s="37">
        <f t="shared" si="9"/>
        <v>2020.3112627986347</v>
      </c>
      <c r="AV140" s="38"/>
      <c r="AW140" s="115" t="s">
        <v>87</v>
      </c>
      <c r="AX140" s="116">
        <v>2380.5111797782224</v>
      </c>
      <c r="AY140" s="116">
        <v>13.260899999999999</v>
      </c>
      <c r="AZ140" s="117">
        <v>2</v>
      </c>
      <c r="BA140" s="118">
        <v>8.1353935232515173</v>
      </c>
      <c r="BB140" s="279">
        <v>359.50078618361516</v>
      </c>
      <c r="BC140" s="279">
        <v>360.83292155078703</v>
      </c>
      <c r="BD140" s="116">
        <v>2148.3228655610833</v>
      </c>
      <c r="BE140" s="116">
        <v>218.22622122788553</v>
      </c>
      <c r="BF140" s="116">
        <v>13.962092989253625</v>
      </c>
      <c r="BG140" s="116">
        <v>92.958962937132625</v>
      </c>
      <c r="BH140" s="116">
        <v>2.8531071492121991</v>
      </c>
      <c r="BI140" s="116">
        <v>1.3832073703777691E-2</v>
      </c>
      <c r="BJ140" s="116">
        <v>0.14625964468797617</v>
      </c>
      <c r="BK140" s="116">
        <v>10.623138991343273</v>
      </c>
      <c r="BL140" s="116">
        <v>5.0889148493495702</v>
      </c>
      <c r="BM140" s="116">
        <v>3.2666267160909386</v>
      </c>
      <c r="BN140" s="116">
        <v>366.22074475922267</v>
      </c>
      <c r="BO140" s="38"/>
      <c r="BP140" s="115" t="s">
        <v>88</v>
      </c>
      <c r="BQ140" s="117">
        <v>2368.1083652377674</v>
      </c>
      <c r="BR140" s="117">
        <v>13.260899999999999</v>
      </c>
      <c r="BS140" s="117">
        <v>2</v>
      </c>
      <c r="BT140" s="118">
        <v>8.1552299407575504</v>
      </c>
      <c r="BU140" s="268">
        <v>340.29172776662944</v>
      </c>
      <c r="BV140" s="268">
        <v>341.55268368977568</v>
      </c>
      <c r="BW140" s="116">
        <v>2128.5679357526719</v>
      </c>
      <c r="BX140" s="116">
        <v>226.32436729789094</v>
      </c>
      <c r="BY140" s="116">
        <v>13.216062187204527</v>
      </c>
      <c r="BZ140" s="116">
        <v>96.377278795306083</v>
      </c>
      <c r="CA140" s="116">
        <v>2.9864448525920713</v>
      </c>
      <c r="CB140" s="116">
        <v>1.3889787198099831E-2</v>
      </c>
      <c r="CC140" s="116">
        <v>0.15285253685785688</v>
      </c>
      <c r="CD140" s="116"/>
      <c r="CE140" s="116"/>
      <c r="CF140" s="116">
        <v>10.394626707174456</v>
      </c>
      <c r="CG140" s="116">
        <v>5.2777591392610814</v>
      </c>
      <c r="CH140" s="116">
        <v>3.3878478056293124</v>
      </c>
      <c r="CI140" s="116">
        <v>346.65262154516404</v>
      </c>
      <c r="CJ140" s="116"/>
      <c r="CK140" s="116"/>
      <c r="CL140" s="38"/>
      <c r="CM140" s="38"/>
      <c r="CN140" s="38"/>
      <c r="CO140" s="38"/>
      <c r="CP140" s="38"/>
      <c r="CQ140" s="38"/>
      <c r="CR140" s="38"/>
      <c r="CS140" s="38"/>
    </row>
    <row r="141" spans="1:97" ht="13.5" customHeight="1" x14ac:dyDescent="0.35">
      <c r="A141" s="25" t="s">
        <v>84</v>
      </c>
      <c r="B141" s="132" t="s">
        <v>85</v>
      </c>
      <c r="C141" s="27" t="s">
        <v>86</v>
      </c>
      <c r="D141" s="27">
        <v>43944</v>
      </c>
      <c r="E141" s="54">
        <v>0.42222222222222222</v>
      </c>
      <c r="F141" s="29">
        <f t="shared" si="52"/>
        <v>43944.422222222223</v>
      </c>
      <c r="G141" s="30">
        <f t="shared" si="1"/>
        <v>13.708333333333334</v>
      </c>
      <c r="H141" s="30">
        <f t="shared" si="2"/>
        <v>45.697666666666663</v>
      </c>
      <c r="I141" s="31">
        <v>19</v>
      </c>
      <c r="J141" s="62">
        <v>2</v>
      </c>
      <c r="K141" s="31"/>
      <c r="L141" s="33">
        <v>13.260899999999999</v>
      </c>
      <c r="M141" s="33">
        <v>44.430014</v>
      </c>
      <c r="N141" s="33">
        <v>8.24</v>
      </c>
      <c r="O141" s="33">
        <v>0.35420000000000001</v>
      </c>
      <c r="P141" s="33">
        <v>1.0599921999999999</v>
      </c>
      <c r="Q141" s="33">
        <v>5.9371999999999998</v>
      </c>
      <c r="R141" s="33">
        <v>102.646</v>
      </c>
      <c r="S141" s="33">
        <v>38.067599999999999</v>
      </c>
      <c r="T141" s="33">
        <v>28.717600000000001</v>
      </c>
      <c r="U141" s="33">
        <f t="shared" si="66"/>
        <v>265.1612892</v>
      </c>
      <c r="V141" s="33">
        <v>273.89363870709997</v>
      </c>
      <c r="W141" s="33">
        <v>0.15200000000000002</v>
      </c>
      <c r="X141" s="34">
        <v>2.5000000000000001E-2</v>
      </c>
      <c r="Y141" s="33">
        <v>4.4000000000000004E-2</v>
      </c>
      <c r="Z141" s="34">
        <v>1.4E-2</v>
      </c>
      <c r="AA141" s="33">
        <v>4.2450000000000001</v>
      </c>
      <c r="AB141" s="33">
        <f t="shared" ref="AB141:AB162" si="73">V141*1000/(1000+T141)</f>
        <v>266.24764532763896</v>
      </c>
      <c r="AC141" s="33">
        <f t="shared" ref="AC141:AC162" si="74">EXP(1)^(-135.29996+(1.572288*(10^5)/(L141+273.15))-((6.637149*10^7)/(L141+273.15)^2)+(1.243678*10^10)/(L141+273.15)^3-((8.621061*10^11)/(L141+273.15)^4)-(S141*(0.020573-12.142/(L141+273.15)+2363.1/(L141+273.15)^2)))</f>
        <v>251.07698974046284</v>
      </c>
      <c r="AD141" s="33">
        <f t="shared" ref="AD141:AD162" si="75">EXP(1)^(-135.90205+(1.575701*10^5/(L141+273.15)+(-6.642308*10^7/(L141+273.15)^2)+(1.2438*10^10/(L141+273.15)^3)+(-8.621949*10^11/(L141+273.15)^4)-(S141*(0.017674-10.754/(L141+273.15)+2140.7/(L141+273.15)^2))))</f>
        <v>258.32550186695619</v>
      </c>
      <c r="AE141" s="33">
        <f t="shared" ref="AE141:AE162" si="76">AC141-AB141</f>
        <v>-15.170655587176128</v>
      </c>
      <c r="AF141" s="33">
        <f t="shared" ref="AF141:AF162" si="77">AD141-V141</f>
        <v>-15.568136840143779</v>
      </c>
      <c r="AG141" s="33">
        <f t="shared" ref="AG141:AG162" si="78">V141/AD141*100</f>
        <v>106.02655824826839</v>
      </c>
      <c r="AH141" s="33">
        <f t="shared" si="17"/>
        <v>26.552312695442879</v>
      </c>
      <c r="AI141" s="33">
        <f t="shared" si="61"/>
        <v>0.14806844046835763</v>
      </c>
      <c r="AJ141" s="33">
        <f t="shared" si="62"/>
        <v>2.4353361919137763E-2</v>
      </c>
      <c r="AK141" s="33">
        <f t="shared" si="63"/>
        <v>4.286191697768247E-2</v>
      </c>
      <c r="AL141" s="34">
        <f t="shared" si="64"/>
        <v>1.3637882674717147E-2</v>
      </c>
      <c r="AM141" s="33">
        <f t="shared" si="65"/>
        <v>4.1352008538695921</v>
      </c>
      <c r="AN141" s="35">
        <v>2674.21</v>
      </c>
      <c r="AO141" s="34">
        <v>8.0301510602329316</v>
      </c>
      <c r="AP141" s="33">
        <v>20.064146054399998</v>
      </c>
      <c r="AQ141" s="34">
        <v>8.0494896871686752</v>
      </c>
      <c r="AR141" s="34"/>
      <c r="AS141" s="34"/>
      <c r="AT141" s="38"/>
      <c r="AU141" s="37">
        <f t="shared" si="9"/>
        <v>2020.3112627986347</v>
      </c>
      <c r="AV141" s="38"/>
      <c r="AW141" s="115" t="s">
        <v>87</v>
      </c>
      <c r="AX141" s="116">
        <v>2374.7390075701214</v>
      </c>
      <c r="AY141" s="116">
        <v>13.260899999999999</v>
      </c>
      <c r="AZ141" s="117">
        <v>2</v>
      </c>
      <c r="BA141" s="118">
        <v>8.1350088193629073</v>
      </c>
      <c r="BB141" s="279">
        <v>358.97417314941447</v>
      </c>
      <c r="BC141" s="279">
        <v>360.3043571443651</v>
      </c>
      <c r="BD141" s="116">
        <v>2143.2765206536105</v>
      </c>
      <c r="BE141" s="116">
        <v>217.52084623344248</v>
      </c>
      <c r="BF141" s="116">
        <v>13.941640683068616</v>
      </c>
      <c r="BG141" s="116">
        <v>92.893565711649956</v>
      </c>
      <c r="BH141" s="116">
        <v>2.8505809475930057</v>
      </c>
      <c r="BI141" s="116">
        <v>1.4894892269178469E-2</v>
      </c>
      <c r="BJ141" s="116">
        <v>0.14022176748668108</v>
      </c>
      <c r="BK141" s="116">
        <v>10.621405541939382</v>
      </c>
      <c r="BL141" s="116">
        <v>5.0724658943918035</v>
      </c>
      <c r="BM141" s="116">
        <v>3.2560679629367795</v>
      </c>
      <c r="BN141" s="116">
        <v>365.68428802533839</v>
      </c>
      <c r="BO141" s="38"/>
      <c r="BP141" s="115" t="s">
        <v>88</v>
      </c>
      <c r="BQ141" s="117">
        <v>2362.5426401821701</v>
      </c>
      <c r="BR141" s="117">
        <v>13.260899999999999</v>
      </c>
      <c r="BS141" s="117">
        <v>2</v>
      </c>
      <c r="BT141" s="118">
        <v>8.1545635213337011</v>
      </c>
      <c r="BU141" s="268">
        <v>340.06021031824878</v>
      </c>
      <c r="BV141" s="268">
        <v>341.32030835013865</v>
      </c>
      <c r="BW141" s="116">
        <v>2123.8582292258188</v>
      </c>
      <c r="BX141" s="116">
        <v>225.47734031594479</v>
      </c>
      <c r="BY141" s="116">
        <v>13.207070640406174</v>
      </c>
      <c r="BZ141" s="116">
        <v>96.260964571144669</v>
      </c>
      <c r="CA141" s="116">
        <v>2.9818657047232335</v>
      </c>
      <c r="CB141" s="116">
        <v>1.4956113932940192E-2</v>
      </c>
      <c r="CC141" s="116">
        <v>0.1464510288533506</v>
      </c>
      <c r="CD141" s="116"/>
      <c r="CE141" s="116"/>
      <c r="CF141" s="116">
        <v>10.396063115793048</v>
      </c>
      <c r="CG141" s="116">
        <v>5.2580069382562149</v>
      </c>
      <c r="CH141" s="116">
        <v>3.3751686649059538</v>
      </c>
      <c r="CI141" s="116">
        <v>346.41677646323581</v>
      </c>
      <c r="CJ141" s="116"/>
      <c r="CK141" s="116"/>
      <c r="CL141" s="38"/>
      <c r="CM141" s="38"/>
      <c r="CN141" s="38"/>
      <c r="CO141" s="38"/>
      <c r="CP141" s="38"/>
      <c r="CQ141" s="38"/>
      <c r="CR141" s="38"/>
      <c r="CS141" s="38"/>
    </row>
    <row r="142" spans="1:97" ht="13.5" customHeight="1" x14ac:dyDescent="0.35">
      <c r="A142" s="25" t="s">
        <v>84</v>
      </c>
      <c r="B142" s="132" t="s">
        <v>85</v>
      </c>
      <c r="C142" s="27" t="s">
        <v>86</v>
      </c>
      <c r="D142" s="27">
        <v>43944</v>
      </c>
      <c r="E142" s="54">
        <v>0.42222222222222222</v>
      </c>
      <c r="F142" s="29">
        <f t="shared" si="52"/>
        <v>43944.422222222223</v>
      </c>
      <c r="G142" s="30">
        <f t="shared" si="1"/>
        <v>13.708333333333334</v>
      </c>
      <c r="H142" s="30">
        <f t="shared" si="2"/>
        <v>45.697666666666663</v>
      </c>
      <c r="I142" s="31">
        <v>19</v>
      </c>
      <c r="J142" s="62">
        <v>2</v>
      </c>
      <c r="K142" s="31"/>
      <c r="L142" s="33">
        <v>13.260899999999999</v>
      </c>
      <c r="M142" s="33">
        <v>44.430014</v>
      </c>
      <c r="N142" s="33">
        <v>8.24</v>
      </c>
      <c r="O142" s="33">
        <v>0.35420000000000001</v>
      </c>
      <c r="P142" s="33">
        <v>1.0599921999999999</v>
      </c>
      <c r="Q142" s="33">
        <v>5.9371999999999998</v>
      </c>
      <c r="R142" s="33">
        <v>102.646</v>
      </c>
      <c r="S142" s="33">
        <v>38.067599999999999</v>
      </c>
      <c r="T142" s="33">
        <v>28.717600000000001</v>
      </c>
      <c r="U142" s="33">
        <f t="shared" si="66"/>
        <v>265.1612892</v>
      </c>
      <c r="V142" s="33">
        <v>272.22200811267942</v>
      </c>
      <c r="W142" s="33">
        <v>0.122</v>
      </c>
      <c r="X142" s="34">
        <v>2.3E-2</v>
      </c>
      <c r="Y142" s="33">
        <v>2.1999999999999999E-2</v>
      </c>
      <c r="Z142" s="34">
        <v>1.9E-2</v>
      </c>
      <c r="AA142" s="33">
        <v>4.2859999999999996</v>
      </c>
      <c r="AB142" s="33">
        <f t="shared" si="73"/>
        <v>264.62267984204743</v>
      </c>
      <c r="AC142" s="33">
        <f t="shared" si="74"/>
        <v>251.07698974046284</v>
      </c>
      <c r="AD142" s="33">
        <f t="shared" si="75"/>
        <v>258.32550186695619</v>
      </c>
      <c r="AE142" s="33">
        <f t="shared" si="76"/>
        <v>-13.545690101584597</v>
      </c>
      <c r="AF142" s="33">
        <f t="shared" si="77"/>
        <v>-13.896506245723231</v>
      </c>
      <c r="AG142" s="33">
        <f t="shared" si="78"/>
        <v>105.37945582038597</v>
      </c>
      <c r="AH142" s="33">
        <f t="shared" si="17"/>
        <v>26.552312695442879</v>
      </c>
      <c r="AI142" s="33">
        <f t="shared" si="61"/>
        <v>0.11884440616539228</v>
      </c>
      <c r="AJ142" s="33">
        <f t="shared" si="62"/>
        <v>2.2405092965606742E-2</v>
      </c>
      <c r="AK142" s="33">
        <f t="shared" si="63"/>
        <v>2.1430958488841231E-2</v>
      </c>
      <c r="AL142" s="34">
        <f t="shared" si="64"/>
        <v>1.85085550585447E-2</v>
      </c>
      <c r="AM142" s="33">
        <f t="shared" si="65"/>
        <v>4.1751403674169785</v>
      </c>
      <c r="AN142" s="35">
        <v>2678.58</v>
      </c>
      <c r="AO142" s="34">
        <v>8.0297899260537626</v>
      </c>
      <c r="AP142" s="33">
        <v>19.962104010000004</v>
      </c>
      <c r="AQ142" s="34">
        <v>8.0492575917428546</v>
      </c>
      <c r="AR142" s="34"/>
      <c r="AS142" s="34"/>
      <c r="AT142" s="38"/>
      <c r="AU142" s="37">
        <f t="shared" si="9"/>
        <v>2020.3112627986347</v>
      </c>
      <c r="AV142" s="38"/>
      <c r="AW142" s="115" t="s">
        <v>87</v>
      </c>
      <c r="AX142" s="116">
        <v>2379.9478431703592</v>
      </c>
      <c r="AY142" s="116">
        <v>13.260899999999999</v>
      </c>
      <c r="AZ142" s="117">
        <v>2</v>
      </c>
      <c r="BA142" s="118">
        <v>8.1330795748980034</v>
      </c>
      <c r="BB142" s="279">
        <v>361.50058491661309</v>
      </c>
      <c r="BC142" s="279">
        <v>362.84013056693823</v>
      </c>
      <c r="BD142" s="116">
        <v>2148.7938995994964</v>
      </c>
      <c r="BE142" s="116">
        <v>217.1141835028626</v>
      </c>
      <c r="BF142" s="116">
        <v>14.03976006800027</v>
      </c>
      <c r="BG142" s="116">
        <v>92.566120893786504</v>
      </c>
      <c r="BH142" s="116">
        <v>2.8379460401573464</v>
      </c>
      <c r="BI142" s="116">
        <v>2.0206431380865534E-2</v>
      </c>
      <c r="BJ142" s="116">
        <v>0.14096975464822062</v>
      </c>
      <c r="BK142" s="116">
        <v>10.648314743099379</v>
      </c>
      <c r="BL142" s="116">
        <v>5.0629827443070852</v>
      </c>
      <c r="BM142" s="116">
        <v>3.249980631484692</v>
      </c>
      <c r="BN142" s="116">
        <v>368.25792467513253</v>
      </c>
      <c r="BO142" s="38"/>
      <c r="BP142" s="115" t="s">
        <v>88</v>
      </c>
      <c r="BQ142" s="117">
        <v>2367.6825735144184</v>
      </c>
      <c r="BR142" s="117">
        <v>13.260899999999999</v>
      </c>
      <c r="BS142" s="117">
        <v>2</v>
      </c>
      <c r="BT142" s="118">
        <v>8.1527620734319797</v>
      </c>
      <c r="BU142" s="268">
        <v>342.34390406504428</v>
      </c>
      <c r="BV142" s="268">
        <v>343.61246435717067</v>
      </c>
      <c r="BW142" s="116">
        <v>2129.2705901955874</v>
      </c>
      <c r="BX142" s="116">
        <v>225.1162198419222</v>
      </c>
      <c r="BY142" s="116">
        <v>13.29576347690927</v>
      </c>
      <c r="BZ142" s="116">
        <v>95.947059666918108</v>
      </c>
      <c r="CA142" s="116">
        <v>2.9695225815484192</v>
      </c>
      <c r="CB142" s="116">
        <v>2.02898259984216E-2</v>
      </c>
      <c r="CC142" s="116">
        <v>0.14727503117585825</v>
      </c>
      <c r="CD142" s="116"/>
      <c r="CE142" s="116"/>
      <c r="CF142" s="116">
        <v>10.420654301782086</v>
      </c>
      <c r="CG142" s="116">
        <v>5.2495858084198579</v>
      </c>
      <c r="CH142" s="116">
        <v>3.3697630551605617</v>
      </c>
      <c r="CI142" s="116">
        <v>348.74315809269433</v>
      </c>
      <c r="CJ142" s="116"/>
      <c r="CK142" s="116"/>
      <c r="CL142" s="38"/>
      <c r="CM142" s="38"/>
      <c r="CN142" s="38"/>
      <c r="CO142" s="38"/>
      <c r="CP142" s="38"/>
      <c r="CQ142" s="38"/>
      <c r="CR142" s="38"/>
      <c r="CS142" s="38"/>
    </row>
    <row r="143" spans="1:97" ht="13.5" customHeight="1" x14ac:dyDescent="0.35">
      <c r="A143" s="25" t="s">
        <v>89</v>
      </c>
      <c r="B143" s="132" t="s">
        <v>85</v>
      </c>
      <c r="C143" s="27" t="s">
        <v>86</v>
      </c>
      <c r="D143" s="27">
        <v>43944</v>
      </c>
      <c r="E143" s="49">
        <v>0.44444444444444442</v>
      </c>
      <c r="F143" s="29">
        <f t="shared" si="52"/>
        <v>43944.444444444445</v>
      </c>
      <c r="G143" s="30">
        <f t="shared" si="1"/>
        <v>13.708333333333334</v>
      </c>
      <c r="H143" s="30">
        <f t="shared" si="2"/>
        <v>45.697666666666663</v>
      </c>
      <c r="I143" s="31">
        <v>19</v>
      </c>
      <c r="J143" s="62">
        <v>15</v>
      </c>
      <c r="K143" s="31"/>
      <c r="L143" s="33">
        <v>13.0075</v>
      </c>
      <c r="M143" s="33">
        <v>44.174083000000003</v>
      </c>
      <c r="N143" s="33">
        <v>8.2240000000000002</v>
      </c>
      <c r="O143" s="33">
        <v>1.2356</v>
      </c>
      <c r="P143" s="33">
        <v>1.1873423999999999</v>
      </c>
      <c r="Q143" s="33">
        <v>5.9646999999999997</v>
      </c>
      <c r="R143" s="33">
        <v>102.596</v>
      </c>
      <c r="S143" s="33">
        <v>38.069800000000001</v>
      </c>
      <c r="T143" s="33">
        <v>28.772400000000001</v>
      </c>
      <c r="U143" s="33">
        <f t="shared" si="66"/>
        <v>266.38946670000001</v>
      </c>
      <c r="V143" s="33">
        <v>272.41147096811824</v>
      </c>
      <c r="W143" s="33">
        <v>0.04</v>
      </c>
      <c r="X143" s="34">
        <v>0.02</v>
      </c>
      <c r="Y143" s="33">
        <v>8.3999999999999991E-2</v>
      </c>
      <c r="Z143" s="34">
        <v>0.03</v>
      </c>
      <c r="AA143" s="33">
        <v>7.5</v>
      </c>
      <c r="AB143" s="33">
        <f t="shared" si="73"/>
        <v>264.79274810261063</v>
      </c>
      <c r="AC143" s="33">
        <f t="shared" si="74"/>
        <v>252.3578787917269</v>
      </c>
      <c r="AD143" s="33">
        <f t="shared" si="75"/>
        <v>259.65722502026193</v>
      </c>
      <c r="AE143" s="33">
        <f t="shared" si="76"/>
        <v>-12.434869310883727</v>
      </c>
      <c r="AF143" s="33">
        <f t="shared" si="77"/>
        <v>-12.754245947856305</v>
      </c>
      <c r="AG143" s="33">
        <f t="shared" si="78"/>
        <v>104.9119549617235</v>
      </c>
      <c r="AH143" s="33">
        <f t="shared" si="17"/>
        <v>26.553987351074738</v>
      </c>
      <c r="AI143" s="33">
        <f t="shared" si="61"/>
        <v>3.8965315504950901E-2</v>
      </c>
      <c r="AJ143" s="33">
        <f t="shared" si="62"/>
        <v>1.948265775247545E-2</v>
      </c>
      <c r="AK143" s="33">
        <f t="shared" si="63"/>
        <v>8.1827162560396877E-2</v>
      </c>
      <c r="AL143" s="34">
        <f t="shared" si="64"/>
        <v>2.9223986628713172E-2</v>
      </c>
      <c r="AM143" s="33">
        <f t="shared" si="65"/>
        <v>7.3059966571782935</v>
      </c>
      <c r="AN143" s="35">
        <v>2678.54</v>
      </c>
      <c r="AO143" s="34">
        <v>8.0295972736886316</v>
      </c>
      <c r="AP143" s="33">
        <v>20.100161390400004</v>
      </c>
      <c r="AQ143" s="34">
        <v>8.0488769884532925</v>
      </c>
      <c r="AR143" s="34"/>
      <c r="AS143" s="34"/>
      <c r="AT143" s="38"/>
      <c r="AU143" s="37">
        <f t="shared" si="9"/>
        <v>2020.3112627986347</v>
      </c>
      <c r="AV143" s="38"/>
      <c r="AW143" s="115" t="s">
        <v>87</v>
      </c>
      <c r="AX143" s="116">
        <v>2378.5927917380595</v>
      </c>
      <c r="AY143" s="116">
        <v>13.0075</v>
      </c>
      <c r="AZ143" s="117">
        <v>15</v>
      </c>
      <c r="BA143" s="118">
        <v>8.138518248234405</v>
      </c>
      <c r="BB143" s="279">
        <v>355.60289620576879</v>
      </c>
      <c r="BC143" s="279">
        <v>356.92487558993446</v>
      </c>
      <c r="BD143" s="116">
        <v>2146.9535715947472</v>
      </c>
      <c r="BE143" s="116">
        <v>217.71911908401984</v>
      </c>
      <c r="BF143" s="116">
        <v>13.920101059292175</v>
      </c>
      <c r="BG143" s="116">
        <v>93.071373242135166</v>
      </c>
      <c r="BH143" s="116">
        <v>2.804958960438996</v>
      </c>
      <c r="BI143" s="116">
        <v>3.1905221860102237E-2</v>
      </c>
      <c r="BJ143" s="116">
        <v>0.24736859653855414</v>
      </c>
      <c r="BK143" s="116">
        <v>10.625196720972134</v>
      </c>
      <c r="BL143" s="116">
        <v>5.0656610689848787</v>
      </c>
      <c r="BM143" s="116">
        <v>3.2505520044275387</v>
      </c>
      <c r="BN143" s="116">
        <v>362.16551084377119</v>
      </c>
      <c r="BO143" s="38"/>
      <c r="BP143" s="115" t="s">
        <v>88</v>
      </c>
      <c r="BQ143" s="117">
        <v>2366.4135981458403</v>
      </c>
      <c r="BR143" s="117">
        <v>13.0075</v>
      </c>
      <c r="BS143" s="117">
        <v>15</v>
      </c>
      <c r="BT143" s="118">
        <v>8.1580227182722904</v>
      </c>
      <c r="BU143" s="268">
        <v>336.91502077362554</v>
      </c>
      <c r="BV143" s="268">
        <v>338.16752663460352</v>
      </c>
      <c r="BW143" s="116">
        <v>2127.5619130277287</v>
      </c>
      <c r="BX143" s="116">
        <v>225.66312229254754</v>
      </c>
      <c r="BY143" s="116">
        <v>13.188562825563848</v>
      </c>
      <c r="BZ143" s="116">
        <v>96.434764193712496</v>
      </c>
      <c r="CA143" s="116">
        <v>2.9338032239327299</v>
      </c>
      <c r="CB143" s="116">
        <v>3.2035548757816744E-2</v>
      </c>
      <c r="CC143" s="116">
        <v>0.25832956814842561</v>
      </c>
      <c r="CD143" s="116"/>
      <c r="CE143" s="116"/>
      <c r="CF143" s="116">
        <v>10.400212575472226</v>
      </c>
      <c r="CG143" s="116">
        <v>5.2504938386315363</v>
      </c>
      <c r="CH143" s="116">
        <v>3.369156175073174</v>
      </c>
      <c r="CI143" s="116">
        <v>343.13275260506833</v>
      </c>
      <c r="CJ143" s="116"/>
      <c r="CK143" s="116"/>
      <c r="CL143" s="38"/>
      <c r="CM143" s="38"/>
      <c r="CN143" s="38"/>
      <c r="CO143" s="38"/>
      <c r="CP143" s="38"/>
      <c r="CQ143" s="38"/>
      <c r="CR143" s="38"/>
      <c r="CS143" s="38"/>
    </row>
    <row r="144" spans="1:97" ht="13.5" customHeight="1" x14ac:dyDescent="0.35">
      <c r="A144" s="25" t="s">
        <v>84</v>
      </c>
      <c r="B144" s="132" t="s">
        <v>85</v>
      </c>
      <c r="C144" s="27" t="s">
        <v>86</v>
      </c>
      <c r="D144" s="27">
        <v>43948</v>
      </c>
      <c r="E144" s="49">
        <v>0.43333333333333335</v>
      </c>
      <c r="F144" s="29">
        <f t="shared" si="52"/>
        <v>43948.433333333334</v>
      </c>
      <c r="G144" s="30">
        <f t="shared" si="1"/>
        <v>13.708333333333334</v>
      </c>
      <c r="H144" s="30">
        <f t="shared" si="2"/>
        <v>45.697666666666663</v>
      </c>
      <c r="I144" s="31">
        <v>19</v>
      </c>
      <c r="J144" s="62">
        <v>2</v>
      </c>
      <c r="K144" s="31"/>
      <c r="L144" s="33">
        <v>15.099500000000001</v>
      </c>
      <c r="M144" s="33">
        <v>45.935921999999998</v>
      </c>
      <c r="N144" s="33">
        <v>8.1809999999999992</v>
      </c>
      <c r="O144" s="33">
        <v>0.37259999999999999</v>
      </c>
      <c r="P144" s="33">
        <v>0.73834219999999995</v>
      </c>
      <c r="Q144" s="33">
        <v>5.9728000000000003</v>
      </c>
      <c r="R144" s="33">
        <v>106.801</v>
      </c>
      <c r="S144" s="33">
        <v>37.673699999999997</v>
      </c>
      <c r="T144" s="33">
        <v>28.012899999999998</v>
      </c>
      <c r="U144" s="33">
        <f t="shared" si="66"/>
        <v>266.7512208</v>
      </c>
      <c r="V144" s="33">
        <v>270.73568021383289</v>
      </c>
      <c r="W144" s="33">
        <v>0.126</v>
      </c>
      <c r="X144" s="34">
        <v>5.8999999999999997E-2</v>
      </c>
      <c r="Y144" s="33">
        <v>1.7790000000000001</v>
      </c>
      <c r="Z144" s="34">
        <v>0.02</v>
      </c>
      <c r="AA144" s="33">
        <v>6.4119999999999999</v>
      </c>
      <c r="AB144" s="33">
        <f t="shared" si="73"/>
        <v>263.35825184084064</v>
      </c>
      <c r="AC144" s="33">
        <f t="shared" si="74"/>
        <v>242.77342789357243</v>
      </c>
      <c r="AD144" s="33">
        <f t="shared" si="75"/>
        <v>249.60928341693582</v>
      </c>
      <c r="AE144" s="33">
        <f t="shared" si="76"/>
        <v>-20.584823947268205</v>
      </c>
      <c r="AF144" s="33">
        <f t="shared" si="77"/>
        <v>-21.126396796897069</v>
      </c>
      <c r="AG144" s="33">
        <f t="shared" si="78"/>
        <v>108.46378648570074</v>
      </c>
      <c r="AH144" s="33">
        <f t="shared" si="17"/>
        <v>26.252507983246687</v>
      </c>
      <c r="AI144" s="33">
        <f t="shared" si="61"/>
        <v>0.12277680105027029</v>
      </c>
      <c r="AJ144" s="33">
        <f t="shared" si="62"/>
        <v>5.7490724301317041E-2</v>
      </c>
      <c r="AK144" s="33">
        <f t="shared" si="63"/>
        <v>1.7334915005431022</v>
      </c>
      <c r="AL144" s="34">
        <f t="shared" si="64"/>
        <v>1.9488381119090521E-2</v>
      </c>
      <c r="AM144" s="33">
        <f t="shared" si="65"/>
        <v>6.2479749867804211</v>
      </c>
      <c r="AN144" s="35">
        <v>2682</v>
      </c>
      <c r="AO144" s="34">
        <v>8.0369744091804787</v>
      </c>
      <c r="AP144" s="33">
        <v>20.024129318400004</v>
      </c>
      <c r="AQ144" s="34">
        <v>8.0571103484560993</v>
      </c>
      <c r="AR144" s="34"/>
      <c r="AS144" s="34"/>
      <c r="AT144" s="38"/>
      <c r="AU144" s="37">
        <f t="shared" si="9"/>
        <v>2020.3221843003414</v>
      </c>
      <c r="AV144" s="38"/>
      <c r="AW144" s="115" t="s">
        <v>87</v>
      </c>
      <c r="AX144" s="116">
        <v>2380.7346003640287</v>
      </c>
      <c r="AY144" s="116">
        <v>15.099500000000001</v>
      </c>
      <c r="AZ144" s="117">
        <v>2</v>
      </c>
      <c r="BA144" s="118">
        <v>8.112627541270367</v>
      </c>
      <c r="BB144" s="279">
        <v>383.42664786854698</v>
      </c>
      <c r="BC144" s="279">
        <v>384.81448856605385</v>
      </c>
      <c r="BD144" s="116">
        <v>2146.3991153340057</v>
      </c>
      <c r="BE144" s="116">
        <v>220.22822628863631</v>
      </c>
      <c r="BF144" s="116">
        <v>14.107258741387005</v>
      </c>
      <c r="BG144" s="116">
        <v>91.685011814027561</v>
      </c>
      <c r="BH144" s="116">
        <v>3.2284200728864656</v>
      </c>
      <c r="BI144" s="116">
        <v>2.1392361665342131E-2</v>
      </c>
      <c r="BJ144" s="116">
        <v>0.2174493398128918</v>
      </c>
      <c r="BK144" s="116">
        <v>10.594080502259606</v>
      </c>
      <c r="BL144" s="116">
        <v>5.1497024150418564</v>
      </c>
      <c r="BM144" s="116">
        <v>3.3176730301461204</v>
      </c>
      <c r="BN144" s="116">
        <v>391.30139669731574</v>
      </c>
      <c r="BO144" s="38"/>
      <c r="BP144" s="115" t="s">
        <v>88</v>
      </c>
      <c r="BQ144" s="117">
        <v>2367.9893840310301</v>
      </c>
      <c r="BR144" s="117">
        <v>15.099500000000001</v>
      </c>
      <c r="BS144" s="117">
        <v>2</v>
      </c>
      <c r="BT144" s="118">
        <v>8.1329290670149934</v>
      </c>
      <c r="BU144" s="268">
        <v>362.45011368124494</v>
      </c>
      <c r="BV144" s="268">
        <v>363.76202828441376</v>
      </c>
      <c r="BW144" s="116">
        <v>2126.0719316577261</v>
      </c>
      <c r="BX144" s="116">
        <v>228.58197461511907</v>
      </c>
      <c r="BY144" s="116">
        <v>13.33547775818518</v>
      </c>
      <c r="BZ144" s="116">
        <v>95.139751522221601</v>
      </c>
      <c r="CA144" s="116">
        <v>3.3829187304589454</v>
      </c>
      <c r="CB144" s="116">
        <v>2.1487498075004656E-2</v>
      </c>
      <c r="CC144" s="116">
        <v>0.22747668396743639</v>
      </c>
      <c r="CD144" s="116"/>
      <c r="CE144" s="116"/>
      <c r="CF144" s="116">
        <v>10.361763036865074</v>
      </c>
      <c r="CG144" s="116">
        <v>5.3450421253801581</v>
      </c>
      <c r="CH144" s="116">
        <v>3.4435197755450329</v>
      </c>
      <c r="CI144" s="116">
        <v>369.89405015270535</v>
      </c>
      <c r="CJ144" s="116"/>
      <c r="CK144" s="116"/>
      <c r="CL144" s="38"/>
      <c r="CM144" s="38"/>
      <c r="CN144" s="38"/>
      <c r="CO144" s="38"/>
      <c r="CP144" s="38"/>
      <c r="CQ144" s="38"/>
      <c r="CR144" s="38"/>
      <c r="CS144" s="38"/>
    </row>
    <row r="145" spans="1:97" ht="13.5" customHeight="1" x14ac:dyDescent="0.35">
      <c r="A145" s="25" t="s">
        <v>84</v>
      </c>
      <c r="B145" s="132" t="s">
        <v>85</v>
      </c>
      <c r="C145" s="27" t="s">
        <v>86</v>
      </c>
      <c r="D145" s="27">
        <v>43948</v>
      </c>
      <c r="E145" s="49">
        <v>0.43333333333333335</v>
      </c>
      <c r="F145" s="29">
        <f t="shared" si="52"/>
        <v>43948.433333333334</v>
      </c>
      <c r="G145" s="30">
        <f t="shared" si="1"/>
        <v>13.708333333333334</v>
      </c>
      <c r="H145" s="30">
        <f t="shared" si="2"/>
        <v>45.697666666666663</v>
      </c>
      <c r="I145" s="31">
        <v>19</v>
      </c>
      <c r="J145" s="62">
        <v>2</v>
      </c>
      <c r="K145" s="31"/>
      <c r="L145" s="33">
        <v>15.099500000000001</v>
      </c>
      <c r="M145" s="33">
        <v>45.935921999999998</v>
      </c>
      <c r="N145" s="33">
        <v>8.1809999999999992</v>
      </c>
      <c r="O145" s="33">
        <v>0.37259999999999999</v>
      </c>
      <c r="P145" s="33">
        <v>0.73834219999999995</v>
      </c>
      <c r="Q145" s="33">
        <v>5.9728000000000003</v>
      </c>
      <c r="R145" s="33">
        <v>106.801</v>
      </c>
      <c r="S145" s="33">
        <v>37.673699999999997</v>
      </c>
      <c r="T145" s="33">
        <v>28.012899999999998</v>
      </c>
      <c r="U145" s="33">
        <f t="shared" si="66"/>
        <v>266.7512208</v>
      </c>
      <c r="V145" s="33">
        <v>270.32210746902206</v>
      </c>
      <c r="W145" s="33">
        <v>0.13</v>
      </c>
      <c r="X145" s="34">
        <v>5.8999999999999997E-2</v>
      </c>
      <c r="Y145" s="33">
        <v>1.706</v>
      </c>
      <c r="Z145" s="34">
        <v>2.5000000000000001E-2</v>
      </c>
      <c r="AA145" s="33">
        <v>6.3490000000000002</v>
      </c>
      <c r="AB145" s="33">
        <f t="shared" si="73"/>
        <v>262.95594877167599</v>
      </c>
      <c r="AC145" s="33">
        <f t="shared" si="74"/>
        <v>242.77342789357243</v>
      </c>
      <c r="AD145" s="33">
        <f t="shared" si="75"/>
        <v>249.60928341693582</v>
      </c>
      <c r="AE145" s="33">
        <f t="shared" si="76"/>
        <v>-20.18252087810356</v>
      </c>
      <c r="AF145" s="33">
        <f t="shared" si="77"/>
        <v>-20.712824052086233</v>
      </c>
      <c r="AG145" s="33">
        <f t="shared" si="78"/>
        <v>108.29809843950736</v>
      </c>
      <c r="AH145" s="33">
        <f t="shared" si="17"/>
        <v>26.252507983246687</v>
      </c>
      <c r="AI145" s="33">
        <f t="shared" si="61"/>
        <v>0.1266744772740884</v>
      </c>
      <c r="AJ145" s="33">
        <f t="shared" si="62"/>
        <v>5.7490724301317041E-2</v>
      </c>
      <c r="AK145" s="33">
        <f t="shared" si="63"/>
        <v>1.6623589094584215</v>
      </c>
      <c r="AL145" s="34">
        <f t="shared" si="64"/>
        <v>2.4360476398863153E-2</v>
      </c>
      <c r="AM145" s="33">
        <f t="shared" si="65"/>
        <v>6.1865865862552862</v>
      </c>
      <c r="AN145" s="35">
        <v>2684.95</v>
      </c>
      <c r="AO145" s="34">
        <v>8.0289461758134397</v>
      </c>
      <c r="AP145" s="33">
        <v>20.395296824900004</v>
      </c>
      <c r="AQ145" s="34">
        <v>8.0484736973814837</v>
      </c>
      <c r="AR145" s="34"/>
      <c r="AS145" s="34"/>
      <c r="AT145" s="38"/>
      <c r="AU145" s="37">
        <f t="shared" si="9"/>
        <v>2020.3221843003414</v>
      </c>
      <c r="AV145" s="38"/>
      <c r="AW145" s="115" t="s">
        <v>87</v>
      </c>
      <c r="AX145" s="116">
        <v>2384.9356247011469</v>
      </c>
      <c r="AY145" s="116">
        <v>15.099500000000001</v>
      </c>
      <c r="AZ145" s="117">
        <v>2</v>
      </c>
      <c r="BA145" s="118">
        <v>8.1102267229170053</v>
      </c>
      <c r="BB145" s="279">
        <v>386.41684053506276</v>
      </c>
      <c r="BC145" s="279">
        <v>387.81550445286234</v>
      </c>
      <c r="BD145" s="116">
        <v>2151.2130055686712</v>
      </c>
      <c r="BE145" s="116">
        <v>219.50534346381605</v>
      </c>
      <c r="BF145" s="116">
        <v>14.217275668659736</v>
      </c>
      <c r="BG145" s="116">
        <v>91.282679876910109</v>
      </c>
      <c r="BH145" s="116">
        <v>3.2106223199440231</v>
      </c>
      <c r="BI145" s="116">
        <v>2.6726625604945847E-2</v>
      </c>
      <c r="BJ145" s="116">
        <v>0.2141669353162711</v>
      </c>
      <c r="BK145" s="116">
        <v>10.625021351869876</v>
      </c>
      <c r="BL145" s="116">
        <v>5.1327988986692992</v>
      </c>
      <c r="BM145" s="116">
        <v>3.3067830144007329</v>
      </c>
      <c r="BN145" s="116">
        <v>394.35300141312268</v>
      </c>
      <c r="BO145" s="38"/>
      <c r="BP145" s="115" t="s">
        <v>88</v>
      </c>
      <c r="BQ145" s="117">
        <v>2372.5943797156988</v>
      </c>
      <c r="BR145" s="117">
        <v>15.099500000000001</v>
      </c>
      <c r="BS145" s="117">
        <v>2</v>
      </c>
      <c r="BT145" s="118">
        <v>8.1299288686676636</v>
      </c>
      <c r="BU145" s="268">
        <v>365.90127822686173</v>
      </c>
      <c r="BV145" s="268">
        <v>367.22568457163703</v>
      </c>
      <c r="BW145" s="116">
        <v>2131.5397792909771</v>
      </c>
      <c r="BX145" s="116">
        <v>227.59214539076558</v>
      </c>
      <c r="BY145" s="116">
        <v>13.462455033955937</v>
      </c>
      <c r="BZ145" s="116">
        <v>94.623279346629573</v>
      </c>
      <c r="CA145" s="116">
        <v>3.3596293473404888</v>
      </c>
      <c r="CB145" s="116">
        <v>2.6841570300800702E-2</v>
      </c>
      <c r="CC145" s="116">
        <v>0.22374707799431873</v>
      </c>
      <c r="CD145" s="116"/>
      <c r="CE145" s="116"/>
      <c r="CF145" s="116">
        <v>10.398418465408508</v>
      </c>
      <c r="CG145" s="116">
        <v>5.3218964731037257</v>
      </c>
      <c r="CH145" s="116">
        <v>3.4286082913205536</v>
      </c>
      <c r="CI145" s="116">
        <v>373.41609410671634</v>
      </c>
      <c r="CJ145" s="116"/>
      <c r="CK145" s="116"/>
      <c r="CL145" s="38"/>
      <c r="CM145" s="38"/>
      <c r="CN145" s="38"/>
      <c r="CO145" s="38"/>
      <c r="CP145" s="38"/>
      <c r="CQ145" s="38"/>
      <c r="CR145" s="38"/>
      <c r="CS145" s="38"/>
    </row>
    <row r="146" spans="1:97" ht="13.5" customHeight="1" x14ac:dyDescent="0.35">
      <c r="A146" s="25" t="s">
        <v>84</v>
      </c>
      <c r="B146" s="132" t="s">
        <v>85</v>
      </c>
      <c r="C146" s="27" t="s">
        <v>86</v>
      </c>
      <c r="D146" s="27">
        <v>43948</v>
      </c>
      <c r="E146" s="49">
        <v>0.43333333333333335</v>
      </c>
      <c r="F146" s="29">
        <f t="shared" si="52"/>
        <v>43948.433333333334</v>
      </c>
      <c r="G146" s="30">
        <f t="shared" si="1"/>
        <v>13.708333333333334</v>
      </c>
      <c r="H146" s="30">
        <f t="shared" si="2"/>
        <v>45.697666666666663</v>
      </c>
      <c r="I146" s="31">
        <v>19</v>
      </c>
      <c r="J146" s="62">
        <v>2</v>
      </c>
      <c r="K146" s="31"/>
      <c r="L146" s="33">
        <v>15.099500000000001</v>
      </c>
      <c r="M146" s="33">
        <v>45.935921999999998</v>
      </c>
      <c r="N146" s="33">
        <v>8.1809999999999992</v>
      </c>
      <c r="O146" s="33">
        <v>0.37259999999999999</v>
      </c>
      <c r="P146" s="33">
        <v>0.73834219999999995</v>
      </c>
      <c r="Q146" s="33">
        <v>5.9728000000000003</v>
      </c>
      <c r="R146" s="33">
        <v>106.801</v>
      </c>
      <c r="S146" s="33">
        <v>37.673699999999997</v>
      </c>
      <c r="T146" s="33">
        <v>28.012899999999998</v>
      </c>
      <c r="U146" s="33">
        <f t="shared" si="66"/>
        <v>266.7512208</v>
      </c>
      <c r="V146" s="33">
        <v>270.77657625867846</v>
      </c>
      <c r="W146" s="33">
        <v>0.13300000000000001</v>
      </c>
      <c r="X146" s="34">
        <v>6.2E-2</v>
      </c>
      <c r="Y146" s="33">
        <v>2.004</v>
      </c>
      <c r="Z146" s="34">
        <v>3.3000000000000002E-2</v>
      </c>
      <c r="AA146" s="33">
        <v>7.1589999999999998</v>
      </c>
      <c r="AB146" s="33">
        <f t="shared" si="73"/>
        <v>263.39803348642653</v>
      </c>
      <c r="AC146" s="33">
        <f t="shared" si="74"/>
        <v>242.77342789357243</v>
      </c>
      <c r="AD146" s="33">
        <f t="shared" si="75"/>
        <v>249.60928341693582</v>
      </c>
      <c r="AE146" s="33">
        <f t="shared" si="76"/>
        <v>-20.624605592854095</v>
      </c>
      <c r="AF146" s="33">
        <f t="shared" si="77"/>
        <v>-21.167292841742636</v>
      </c>
      <c r="AG146" s="33">
        <f t="shared" si="78"/>
        <v>108.48017050967842</v>
      </c>
      <c r="AH146" s="33">
        <f t="shared" si="17"/>
        <v>26.252507983246687</v>
      </c>
      <c r="AI146" s="33">
        <f t="shared" si="61"/>
        <v>0.12959773444195197</v>
      </c>
      <c r="AJ146" s="33">
        <f t="shared" si="62"/>
        <v>6.0413981469180617E-2</v>
      </c>
      <c r="AK146" s="33">
        <f t="shared" si="63"/>
        <v>1.9527357881328704</v>
      </c>
      <c r="AL146" s="34">
        <f t="shared" si="64"/>
        <v>3.2155828846499361E-2</v>
      </c>
      <c r="AM146" s="33">
        <f t="shared" si="65"/>
        <v>6.9758660215784527</v>
      </c>
      <c r="AN146" s="35">
        <v>2687.77</v>
      </c>
      <c r="AO146" s="34">
        <v>8.0369085061858616</v>
      </c>
      <c r="AP146" s="33">
        <v>19.994116976400004</v>
      </c>
      <c r="AQ146" s="34">
        <v>8.0570835823269871</v>
      </c>
      <c r="AR146" s="34"/>
      <c r="AS146" s="34"/>
      <c r="AT146" s="38"/>
      <c r="AU146" s="37">
        <f t="shared" si="9"/>
        <v>2020.3221843003414</v>
      </c>
      <c r="AV146" s="38"/>
      <c r="AW146" s="115" t="s">
        <v>87</v>
      </c>
      <c r="AX146" s="116">
        <v>2386.3324368714934</v>
      </c>
      <c r="AY146" s="116">
        <v>15.099500000000001</v>
      </c>
      <c r="AZ146" s="117">
        <v>2</v>
      </c>
      <c r="BA146" s="118">
        <v>8.1121066452090087</v>
      </c>
      <c r="BB146" s="279">
        <v>384.82937875123878</v>
      </c>
      <c r="BC146" s="279">
        <v>386.2222967354117</v>
      </c>
      <c r="BD146" s="116">
        <v>2151.6692411934055</v>
      </c>
      <c r="BE146" s="116">
        <v>220.50432683704739</v>
      </c>
      <c r="BF146" s="116">
        <v>14.158868841041006</v>
      </c>
      <c r="BG146" s="116">
        <v>91.597607767178275</v>
      </c>
      <c r="BH146" s="116">
        <v>3.2245502028584077</v>
      </c>
      <c r="BI146" s="116">
        <v>3.5293431359665201E-2</v>
      </c>
      <c r="BJ146" s="116">
        <v>0.24250135213823104</v>
      </c>
      <c r="BK146" s="116">
        <v>10.604852382921441</v>
      </c>
      <c r="BL146" s="116">
        <v>5.1561586068066827</v>
      </c>
      <c r="BM146" s="116">
        <v>3.3218324031679574</v>
      </c>
      <c r="BN146" s="116">
        <v>392.73293661932951</v>
      </c>
      <c r="BO146" s="38"/>
      <c r="BP146" s="115" t="s">
        <v>88</v>
      </c>
      <c r="BQ146" s="117">
        <v>2373.5482420432572</v>
      </c>
      <c r="BR146" s="117">
        <v>15.099500000000001</v>
      </c>
      <c r="BS146" s="117">
        <v>2</v>
      </c>
      <c r="BT146" s="118">
        <v>8.1324467683978714</v>
      </c>
      <c r="BU146" s="268">
        <v>363.74134304963832</v>
      </c>
      <c r="BV146" s="268">
        <v>365.05793135161565</v>
      </c>
      <c r="BW146" s="116">
        <v>2131.2778973800446</v>
      </c>
      <c r="BX146" s="116">
        <v>228.88735923466638</v>
      </c>
      <c r="BY146" s="116">
        <v>13.382985428546206</v>
      </c>
      <c r="BZ146" s="116">
        <v>95.056587131594128</v>
      </c>
      <c r="CA146" s="116">
        <v>3.3791639708011556</v>
      </c>
      <c r="CB146" s="116">
        <v>3.5450587107777022E-2</v>
      </c>
      <c r="CC146" s="116">
        <v>0.25370614653880386</v>
      </c>
      <c r="CD146" s="116"/>
      <c r="CE146" s="116"/>
      <c r="CF146" s="116">
        <v>10.371772566727165</v>
      </c>
      <c r="CG146" s="116">
        <v>5.3521830806487083</v>
      </c>
      <c r="CH146" s="116">
        <v>3.4481203044289446</v>
      </c>
      <c r="CI146" s="116">
        <v>371.21179856199734</v>
      </c>
      <c r="CJ146" s="116"/>
      <c r="CK146" s="116"/>
      <c r="CL146" s="38"/>
      <c r="CM146" s="38"/>
      <c r="CN146" s="38"/>
      <c r="CO146" s="38"/>
      <c r="CP146" s="38"/>
      <c r="CQ146" s="38"/>
      <c r="CR146" s="38"/>
      <c r="CS146" s="38"/>
    </row>
    <row r="147" spans="1:97" ht="13.5" customHeight="1" x14ac:dyDescent="0.35">
      <c r="A147" s="25" t="s">
        <v>84</v>
      </c>
      <c r="B147" s="132" t="s">
        <v>85</v>
      </c>
      <c r="C147" s="27" t="s">
        <v>86</v>
      </c>
      <c r="D147" s="27">
        <v>43976</v>
      </c>
      <c r="E147" s="54">
        <v>0.37986111111111115</v>
      </c>
      <c r="F147" s="29">
        <f t="shared" si="52"/>
        <v>43976.379861111112</v>
      </c>
      <c r="G147" s="30">
        <f t="shared" si="1"/>
        <v>13.708333333333334</v>
      </c>
      <c r="H147" s="30">
        <f t="shared" si="2"/>
        <v>45.697666666666663</v>
      </c>
      <c r="I147" s="31">
        <v>19</v>
      </c>
      <c r="J147" s="62">
        <v>2</v>
      </c>
      <c r="K147" s="31"/>
      <c r="L147" s="33">
        <v>17.7102</v>
      </c>
      <c r="M147" s="33">
        <v>48.039633000000002</v>
      </c>
      <c r="N147" s="33">
        <v>8.1959999999999997</v>
      </c>
      <c r="O147" s="33">
        <v>0.38009999999999999</v>
      </c>
      <c r="P147" s="33">
        <v>0.56555880000000003</v>
      </c>
      <c r="Q147" s="33">
        <v>5.7110000000000003</v>
      </c>
      <c r="R147" s="33">
        <v>106.764</v>
      </c>
      <c r="S147" s="33">
        <v>37.1004</v>
      </c>
      <c r="T147" s="33">
        <v>26.954000000000001</v>
      </c>
      <c r="U147" s="33">
        <f t="shared" si="66"/>
        <v>255.05897100000001</v>
      </c>
      <c r="V147" s="33">
        <v>252.17257466898931</v>
      </c>
      <c r="W147" s="33">
        <v>0.159</v>
      </c>
      <c r="X147" s="34">
        <v>2.5999999999999999E-2</v>
      </c>
      <c r="Y147" s="33">
        <v>0.192</v>
      </c>
      <c r="Z147" s="34">
        <v>8.9999999999999993E-3</v>
      </c>
      <c r="AA147" s="33">
        <v>3.8679999999999999</v>
      </c>
      <c r="AB147" s="33">
        <f t="shared" si="73"/>
        <v>245.55391445867033</v>
      </c>
      <c r="AC147" s="33">
        <f t="shared" si="74"/>
        <v>231.90452572831811</v>
      </c>
      <c r="AD147" s="33">
        <f t="shared" si="75"/>
        <v>238.18594402260121</v>
      </c>
      <c r="AE147" s="33">
        <f t="shared" si="76"/>
        <v>-13.649388730352229</v>
      </c>
      <c r="AF147" s="33">
        <f t="shared" si="77"/>
        <v>-13.986630646388107</v>
      </c>
      <c r="AG147" s="33">
        <f t="shared" si="78"/>
        <v>105.87214778931747</v>
      </c>
      <c r="AH147" s="33">
        <f t="shared" si="17"/>
        <v>25.816281488624327</v>
      </c>
      <c r="AI147" s="33">
        <f t="shared" si="61"/>
        <v>0.15499851471382911</v>
      </c>
      <c r="AJ147" s="33">
        <f t="shared" si="62"/>
        <v>2.5345669072701617E-2</v>
      </c>
      <c r="AK147" s="33">
        <f t="shared" si="63"/>
        <v>0.18716801776764269</v>
      </c>
      <c r="AL147" s="34">
        <f t="shared" si="64"/>
        <v>8.7735008328582512E-3</v>
      </c>
      <c r="AM147" s="33">
        <f t="shared" si="65"/>
        <v>3.7706556912773017</v>
      </c>
      <c r="AN147" s="48">
        <v>2695.84</v>
      </c>
      <c r="AO147" s="34">
        <v>8.0843539574205145</v>
      </c>
      <c r="AP147" s="33">
        <v>19.987114122500003</v>
      </c>
      <c r="AQ147" s="34">
        <v>8.1061398100434232</v>
      </c>
      <c r="AR147" s="33">
        <v>267.48383516763391</v>
      </c>
      <c r="AS147" s="33">
        <v>19.897078331400003</v>
      </c>
      <c r="AT147" s="38"/>
      <c r="AU147" s="37">
        <f t="shared" si="9"/>
        <v>2020.3986348122867</v>
      </c>
      <c r="AV147" s="38"/>
      <c r="AW147" s="115" t="s">
        <v>87</v>
      </c>
      <c r="AX147" s="116">
        <v>2367.7405368002069</v>
      </c>
      <c r="AY147" s="116">
        <v>17.7102</v>
      </c>
      <c r="AZ147" s="117">
        <v>2</v>
      </c>
      <c r="BA147" s="118">
        <v>8.1192928459111666</v>
      </c>
      <c r="BB147" s="279">
        <v>378.70707383530851</v>
      </c>
      <c r="BC147" s="279">
        <v>380.03332766765698</v>
      </c>
      <c r="BD147" s="116">
        <v>2114.4227676662631</v>
      </c>
      <c r="BE147" s="116">
        <v>240.37434184034748</v>
      </c>
      <c r="BF147" s="116">
        <v>12.943427293596407</v>
      </c>
      <c r="BG147" s="116">
        <v>96.33431432377337</v>
      </c>
      <c r="BH147" s="116">
        <v>4.1843719359142053</v>
      </c>
      <c r="BI147" s="116">
        <v>9.7872363796739203E-3</v>
      </c>
      <c r="BJ147" s="116">
        <v>0.14780748875620098</v>
      </c>
      <c r="BK147" s="116">
        <v>10.139526026672083</v>
      </c>
      <c r="BL147" s="116">
        <v>5.6483006592791458</v>
      </c>
      <c r="BM147" s="116">
        <v>3.6592835856120174</v>
      </c>
      <c r="BN147" s="116">
        <v>387.62439717819331</v>
      </c>
      <c r="BO147" s="38"/>
      <c r="BP147" s="115" t="s">
        <v>88</v>
      </c>
      <c r="BQ147" s="117">
        <v>2353.278232705823</v>
      </c>
      <c r="BR147" s="117">
        <v>17.7102</v>
      </c>
      <c r="BS147" s="117">
        <v>2</v>
      </c>
      <c r="BT147" s="118">
        <v>8.14115735084882</v>
      </c>
      <c r="BU147" s="268">
        <v>356.14223319190637</v>
      </c>
      <c r="BV147" s="268">
        <v>357.38946366174781</v>
      </c>
      <c r="BW147" s="116">
        <v>2091.1076544639764</v>
      </c>
      <c r="BX147" s="116">
        <v>249.99837069680521</v>
      </c>
      <c r="BY147" s="116">
        <v>12.172207545041013</v>
      </c>
      <c r="BZ147" s="116">
        <v>100.17759118355285</v>
      </c>
      <c r="CA147" s="116">
        <v>4.4004266439775819</v>
      </c>
      <c r="CB147" s="116">
        <v>9.8391924252183953E-3</v>
      </c>
      <c r="CC147" s="116">
        <v>0.15512536437140823</v>
      </c>
      <c r="CD147" s="116"/>
      <c r="CE147" s="116"/>
      <c r="CF147" s="116">
        <v>9.9085810994537589</v>
      </c>
      <c r="CG147" s="116">
        <v>5.8744454637481525</v>
      </c>
      <c r="CH147" s="116">
        <v>3.8057927785327932</v>
      </c>
      <c r="CI147" s="116">
        <v>364.52822772130992</v>
      </c>
      <c r="CJ147" s="116"/>
      <c r="CK147" s="116"/>
      <c r="CL147" s="38"/>
      <c r="CM147" s="38"/>
      <c r="CN147" s="38"/>
      <c r="CO147" s="38"/>
      <c r="CP147" s="38"/>
      <c r="CQ147" s="38"/>
      <c r="CR147" s="38"/>
      <c r="CS147" s="38"/>
    </row>
    <row r="148" spans="1:97" ht="13.5" customHeight="1" x14ac:dyDescent="0.35">
      <c r="A148" s="25" t="s">
        <v>84</v>
      </c>
      <c r="B148" s="132" t="s">
        <v>85</v>
      </c>
      <c r="C148" s="27" t="s">
        <v>86</v>
      </c>
      <c r="D148" s="27">
        <v>43976</v>
      </c>
      <c r="E148" s="54">
        <v>0.37986111111111115</v>
      </c>
      <c r="F148" s="29">
        <f t="shared" si="52"/>
        <v>43976.379861111112</v>
      </c>
      <c r="G148" s="30">
        <f t="shared" si="1"/>
        <v>13.708333333333334</v>
      </c>
      <c r="H148" s="30">
        <f t="shared" si="2"/>
        <v>45.697666666666663</v>
      </c>
      <c r="I148" s="31">
        <v>19</v>
      </c>
      <c r="J148" s="62">
        <v>2</v>
      </c>
      <c r="K148" s="31"/>
      <c r="L148" s="33">
        <v>17.7102</v>
      </c>
      <c r="M148" s="33">
        <v>48.039633000000002</v>
      </c>
      <c r="N148" s="33">
        <v>8.1959999999999997</v>
      </c>
      <c r="O148" s="33">
        <v>0.38009999999999999</v>
      </c>
      <c r="P148" s="33">
        <v>0.56555880000000003</v>
      </c>
      <c r="Q148" s="33">
        <v>5.7110000000000003</v>
      </c>
      <c r="R148" s="33">
        <v>106.764</v>
      </c>
      <c r="S148" s="33">
        <v>37.1004</v>
      </c>
      <c r="T148" s="33">
        <v>26.954000000000001</v>
      </c>
      <c r="U148" s="33">
        <f t="shared" si="66"/>
        <v>255.05897100000001</v>
      </c>
      <c r="V148" s="33">
        <v>253.26597479283703</v>
      </c>
      <c r="W148" s="33">
        <v>0.16900000000000001</v>
      </c>
      <c r="X148" s="34">
        <v>0.03</v>
      </c>
      <c r="Y148" s="33">
        <v>0.187</v>
      </c>
      <c r="Z148" s="34">
        <v>2.5999999999999999E-2</v>
      </c>
      <c r="AA148" s="33">
        <v>4.7969999999999997</v>
      </c>
      <c r="AB148" s="33">
        <f t="shared" si="73"/>
        <v>246.61861660097438</v>
      </c>
      <c r="AC148" s="33">
        <f t="shared" si="74"/>
        <v>231.90452572831811</v>
      </c>
      <c r="AD148" s="33">
        <f t="shared" si="75"/>
        <v>238.18594402260121</v>
      </c>
      <c r="AE148" s="33">
        <f t="shared" si="76"/>
        <v>-14.714090872656271</v>
      </c>
      <c r="AF148" s="33">
        <f t="shared" si="77"/>
        <v>-15.080030770235823</v>
      </c>
      <c r="AG148" s="33">
        <f t="shared" si="78"/>
        <v>106.33120095819126</v>
      </c>
      <c r="AH148" s="33">
        <f t="shared" si="17"/>
        <v>25.816281488624327</v>
      </c>
      <c r="AI148" s="33">
        <f t="shared" si="61"/>
        <v>0.16474684897256051</v>
      </c>
      <c r="AJ148" s="33">
        <f t="shared" si="62"/>
        <v>2.9245002776194171E-2</v>
      </c>
      <c r="AK148" s="33">
        <f t="shared" si="63"/>
        <v>0.18229385063827699</v>
      </c>
      <c r="AL148" s="34">
        <f t="shared" si="64"/>
        <v>2.5345669072701617E-2</v>
      </c>
      <c r="AM148" s="33">
        <f t="shared" si="65"/>
        <v>4.6762759439134483</v>
      </c>
      <c r="AN148" s="48">
        <v>2700.95</v>
      </c>
      <c r="AO148" s="34">
        <v>8.0836913473374619</v>
      </c>
      <c r="AP148" s="33">
        <v>20.054141840400003</v>
      </c>
      <c r="AQ148" s="34">
        <v>8.1053744443900584</v>
      </c>
      <c r="AR148" s="33">
        <v>274.0341216226218</v>
      </c>
      <c r="AS148" s="33">
        <v>19.914084944400003</v>
      </c>
      <c r="AT148" s="38"/>
      <c r="AU148" s="37">
        <f t="shared" si="9"/>
        <v>2020.3986348122867</v>
      </c>
      <c r="AV148" s="38"/>
      <c r="AW148" s="115" t="s">
        <v>87</v>
      </c>
      <c r="AX148" s="116">
        <v>2372.1129034618912</v>
      </c>
      <c r="AY148" s="116">
        <v>17.7102</v>
      </c>
      <c r="AZ148" s="117">
        <v>2</v>
      </c>
      <c r="BA148" s="118">
        <v>8.1196602799462507</v>
      </c>
      <c r="BB148" s="279">
        <v>379.05473060547439</v>
      </c>
      <c r="BC148" s="279">
        <v>380.38220195171579</v>
      </c>
      <c r="BD148" s="116">
        <v>2118.1551316140126</v>
      </c>
      <c r="BE148" s="116">
        <v>241.00246236237533</v>
      </c>
      <c r="BF148" s="116">
        <v>12.955309485503021</v>
      </c>
      <c r="BG148" s="116">
        <v>96.398014640803922</v>
      </c>
      <c r="BH148" s="116">
        <v>4.1879136139773179</v>
      </c>
      <c r="BI148" s="116">
        <v>2.827672117165549E-2</v>
      </c>
      <c r="BJ148" s="116">
        <v>0.18345633639750877</v>
      </c>
      <c r="BK148" s="116">
        <v>10.139097615020431</v>
      </c>
      <c r="BL148" s="116">
        <v>5.6630601944754311</v>
      </c>
      <c r="BM148" s="116">
        <v>3.6688456341170488</v>
      </c>
      <c r="BN148" s="116">
        <v>387.98024013775489</v>
      </c>
      <c r="BO148" s="38"/>
      <c r="BP148" s="115" t="s">
        <v>88</v>
      </c>
      <c r="BQ148" s="117">
        <v>2357.68968759477</v>
      </c>
      <c r="BR148" s="117">
        <v>17.7102</v>
      </c>
      <c r="BS148" s="117">
        <v>2</v>
      </c>
      <c r="BT148" s="118">
        <v>8.1414240047826212</v>
      </c>
      <c r="BU148" s="268">
        <v>356.56871270555422</v>
      </c>
      <c r="BV148" s="268">
        <v>357.81743673104455</v>
      </c>
      <c r="BW148" s="116">
        <v>2094.897609575346</v>
      </c>
      <c r="BX148" s="116">
        <v>250.60529428355233</v>
      </c>
      <c r="BY148" s="116">
        <v>12.186783735871307</v>
      </c>
      <c r="BZ148" s="116">
        <v>100.2251240683572</v>
      </c>
      <c r="CA148" s="116">
        <v>4.4031293063986778</v>
      </c>
      <c r="CB148" s="116">
        <v>2.8426194089063286E-2</v>
      </c>
      <c r="CC148" s="116">
        <v>0.19249601717090309</v>
      </c>
      <c r="CD148" s="116"/>
      <c r="CE148" s="116"/>
      <c r="CF148" s="116">
        <v>9.9092283634967711</v>
      </c>
      <c r="CG148" s="116">
        <v>5.8887069147370967</v>
      </c>
      <c r="CH148" s="116">
        <v>3.8150321403619341</v>
      </c>
      <c r="CI148" s="116">
        <v>364.96474944431969</v>
      </c>
      <c r="CJ148" s="116"/>
      <c r="CK148" s="116"/>
      <c r="CL148" s="38"/>
      <c r="CM148" s="38"/>
      <c r="CN148" s="38"/>
      <c r="CO148" s="38"/>
      <c r="CP148" s="38"/>
      <c r="CQ148" s="38"/>
      <c r="CR148" s="38"/>
      <c r="CS148" s="38"/>
    </row>
    <row r="149" spans="1:97" ht="13.5" customHeight="1" x14ac:dyDescent="0.35">
      <c r="A149" s="25" t="s">
        <v>84</v>
      </c>
      <c r="B149" s="132" t="s">
        <v>85</v>
      </c>
      <c r="C149" s="27" t="s">
        <v>86</v>
      </c>
      <c r="D149" s="27">
        <v>43976</v>
      </c>
      <c r="E149" s="54">
        <v>0.37986111111111115</v>
      </c>
      <c r="F149" s="29">
        <f t="shared" si="52"/>
        <v>43976.379861111112</v>
      </c>
      <c r="G149" s="30">
        <f t="shared" si="1"/>
        <v>13.708333333333334</v>
      </c>
      <c r="H149" s="30">
        <f t="shared" si="2"/>
        <v>45.697666666666663</v>
      </c>
      <c r="I149" s="31">
        <v>19</v>
      </c>
      <c r="J149" s="62">
        <v>2</v>
      </c>
      <c r="K149" s="31"/>
      <c r="L149" s="33">
        <v>17.7102</v>
      </c>
      <c r="M149" s="33">
        <v>48.039633000000002</v>
      </c>
      <c r="N149" s="33">
        <v>8.1959999999999997</v>
      </c>
      <c r="O149" s="33">
        <v>0.38009999999999999</v>
      </c>
      <c r="P149" s="33">
        <v>0.56555880000000003</v>
      </c>
      <c r="Q149" s="33">
        <v>5.7110000000000003</v>
      </c>
      <c r="R149" s="33">
        <v>106.764</v>
      </c>
      <c r="S149" s="33">
        <v>37.1004</v>
      </c>
      <c r="T149" s="33">
        <v>26.954000000000001</v>
      </c>
      <c r="U149" s="33">
        <f t="shared" si="66"/>
        <v>255.05897100000001</v>
      </c>
      <c r="V149" s="33">
        <v>254.09725273417695</v>
      </c>
      <c r="W149" s="33">
        <v>0.129</v>
      </c>
      <c r="X149" s="34">
        <v>2.3E-2</v>
      </c>
      <c r="Y149" s="33">
        <v>0.23600000000000002</v>
      </c>
      <c r="Z149" s="34">
        <v>2.9000000000000001E-2</v>
      </c>
      <c r="AA149" s="33">
        <v>5.5030000000000001</v>
      </c>
      <c r="AB149" s="33">
        <f t="shared" si="73"/>
        <v>247.42807636386536</v>
      </c>
      <c r="AC149" s="33">
        <f t="shared" si="74"/>
        <v>231.90452572831811</v>
      </c>
      <c r="AD149" s="33">
        <f t="shared" si="75"/>
        <v>238.18594402260121</v>
      </c>
      <c r="AE149" s="33">
        <f t="shared" si="76"/>
        <v>-15.523550635547252</v>
      </c>
      <c r="AF149" s="33">
        <f t="shared" si="77"/>
        <v>-15.911308711575742</v>
      </c>
      <c r="AG149" s="33">
        <f t="shared" si="78"/>
        <v>106.68020473536673</v>
      </c>
      <c r="AH149" s="33">
        <f t="shared" si="17"/>
        <v>25.816281488624327</v>
      </c>
      <c r="AI149" s="33">
        <f t="shared" si="61"/>
        <v>0.12575351193763493</v>
      </c>
      <c r="AJ149" s="33">
        <f t="shared" si="62"/>
        <v>2.24211687950822E-2</v>
      </c>
      <c r="AK149" s="33">
        <f t="shared" si="63"/>
        <v>0.23006068850606085</v>
      </c>
      <c r="AL149" s="34">
        <f t="shared" si="64"/>
        <v>2.8270169350321034E-2</v>
      </c>
      <c r="AM149" s="33">
        <f t="shared" si="65"/>
        <v>5.3645083425798843</v>
      </c>
      <c r="AN149" s="48">
        <v>2695.33</v>
      </c>
      <c r="AO149" s="34">
        <v>8.0842067607983061</v>
      </c>
      <c r="AP149" s="33">
        <v>20.002120250000004</v>
      </c>
      <c r="AQ149" s="34">
        <v>8.1059696096743394</v>
      </c>
      <c r="AR149" s="33">
        <v>273.47490374610123</v>
      </c>
      <c r="AS149" s="33">
        <v>19.880071718400007</v>
      </c>
      <c r="AT149" s="38"/>
      <c r="AU149" s="37">
        <f t="shared" si="9"/>
        <v>2020.3986348122867</v>
      </c>
      <c r="AV149" s="38"/>
      <c r="AW149" s="115" t="s">
        <v>87</v>
      </c>
      <c r="AX149" s="116">
        <v>2367.1436162284999</v>
      </c>
      <c r="AY149" s="116">
        <v>17.7102</v>
      </c>
      <c r="AZ149" s="117">
        <v>2</v>
      </c>
      <c r="BA149" s="118">
        <v>8.1193766272472594</v>
      </c>
      <c r="BB149" s="279">
        <v>378.53155237974107</v>
      </c>
      <c r="BC149" s="279">
        <v>379.85719152591327</v>
      </c>
      <c r="BD149" s="116">
        <v>2113.8505357904542</v>
      </c>
      <c r="BE149" s="116">
        <v>240.35565210606262</v>
      </c>
      <c r="BF149" s="116">
        <v>12.937428331983355</v>
      </c>
      <c r="BG149" s="116">
        <v>96.348836432780118</v>
      </c>
      <c r="BH149" s="116">
        <v>4.1851792362677065</v>
      </c>
      <c r="BI149" s="116">
        <v>3.1537281853431035E-2</v>
      </c>
      <c r="BJ149" s="116">
        <v>0.21032455691035853</v>
      </c>
      <c r="BK149" s="116">
        <v>10.136308676188456</v>
      </c>
      <c r="BL149" s="116">
        <v>5.647861489117826</v>
      </c>
      <c r="BM149" s="116">
        <v>3.6589990667346508</v>
      </c>
      <c r="BN149" s="116">
        <v>387.44474276160912</v>
      </c>
      <c r="BO149" s="38"/>
      <c r="BP149" s="115" t="s">
        <v>88</v>
      </c>
      <c r="BQ149" s="117">
        <v>2352.6946364067053</v>
      </c>
      <c r="BR149" s="117">
        <v>17.7102</v>
      </c>
      <c r="BS149" s="117">
        <v>2</v>
      </c>
      <c r="BT149" s="118">
        <v>8.1412185901813476</v>
      </c>
      <c r="BU149" s="268">
        <v>355.99863567896875</v>
      </c>
      <c r="BV149" s="268">
        <v>357.24536326210699</v>
      </c>
      <c r="BW149" s="116">
        <v>2090.5592806132017</v>
      </c>
      <c r="BX149" s="116">
        <v>249.96805611551056</v>
      </c>
      <c r="BY149" s="116">
        <v>12.167299677993352</v>
      </c>
      <c r="BZ149" s="116">
        <v>100.18850610527662</v>
      </c>
      <c r="CA149" s="116">
        <v>4.4010471864944734</v>
      </c>
      <c r="CB149" s="116">
        <v>3.1704540969083088E-2</v>
      </c>
      <c r="CC149" s="116">
        <v>0.22072655332872423</v>
      </c>
      <c r="CD149" s="116"/>
      <c r="CE149" s="116"/>
      <c r="CF149" s="116">
        <v>9.9056067560907817</v>
      </c>
      <c r="CG149" s="116">
        <v>5.873733133687459</v>
      </c>
      <c r="CH149" s="116">
        <v>3.8053312914668824</v>
      </c>
      <c r="CI149" s="116">
        <v>364.38124895266685</v>
      </c>
      <c r="CJ149" s="116"/>
      <c r="CK149" s="116"/>
      <c r="CL149" s="38"/>
      <c r="CM149" s="38"/>
      <c r="CN149" s="38"/>
      <c r="CO149" s="38"/>
      <c r="CP149" s="38"/>
      <c r="CQ149" s="38"/>
      <c r="CR149" s="38"/>
      <c r="CS149" s="38"/>
    </row>
    <row r="150" spans="1:97" ht="13.5" customHeight="1" x14ac:dyDescent="0.35">
      <c r="A150" s="25" t="s">
        <v>89</v>
      </c>
      <c r="B150" s="132" t="s">
        <v>85</v>
      </c>
      <c r="C150" s="27" t="s">
        <v>86</v>
      </c>
      <c r="D150" s="27">
        <v>43976</v>
      </c>
      <c r="E150" s="54">
        <v>0.40138888888888885</v>
      </c>
      <c r="F150" s="29">
        <f t="shared" si="52"/>
        <v>43976.401388888888</v>
      </c>
      <c r="G150" s="30">
        <f t="shared" si="1"/>
        <v>13.708333333333334</v>
      </c>
      <c r="H150" s="30">
        <f t="shared" si="2"/>
        <v>45.697666666666663</v>
      </c>
      <c r="I150" s="31">
        <v>19</v>
      </c>
      <c r="J150" s="62">
        <v>15</v>
      </c>
      <c r="K150" s="31"/>
      <c r="L150" s="33">
        <v>15.4008</v>
      </c>
      <c r="M150" s="33">
        <v>46.331057000000001</v>
      </c>
      <c r="N150" s="33">
        <v>8.1460000000000008</v>
      </c>
      <c r="O150" s="33">
        <v>2.2027000000000001</v>
      </c>
      <c r="P150" s="33">
        <v>0.69393800000000005</v>
      </c>
      <c r="Q150" s="33">
        <v>5.6082000000000001</v>
      </c>
      <c r="R150" s="33">
        <v>100.965</v>
      </c>
      <c r="S150" s="33">
        <v>37.74</v>
      </c>
      <c r="T150" s="33">
        <v>27.996200000000002</v>
      </c>
      <c r="U150" s="33">
        <f t="shared" si="66"/>
        <v>250.46782020000001</v>
      </c>
      <c r="V150" s="33">
        <v>246.9715608196106</v>
      </c>
      <c r="W150" s="33">
        <v>0.44599999999999995</v>
      </c>
      <c r="X150" s="34">
        <v>6.6000000000000003E-2</v>
      </c>
      <c r="Y150" s="33">
        <v>0.41899999999999998</v>
      </c>
      <c r="Z150" s="34">
        <v>4.0000000000000001E-3</v>
      </c>
      <c r="AA150" s="33">
        <v>4.53</v>
      </c>
      <c r="AB150" s="33">
        <f t="shared" si="73"/>
        <v>240.24559703587482</v>
      </c>
      <c r="AC150" s="33">
        <f t="shared" si="74"/>
        <v>241.24746835969401</v>
      </c>
      <c r="AD150" s="33">
        <f t="shared" si="75"/>
        <v>248.03619203043712</v>
      </c>
      <c r="AE150" s="33">
        <f t="shared" si="76"/>
        <v>1.0018713238191879</v>
      </c>
      <c r="AF150" s="33">
        <f t="shared" si="77"/>
        <v>1.0646312108265192</v>
      </c>
      <c r="AG150" s="33">
        <f t="shared" si="78"/>
        <v>99.570775860526084</v>
      </c>
      <c r="AH150" s="33">
        <f t="shared" si="17"/>
        <v>26.302965330911775</v>
      </c>
      <c r="AI150" s="33">
        <f t="shared" si="61"/>
        <v>0.43456953264886627</v>
      </c>
      <c r="AJ150" s="33">
        <f t="shared" si="62"/>
        <v>6.4308495862836726E-2</v>
      </c>
      <c r="AK150" s="33">
        <f t="shared" si="63"/>
        <v>0.40826151161406948</v>
      </c>
      <c r="AL150" s="34">
        <f t="shared" si="64"/>
        <v>3.89748459774768E-3</v>
      </c>
      <c r="AM150" s="33">
        <f t="shared" si="65"/>
        <v>4.4139013069492474</v>
      </c>
      <c r="AN150" s="48">
        <v>2677.47</v>
      </c>
      <c r="AO150" s="34">
        <v>8.026900023395541</v>
      </c>
      <c r="AP150" s="33">
        <v>20.002120250000004</v>
      </c>
      <c r="AQ150" s="34">
        <v>8.046812822025128</v>
      </c>
      <c r="AR150" s="34"/>
      <c r="AS150" s="34"/>
      <c r="AT150" s="38"/>
      <c r="AU150" s="37">
        <f t="shared" si="9"/>
        <v>2020.3986348122867</v>
      </c>
      <c r="AV150" s="38"/>
      <c r="AW150" s="115" t="s">
        <v>87</v>
      </c>
      <c r="AX150" s="116">
        <v>2382.6452662533616</v>
      </c>
      <c r="AY150" s="116">
        <v>15.4008</v>
      </c>
      <c r="AZ150" s="117">
        <v>15</v>
      </c>
      <c r="BA150" s="118">
        <v>8.0969894848445811</v>
      </c>
      <c r="BB150" s="279">
        <v>398.81439352764465</v>
      </c>
      <c r="BC150" s="279">
        <v>400.25241610712601</v>
      </c>
      <c r="BD150" s="116">
        <v>2152.1280383868225</v>
      </c>
      <c r="BE150" s="116">
        <v>215.98146308922188</v>
      </c>
      <c r="BF150" s="116">
        <v>14.535764777316977</v>
      </c>
      <c r="BG150" s="116">
        <v>90.018681797377866</v>
      </c>
      <c r="BH150" s="116">
        <v>3.213743504885791</v>
      </c>
      <c r="BI150" s="116">
        <v>4.2702712949322071E-3</v>
      </c>
      <c r="BJ150" s="116">
        <v>0.15049141989945755</v>
      </c>
      <c r="BK150" s="116">
        <v>10.699829507777475</v>
      </c>
      <c r="BL150" s="116">
        <v>5.0369534718840541</v>
      </c>
      <c r="BM150" s="116">
        <v>3.2478204654315452</v>
      </c>
      <c r="BN150" s="116">
        <v>407.13353570607211</v>
      </c>
      <c r="BO150" s="38"/>
      <c r="BP150" s="115" t="s">
        <v>88</v>
      </c>
      <c r="BQ150" s="117">
        <v>2370.196702090253</v>
      </c>
      <c r="BR150" s="117">
        <v>15.4008</v>
      </c>
      <c r="BS150" s="117">
        <v>15</v>
      </c>
      <c r="BT150" s="118">
        <v>8.1170597145623713</v>
      </c>
      <c r="BU150" s="268">
        <v>377.29992774635696</v>
      </c>
      <c r="BV150" s="268">
        <v>378.66037467139586</v>
      </c>
      <c r="BW150" s="116">
        <v>2132.3290981379619</v>
      </c>
      <c r="BX150" s="116">
        <v>224.11598643490706</v>
      </c>
      <c r="BY150" s="116">
        <v>13.751617517383796</v>
      </c>
      <c r="BZ150" s="116">
        <v>93.389306121866127</v>
      </c>
      <c r="CA150" s="116">
        <v>3.3657468006569751</v>
      </c>
      <c r="CB150" s="116">
        <v>4.2888559216166357E-3</v>
      </c>
      <c r="CC150" s="116">
        <v>0.15735559282745099</v>
      </c>
      <c r="CD150" s="116"/>
      <c r="CE150" s="116"/>
      <c r="CF150" s="116">
        <v>10.466443778452938</v>
      </c>
      <c r="CG150" s="116">
        <v>5.2266605653638534</v>
      </c>
      <c r="CH150" s="116">
        <v>3.3701433306476822</v>
      </c>
      <c r="CI150" s="116">
        <v>385.17028496959693</v>
      </c>
      <c r="CJ150" s="116"/>
      <c r="CK150" s="116"/>
      <c r="CL150" s="38"/>
      <c r="CM150" s="38"/>
      <c r="CN150" s="38"/>
      <c r="CO150" s="38"/>
      <c r="CP150" s="38"/>
      <c r="CQ150" s="38"/>
      <c r="CR150" s="38"/>
      <c r="CS150" s="38"/>
    </row>
    <row r="151" spans="1:97" ht="13.5" customHeight="1" x14ac:dyDescent="0.35">
      <c r="A151" s="25" t="s">
        <v>84</v>
      </c>
      <c r="B151" s="132" t="s">
        <v>85</v>
      </c>
      <c r="C151" s="27" t="s">
        <v>86</v>
      </c>
      <c r="D151" s="27">
        <v>44004</v>
      </c>
      <c r="E151" s="54">
        <v>0.42222222222222222</v>
      </c>
      <c r="F151" s="29">
        <f t="shared" si="52"/>
        <v>44004.422222222223</v>
      </c>
      <c r="G151" s="30">
        <f t="shared" si="1"/>
        <v>13.708333333333334</v>
      </c>
      <c r="H151" s="30">
        <f t="shared" si="2"/>
        <v>45.697666666666663</v>
      </c>
      <c r="I151" s="31">
        <v>19</v>
      </c>
      <c r="J151" s="62">
        <v>2</v>
      </c>
      <c r="K151" s="31"/>
      <c r="L151" s="33">
        <v>23.471900000000002</v>
      </c>
      <c r="M151" s="33">
        <v>47.431787999999997</v>
      </c>
      <c r="N151" s="33">
        <v>8.3569999999999993</v>
      </c>
      <c r="O151" s="33">
        <v>1.3392999999999999</v>
      </c>
      <c r="P151" s="33">
        <v>0.84078249999999999</v>
      </c>
      <c r="Q151" s="33">
        <v>5.8851000000000004</v>
      </c>
      <c r="R151" s="33">
        <v>119.29600000000001</v>
      </c>
      <c r="S151" s="33">
        <v>31.926100000000002</v>
      </c>
      <c r="T151" s="33">
        <v>21.4694</v>
      </c>
      <c r="U151" s="33">
        <f t="shared" si="66"/>
        <v>262.83445110000002</v>
      </c>
      <c r="V151" s="33">
        <v>268.90821334940586</v>
      </c>
      <c r="W151" s="33">
        <v>0.254</v>
      </c>
      <c r="X151" s="34">
        <v>4.4999999999999998E-2</v>
      </c>
      <c r="Y151" s="33">
        <v>0.67699999999999994</v>
      </c>
      <c r="Z151" s="34">
        <v>9.0999999999999998E-2</v>
      </c>
      <c r="AA151" s="33">
        <v>0.55900000000000005</v>
      </c>
      <c r="AB151" s="33">
        <f t="shared" si="73"/>
        <v>263.25625941355253</v>
      </c>
      <c r="AC151" s="33">
        <f t="shared" si="74"/>
        <v>216.47882063756191</v>
      </c>
      <c r="AD151" s="33">
        <f t="shared" si="75"/>
        <v>221.14282153847842</v>
      </c>
      <c r="AE151" s="33">
        <f t="shared" si="76"/>
        <v>-46.777438775990618</v>
      </c>
      <c r="AF151" s="33">
        <f t="shared" si="77"/>
        <v>-47.76539181092744</v>
      </c>
      <c r="AG151" s="33">
        <f t="shared" si="78"/>
        <v>121.5993408597332</v>
      </c>
      <c r="AH151" s="33">
        <f t="shared" si="17"/>
        <v>21.885502909909292</v>
      </c>
      <c r="AI151" s="33">
        <f t="shared" si="61"/>
        <v>0.24856013641128341</v>
      </c>
      <c r="AJ151" s="33">
        <f t="shared" si="62"/>
        <v>4.4036244639794303E-2</v>
      </c>
      <c r="AK151" s="33">
        <f t="shared" si="63"/>
        <v>0.6625008360253497</v>
      </c>
      <c r="AL151" s="34">
        <f t="shared" si="64"/>
        <v>8.9051072493806255E-2</v>
      </c>
      <c r="AM151" s="33">
        <f t="shared" si="65"/>
        <v>0.54702801674766699</v>
      </c>
      <c r="AN151" s="48">
        <v>2725.72</v>
      </c>
      <c r="AO151" s="34">
        <v>8.2523051993946055</v>
      </c>
      <c r="AP151" s="33">
        <v>20.416307129600003</v>
      </c>
      <c r="AQ151" s="34">
        <v>8.2781306411422406</v>
      </c>
      <c r="AR151" s="121">
        <v>348.11933898292034</v>
      </c>
      <c r="AS151" s="33">
        <v>20.320260742400002</v>
      </c>
      <c r="AT151" s="38"/>
      <c r="AU151" s="37">
        <f t="shared" si="9"/>
        <v>2020.4750853242322</v>
      </c>
      <c r="AV151" s="38"/>
      <c r="AW151" s="115" t="s">
        <v>87</v>
      </c>
      <c r="AX151" s="116">
        <v>2318.5707083350221</v>
      </c>
      <c r="AY151" s="116">
        <v>23.471900000000002</v>
      </c>
      <c r="AZ151" s="117">
        <v>2</v>
      </c>
      <c r="BA151" s="118">
        <v>8.2049208908312927</v>
      </c>
      <c r="BB151" s="279">
        <v>310.23228970288119</v>
      </c>
      <c r="BC151" s="279">
        <v>311.24369833296032</v>
      </c>
      <c r="BD151" s="116">
        <v>2003.9084026229045</v>
      </c>
      <c r="BE151" s="116">
        <v>305.35315833310835</v>
      </c>
      <c r="BF151" s="116">
        <v>9.3091473790090493</v>
      </c>
      <c r="BG151" s="116">
        <v>103.01357744201661</v>
      </c>
      <c r="BH151" s="116">
        <v>7.9607778828096292</v>
      </c>
      <c r="BI151" s="116">
        <v>0.10586202125326383</v>
      </c>
      <c r="BJ151" s="116">
        <v>3.1436539394622647E-2</v>
      </c>
      <c r="BK151" s="116">
        <v>9.1883934539220924</v>
      </c>
      <c r="BL151" s="116">
        <v>7.5092029929357951</v>
      </c>
      <c r="BM151" s="116">
        <v>4.8953470732085931</v>
      </c>
      <c r="BN151" s="116">
        <v>320.21548999887023</v>
      </c>
      <c r="BO151" s="38"/>
      <c r="BP151" s="115" t="s">
        <v>88</v>
      </c>
      <c r="BQ151" s="117">
        <v>2299.4435977229928</v>
      </c>
      <c r="BR151" s="117">
        <v>23.471900000000002</v>
      </c>
      <c r="BS151" s="117">
        <v>2</v>
      </c>
      <c r="BT151" s="118">
        <v>8.2306306646913328</v>
      </c>
      <c r="BU151" s="268">
        <v>287.74304755989249</v>
      </c>
      <c r="BV151" s="268">
        <v>288.68113753700629</v>
      </c>
      <c r="BW151" s="116">
        <v>1971.9935085366474</v>
      </c>
      <c r="BX151" s="116">
        <v>318.81577700824926</v>
      </c>
      <c r="BY151" s="116">
        <v>8.6343121780958594</v>
      </c>
      <c r="BZ151" s="116">
        <v>107.51469534408045</v>
      </c>
      <c r="CA151" s="116">
        <v>8.4462762273598955</v>
      </c>
      <c r="CB151" s="116">
        <v>0.10673537599106052</v>
      </c>
      <c r="CC151" s="116">
        <v>3.3237249098252111E-2</v>
      </c>
      <c r="CD151" s="116"/>
      <c r="CE151" s="116"/>
      <c r="CF151" s="116">
        <v>8.9759842137925538</v>
      </c>
      <c r="CG151" s="116">
        <v>7.8402738651022421</v>
      </c>
      <c r="CH151" s="116">
        <v>5.1111764796861241</v>
      </c>
      <c r="CI151" s="116">
        <v>297.00254946512581</v>
      </c>
      <c r="CJ151" s="116"/>
      <c r="CK151" s="116"/>
      <c r="CL151" s="38"/>
      <c r="CM151" s="38"/>
      <c r="CN151" s="38"/>
      <c r="CO151" s="38"/>
      <c r="CP151" s="38"/>
      <c r="CQ151" s="38"/>
      <c r="CR151" s="38"/>
      <c r="CS151" s="38"/>
    </row>
    <row r="152" spans="1:97" ht="13.5" customHeight="1" x14ac:dyDescent="0.35">
      <c r="A152" s="25" t="s">
        <v>84</v>
      </c>
      <c r="B152" s="132" t="s">
        <v>85</v>
      </c>
      <c r="C152" s="27" t="s">
        <v>86</v>
      </c>
      <c r="D152" s="27">
        <v>44004</v>
      </c>
      <c r="E152" s="54">
        <v>0.42222222222222222</v>
      </c>
      <c r="F152" s="29">
        <f t="shared" si="52"/>
        <v>44004.422222222223</v>
      </c>
      <c r="G152" s="30">
        <f t="shared" si="1"/>
        <v>13.708333333333334</v>
      </c>
      <c r="H152" s="30">
        <f t="shared" si="2"/>
        <v>45.697666666666663</v>
      </c>
      <c r="I152" s="31">
        <v>19</v>
      </c>
      <c r="J152" s="62">
        <v>2</v>
      </c>
      <c r="K152" s="31"/>
      <c r="L152" s="33">
        <v>23.471900000000002</v>
      </c>
      <c r="M152" s="33">
        <v>47.431787999999997</v>
      </c>
      <c r="N152" s="33">
        <v>8.3569999999999993</v>
      </c>
      <c r="O152" s="33">
        <v>1.3392999999999999</v>
      </c>
      <c r="P152" s="33">
        <v>0.84078249999999999</v>
      </c>
      <c r="Q152" s="33">
        <v>5.8851000000000004</v>
      </c>
      <c r="R152" s="33">
        <v>119.29600000000001</v>
      </c>
      <c r="S152" s="33">
        <v>31.926100000000002</v>
      </c>
      <c r="T152" s="33">
        <v>21.4694</v>
      </c>
      <c r="U152" s="33">
        <f t="shared" si="66"/>
        <v>262.83445110000002</v>
      </c>
      <c r="V152" s="33">
        <v>267.39572515145613</v>
      </c>
      <c r="W152" s="33">
        <v>0.31100000000000005</v>
      </c>
      <c r="X152" s="34">
        <v>4.3999999999999997E-2</v>
      </c>
      <c r="Y152" s="33">
        <v>0.88600000000000001</v>
      </c>
      <c r="Z152" s="34">
        <v>6.8000000000000005E-2</v>
      </c>
      <c r="AA152" s="33">
        <v>0.67300000000000004</v>
      </c>
      <c r="AB152" s="33">
        <f t="shared" si="73"/>
        <v>261.7755609237596</v>
      </c>
      <c r="AC152" s="33">
        <f t="shared" si="74"/>
        <v>216.47882063756191</v>
      </c>
      <c r="AD152" s="33">
        <f t="shared" si="75"/>
        <v>221.14282153847842</v>
      </c>
      <c r="AE152" s="33">
        <f t="shared" si="76"/>
        <v>-45.296740286197689</v>
      </c>
      <c r="AF152" s="33">
        <f t="shared" si="77"/>
        <v>-46.252903612977718</v>
      </c>
      <c r="AG152" s="33">
        <f t="shared" si="78"/>
        <v>120.91539905803808</v>
      </c>
      <c r="AH152" s="33">
        <f t="shared" si="17"/>
        <v>21.885502909909292</v>
      </c>
      <c r="AI152" s="33">
        <f t="shared" si="61"/>
        <v>0.30433937962168955</v>
      </c>
      <c r="AJ152" s="33">
        <f t="shared" si="62"/>
        <v>4.3057661425576654E-2</v>
      </c>
      <c r="AK152" s="33">
        <f t="shared" si="63"/>
        <v>0.86702472779683892</v>
      </c>
      <c r="AL152" s="34">
        <f t="shared" si="64"/>
        <v>6.6543658566800279E-2</v>
      </c>
      <c r="AM152" s="33">
        <f t="shared" si="65"/>
        <v>0.65858650316847922</v>
      </c>
      <c r="AN152" s="48">
        <v>2724.25</v>
      </c>
      <c r="AO152" s="34">
        <v>8.2490972728391885</v>
      </c>
      <c r="AP152" s="33">
        <v>20.492345160000003</v>
      </c>
      <c r="AQ152" s="34">
        <v>8.2747365708639364</v>
      </c>
      <c r="AR152" s="121">
        <v>336.68071112377436</v>
      </c>
      <c r="AS152" s="33">
        <v>20.481339584100002</v>
      </c>
      <c r="AT152" s="38"/>
      <c r="AU152" s="37">
        <f t="shared" si="9"/>
        <v>2020.4750853242322</v>
      </c>
      <c r="AV152" s="38"/>
      <c r="AW152" s="115" t="s">
        <v>87</v>
      </c>
      <c r="AX152" s="116">
        <v>2318.7638553355036</v>
      </c>
      <c r="AY152" s="116">
        <v>23.471900000000002</v>
      </c>
      <c r="AZ152" s="117">
        <v>2</v>
      </c>
      <c r="BA152" s="118">
        <v>8.2029059483380102</v>
      </c>
      <c r="BB152" s="279">
        <v>311.88524978162172</v>
      </c>
      <c r="BC152" s="279">
        <v>312.90204733524075</v>
      </c>
      <c r="BD152" s="116">
        <v>2005.2603262373723</v>
      </c>
      <c r="BE152" s="116">
        <v>304.14478130841297</v>
      </c>
      <c r="BF152" s="116">
        <v>9.3587477897182776</v>
      </c>
      <c r="BG152" s="116">
        <v>102.66584733944349</v>
      </c>
      <c r="BH152" s="116">
        <v>7.9239287926259498</v>
      </c>
      <c r="BI152" s="116">
        <v>7.9055425690464712E-2</v>
      </c>
      <c r="BJ152" s="116">
        <v>3.7682402780801143E-2</v>
      </c>
      <c r="BK152" s="116">
        <v>9.2044983511541449</v>
      </c>
      <c r="BL152" s="116">
        <v>7.4794867508639236</v>
      </c>
      <c r="BM152" s="116">
        <v>4.8759746686018532</v>
      </c>
      <c r="BN152" s="116">
        <v>321.92164193447115</v>
      </c>
      <c r="BO152" s="38"/>
      <c r="BP152" s="115" t="s">
        <v>88</v>
      </c>
      <c r="BQ152" s="117">
        <v>2299.8185892456941</v>
      </c>
      <c r="BR152" s="117">
        <v>23.471900000000002</v>
      </c>
      <c r="BS152" s="117">
        <v>2</v>
      </c>
      <c r="BT152" s="118">
        <v>8.2284329855108957</v>
      </c>
      <c r="BU152" s="268">
        <v>289.44703222515665</v>
      </c>
      <c r="BV152" s="268">
        <v>290.39067747441061</v>
      </c>
      <c r="BW152" s="116">
        <v>1973.6587474578514</v>
      </c>
      <c r="BX152" s="116">
        <v>317.47439810310817</v>
      </c>
      <c r="BY152" s="116">
        <v>8.6854436847348158</v>
      </c>
      <c r="BZ152" s="116">
        <v>107.1253229991045</v>
      </c>
      <c r="CA152" s="116">
        <v>8.4036431299040792</v>
      </c>
      <c r="CB152" s="116">
        <v>7.9701694595925604E-2</v>
      </c>
      <c r="CC152" s="116">
        <v>3.9825740768897E-2</v>
      </c>
      <c r="CD152" s="116"/>
      <c r="CE152" s="116"/>
      <c r="CF152" s="116">
        <v>8.9925404798880102</v>
      </c>
      <c r="CG152" s="116">
        <v>7.8072868590266147</v>
      </c>
      <c r="CH152" s="116">
        <v>5.0896718214956147</v>
      </c>
      <c r="CI152" s="116">
        <v>298.76136794614428</v>
      </c>
      <c r="CJ152" s="116"/>
      <c r="CK152" s="116"/>
      <c r="CL152" s="38"/>
      <c r="CM152" s="38"/>
      <c r="CN152" s="38"/>
      <c r="CO152" s="38"/>
      <c r="CP152" s="38"/>
      <c r="CQ152" s="38"/>
      <c r="CR152" s="38"/>
      <c r="CS152" s="38"/>
    </row>
    <row r="153" spans="1:97" ht="13.5" customHeight="1" x14ac:dyDescent="0.35">
      <c r="A153" s="25" t="s">
        <v>84</v>
      </c>
      <c r="B153" s="132" t="s">
        <v>85</v>
      </c>
      <c r="C153" s="27" t="s">
        <v>86</v>
      </c>
      <c r="D153" s="27">
        <v>44004</v>
      </c>
      <c r="E153" s="54">
        <v>0.42222222222222222</v>
      </c>
      <c r="F153" s="29">
        <f t="shared" si="52"/>
        <v>44004.422222222223</v>
      </c>
      <c r="G153" s="30">
        <f t="shared" si="1"/>
        <v>13.708333333333334</v>
      </c>
      <c r="H153" s="30">
        <f t="shared" si="2"/>
        <v>45.697666666666663</v>
      </c>
      <c r="I153" s="31">
        <v>19</v>
      </c>
      <c r="J153" s="62">
        <v>2</v>
      </c>
      <c r="K153" s="31"/>
      <c r="L153" s="33">
        <v>23.471900000000002</v>
      </c>
      <c r="M153" s="33">
        <v>47.431787999999997</v>
      </c>
      <c r="N153" s="33">
        <v>8.3569999999999993</v>
      </c>
      <c r="O153" s="33">
        <v>1.3392999999999999</v>
      </c>
      <c r="P153" s="33">
        <v>0.84078249999999999</v>
      </c>
      <c r="Q153" s="33">
        <v>5.8851000000000004</v>
      </c>
      <c r="R153" s="33">
        <v>119.29600000000001</v>
      </c>
      <c r="S153" s="33">
        <v>31.926100000000002</v>
      </c>
      <c r="T153" s="33">
        <v>21.4694</v>
      </c>
      <c r="U153" s="33">
        <f t="shared" si="66"/>
        <v>262.83445110000002</v>
      </c>
      <c r="V153" s="33">
        <v>265.87389484607752</v>
      </c>
      <c r="W153" s="33">
        <v>0.28900000000000003</v>
      </c>
      <c r="X153" s="34">
        <v>4.2000000000000003E-2</v>
      </c>
      <c r="Y153" s="33">
        <v>0.60399999999999998</v>
      </c>
      <c r="Z153" s="34">
        <v>5.8000000000000003E-2</v>
      </c>
      <c r="AA153" s="33">
        <v>0.66200000000000003</v>
      </c>
      <c r="AB153" s="33">
        <f t="shared" si="73"/>
        <v>260.28571668037983</v>
      </c>
      <c r="AC153" s="33">
        <f t="shared" si="74"/>
        <v>216.47882063756191</v>
      </c>
      <c r="AD153" s="33">
        <f t="shared" si="75"/>
        <v>221.14282153847842</v>
      </c>
      <c r="AE153" s="33">
        <f t="shared" si="76"/>
        <v>-43.806896042817925</v>
      </c>
      <c r="AF153" s="33">
        <f t="shared" si="77"/>
        <v>-44.731073307599104</v>
      </c>
      <c r="AG153" s="33">
        <f t="shared" si="78"/>
        <v>120.22723278847917</v>
      </c>
      <c r="AH153" s="33">
        <f t="shared" si="17"/>
        <v>21.885502909909292</v>
      </c>
      <c r="AI153" s="33">
        <f t="shared" si="61"/>
        <v>0.28281054890890123</v>
      </c>
      <c r="AJ153" s="33">
        <f t="shared" si="62"/>
        <v>4.110049499714135E-2</v>
      </c>
      <c r="AK153" s="33">
        <f t="shared" si="63"/>
        <v>0.59106426138746138</v>
      </c>
      <c r="AL153" s="34">
        <f t="shared" si="64"/>
        <v>5.6757826424623771E-2</v>
      </c>
      <c r="AM153" s="33">
        <f t="shared" si="65"/>
        <v>0.64782208781208506</v>
      </c>
      <c r="AN153" s="48">
        <v>2729.51</v>
      </c>
      <c r="AO153" s="34">
        <v>8.2504457649266456</v>
      </c>
      <c r="AP153" s="33">
        <v>20.482340090000005</v>
      </c>
      <c r="AQ153" s="34">
        <v>8.2761249281067144</v>
      </c>
      <c r="AR153" s="121">
        <v>313.48976321922555</v>
      </c>
      <c r="AS153" s="33">
        <v>20.472335040000004</v>
      </c>
      <c r="AT153" s="38"/>
      <c r="AU153" s="37">
        <f t="shared" si="9"/>
        <v>2020.4750853242322</v>
      </c>
      <c r="AV153" s="38"/>
      <c r="AW153" s="115" t="s">
        <v>87</v>
      </c>
      <c r="AX153" s="116">
        <v>2322.5702686318787</v>
      </c>
      <c r="AY153" s="116">
        <v>23.471900000000002</v>
      </c>
      <c r="AZ153" s="117">
        <v>2</v>
      </c>
      <c r="BA153" s="118">
        <v>8.2040917108143567</v>
      </c>
      <c r="BB153" s="279">
        <v>311.43719130510408</v>
      </c>
      <c r="BC153" s="279">
        <v>312.4525281139039</v>
      </c>
      <c r="BD153" s="116">
        <v>2007.8541479431181</v>
      </c>
      <c r="BE153" s="116">
        <v>305.37081779994639</v>
      </c>
      <c r="BF153" s="116">
        <v>9.3453028888143024</v>
      </c>
      <c r="BG153" s="116">
        <v>102.87039174006098</v>
      </c>
      <c r="BH153" s="116">
        <v>7.945593207901875</v>
      </c>
      <c r="BI153" s="116">
        <v>6.7454842425121425E-2</v>
      </c>
      <c r="BJ153" s="116">
        <v>3.7162022486521173E-2</v>
      </c>
      <c r="BK153" s="116">
        <v>9.1982291799706921</v>
      </c>
      <c r="BL153" s="116">
        <v>7.5096372721224185</v>
      </c>
      <c r="BM153" s="116">
        <v>4.8956301854572821</v>
      </c>
      <c r="BN153" s="116">
        <v>321.45916504419108</v>
      </c>
      <c r="BO153" s="38"/>
      <c r="BP153" s="115" t="s">
        <v>88</v>
      </c>
      <c r="BQ153" s="117">
        <v>2303.5445681268129</v>
      </c>
      <c r="BR153" s="117">
        <v>23.471900000000002</v>
      </c>
      <c r="BS153" s="117">
        <v>2</v>
      </c>
      <c r="BT153" s="118">
        <v>8.2296582243099881</v>
      </c>
      <c r="BU153" s="268">
        <v>288.98957652579577</v>
      </c>
      <c r="BV153" s="268">
        <v>289.93173039372817</v>
      </c>
      <c r="BW153" s="116">
        <v>1976.1066524667704</v>
      </c>
      <c r="BX153" s="116">
        <v>318.76619885889164</v>
      </c>
      <c r="BY153" s="116">
        <v>8.6717168011510122</v>
      </c>
      <c r="BZ153" s="116">
        <v>107.34229840628598</v>
      </c>
      <c r="CA153" s="116">
        <v>8.4273851022292305</v>
      </c>
      <c r="CB153" s="116">
        <v>6.8007759758505718E-2</v>
      </c>
      <c r="CC153" s="116">
        <v>3.9278766078227396E-2</v>
      </c>
      <c r="CD153" s="116"/>
      <c r="CE153" s="116"/>
      <c r="CF153" s="116">
        <v>8.9864678918332004</v>
      </c>
      <c r="CG153" s="116">
        <v>7.839054646052495</v>
      </c>
      <c r="CH153" s="116">
        <v>5.1103816549340975</v>
      </c>
      <c r="CI153" s="116">
        <v>298.28919143265529</v>
      </c>
      <c r="CJ153" s="116"/>
      <c r="CK153" s="116"/>
      <c r="CL153" s="38"/>
      <c r="CM153" s="38"/>
      <c r="CN153" s="38"/>
      <c r="CO153" s="38"/>
      <c r="CP153" s="38"/>
      <c r="CQ153" s="38"/>
      <c r="CR153" s="38"/>
      <c r="CS153" s="38"/>
    </row>
    <row r="154" spans="1:97" ht="13.5" customHeight="1" x14ac:dyDescent="0.35">
      <c r="A154" s="25" t="s">
        <v>89</v>
      </c>
      <c r="B154" s="132" t="s">
        <v>85</v>
      </c>
      <c r="C154" s="27" t="s">
        <v>86</v>
      </c>
      <c r="D154" s="27">
        <v>44004</v>
      </c>
      <c r="E154" s="54">
        <v>0.40833333333333338</v>
      </c>
      <c r="F154" s="29">
        <f t="shared" si="52"/>
        <v>44004.408333333333</v>
      </c>
      <c r="G154" s="30">
        <f t="shared" si="1"/>
        <v>13.708333333333334</v>
      </c>
      <c r="H154" s="30">
        <f t="shared" si="2"/>
        <v>45.697666666666663</v>
      </c>
      <c r="I154" s="31">
        <v>19</v>
      </c>
      <c r="J154" s="62">
        <v>15</v>
      </c>
      <c r="K154" s="31"/>
      <c r="L154" s="33">
        <v>16.444800000000001</v>
      </c>
      <c r="M154" s="33">
        <v>47.451540999999999</v>
      </c>
      <c r="N154" s="33">
        <v>8.0730000000000004</v>
      </c>
      <c r="O154" s="33">
        <v>1.0829</v>
      </c>
      <c r="P154" s="33">
        <v>1.0248374</v>
      </c>
      <c r="Q154" s="33">
        <v>3.9952000000000001</v>
      </c>
      <c r="R154" s="33">
        <v>73.319999999999993</v>
      </c>
      <c r="S154" s="33">
        <v>37.755400000000002</v>
      </c>
      <c r="T154" s="33">
        <v>27.764800000000001</v>
      </c>
      <c r="U154" s="33">
        <f t="shared" si="66"/>
        <v>178.4296272</v>
      </c>
      <c r="V154" s="33">
        <v>170.26083433862956</v>
      </c>
      <c r="W154" s="33">
        <v>4.383</v>
      </c>
      <c r="X154" s="34">
        <v>0.186</v>
      </c>
      <c r="Y154" s="33">
        <v>1.6600000000000001</v>
      </c>
      <c r="Z154" s="34">
        <v>3.2000000000000001E-2</v>
      </c>
      <c r="AA154" s="33">
        <v>10.515000000000001</v>
      </c>
      <c r="AB154" s="33">
        <f t="shared" si="73"/>
        <v>165.66128197680013</v>
      </c>
      <c r="AC154" s="33">
        <f t="shared" si="74"/>
        <v>236.43911555492591</v>
      </c>
      <c r="AD154" s="33">
        <f t="shared" si="75"/>
        <v>243.03722286548847</v>
      </c>
      <c r="AE154" s="33">
        <f t="shared" si="76"/>
        <v>70.777833578125779</v>
      </c>
      <c r="AF154" s="33">
        <f t="shared" si="77"/>
        <v>72.776388526858909</v>
      </c>
      <c r="AG154" s="33">
        <f t="shared" si="78"/>
        <v>70.055455839726349</v>
      </c>
      <c r="AH154" s="33">
        <f t="shared" si="17"/>
        <v>26.314685718248256</v>
      </c>
      <c r="AI154" s="33">
        <f t="shared" si="61"/>
        <v>4.2706199774707843</v>
      </c>
      <c r="AJ154" s="33">
        <f t="shared" si="62"/>
        <v>0.18123096413633716</v>
      </c>
      <c r="AK154" s="33">
        <f t="shared" si="63"/>
        <v>1.6174376369156975</v>
      </c>
      <c r="AL154" s="34">
        <f t="shared" si="64"/>
        <v>3.1179520711627901E-2</v>
      </c>
      <c r="AM154" s="33">
        <f t="shared" si="65"/>
        <v>10.24539563383648</v>
      </c>
      <c r="AN154" s="48">
        <v>2679.42</v>
      </c>
      <c r="AO154" s="34">
        <v>7.9170213275269274</v>
      </c>
      <c r="AP154" s="33">
        <v>20.400299270400001</v>
      </c>
      <c r="AQ154" s="34">
        <v>7.9328750480903656</v>
      </c>
      <c r="AR154" s="33">
        <v>194.49961089677691</v>
      </c>
      <c r="AS154" s="33">
        <v>20.547373402500003</v>
      </c>
      <c r="AT154" s="38"/>
      <c r="AU154" s="37">
        <f t="shared" si="9"/>
        <v>2020.4750853242322</v>
      </c>
      <c r="AV154" s="38"/>
      <c r="AW154" s="115" t="s">
        <v>87</v>
      </c>
      <c r="AX154" s="116">
        <v>2444.7168558744029</v>
      </c>
      <c r="AY154" s="116">
        <v>16.444800000000001</v>
      </c>
      <c r="AZ154" s="117">
        <v>15</v>
      </c>
      <c r="BA154" s="118">
        <v>7.9761904878396441</v>
      </c>
      <c r="BB154" s="279">
        <v>553.84465818179399</v>
      </c>
      <c r="BC154" s="279">
        <v>555.81544212372989</v>
      </c>
      <c r="BD154" s="116">
        <v>2247.3588967543233</v>
      </c>
      <c r="BE154" s="116">
        <v>177.78959085295753</v>
      </c>
      <c r="BF154" s="116">
        <v>19.568368267122281</v>
      </c>
      <c r="BG154" s="116">
        <v>73.486750035455387</v>
      </c>
      <c r="BH154" s="116">
        <v>2.6939407168896574</v>
      </c>
      <c r="BI154" s="116">
        <v>3.3497951860260604E-2</v>
      </c>
      <c r="BJ154" s="116">
        <v>0.27851830213984036</v>
      </c>
      <c r="BK154" s="116">
        <v>12.01271543443417</v>
      </c>
      <c r="BL154" s="116">
        <v>4.1465411244428099</v>
      </c>
      <c r="BM154" s="116">
        <v>2.6800388777100879</v>
      </c>
      <c r="BN154" s="116">
        <v>566.04273296005442</v>
      </c>
      <c r="BO154" s="38"/>
      <c r="BP154" s="115" t="s">
        <v>88</v>
      </c>
      <c r="BQ154" s="117">
        <v>2435.9320394530005</v>
      </c>
      <c r="BR154" s="117">
        <v>16.444800000000001</v>
      </c>
      <c r="BS154" s="117">
        <v>15</v>
      </c>
      <c r="BT154" s="118">
        <v>7.9921869849826255</v>
      </c>
      <c r="BU154" s="268">
        <v>530.60343537261224</v>
      </c>
      <c r="BV154" s="268">
        <v>532.49151845605536</v>
      </c>
      <c r="BW154" s="116">
        <v>2233.8346174048411</v>
      </c>
      <c r="BX154" s="116">
        <v>183.35020967771268</v>
      </c>
      <c r="BY154" s="116">
        <v>18.747212370446697</v>
      </c>
      <c r="BZ154" s="116">
        <v>75.778042023195582</v>
      </c>
      <c r="CA154" s="116">
        <v>2.7950175006444402</v>
      </c>
      <c r="CB154" s="116">
        <v>3.3601066187193787E-2</v>
      </c>
      <c r="CC154" s="116">
        <v>0.28867388270620459</v>
      </c>
      <c r="CD154" s="116"/>
      <c r="CE154" s="116"/>
      <c r="CF154" s="116">
        <v>11.796252911432042</v>
      </c>
      <c r="CG154" s="116">
        <v>4.2762300141217775</v>
      </c>
      <c r="CH154" s="116">
        <v>2.7638608526804656</v>
      </c>
      <c r="CI154" s="116">
        <v>542.28963706592629</v>
      </c>
      <c r="CJ154" s="116"/>
      <c r="CK154" s="116"/>
      <c r="CL154" s="38"/>
      <c r="CM154" s="38"/>
      <c r="CN154" s="38"/>
      <c r="CO154" s="38"/>
      <c r="CP154" s="38"/>
      <c r="CQ154" s="38"/>
      <c r="CR154" s="38"/>
      <c r="CS154" s="38"/>
    </row>
    <row r="155" spans="1:97" ht="13.5" customHeight="1" x14ac:dyDescent="0.35">
      <c r="A155" s="25" t="s">
        <v>84</v>
      </c>
      <c r="B155" s="132" t="s">
        <v>85</v>
      </c>
      <c r="C155" s="27" t="s">
        <v>86</v>
      </c>
      <c r="D155" s="27">
        <v>44029</v>
      </c>
      <c r="E155" s="54">
        <v>0.4236111111111111</v>
      </c>
      <c r="F155" s="29">
        <f t="shared" si="52"/>
        <v>44029.423611111109</v>
      </c>
      <c r="G155" s="30">
        <f t="shared" si="1"/>
        <v>13.708333333333334</v>
      </c>
      <c r="H155" s="30">
        <f t="shared" si="2"/>
        <v>45.697666666666663</v>
      </c>
      <c r="I155" s="31">
        <v>19</v>
      </c>
      <c r="J155" s="62">
        <v>0.5</v>
      </c>
      <c r="K155" s="31"/>
      <c r="L155" s="33">
        <v>21.129000000000001</v>
      </c>
      <c r="M155" s="33">
        <v>51.679094999999997</v>
      </c>
      <c r="N155" s="33">
        <v>8.173</v>
      </c>
      <c r="O155" s="33">
        <v>0.4914</v>
      </c>
      <c r="P155" s="33">
        <v>0.80308100000000004</v>
      </c>
      <c r="Q155" s="33">
        <v>4.9584000000000001</v>
      </c>
      <c r="R155" s="33">
        <v>99.004000000000005</v>
      </c>
      <c r="S155" s="33">
        <v>37.100099999999998</v>
      </c>
      <c r="T155" s="33">
        <v>26.058199999999999</v>
      </c>
      <c r="U155" s="33">
        <f t="shared" si="66"/>
        <v>221.44710240000001</v>
      </c>
      <c r="V155" s="33">
        <v>219.29075203898191</v>
      </c>
      <c r="W155" s="33">
        <v>0.79866666666666664</v>
      </c>
      <c r="X155" s="34">
        <v>0.10933333333333334</v>
      </c>
      <c r="Y155" s="33">
        <v>0.68833333333333346</v>
      </c>
      <c r="Z155" s="34">
        <v>2.3000000000000003E-2</v>
      </c>
      <c r="AA155" s="34">
        <v>2.6093333333333333</v>
      </c>
      <c r="AB155" s="33">
        <f t="shared" si="73"/>
        <v>213.721553064906</v>
      </c>
      <c r="AC155" s="33">
        <f t="shared" si="74"/>
        <v>217.98042926125106</v>
      </c>
      <c r="AD155" s="33">
        <f t="shared" si="75"/>
        <v>223.68704076946457</v>
      </c>
      <c r="AE155" s="33">
        <f t="shared" si="76"/>
        <v>4.2588761963450565</v>
      </c>
      <c r="AF155" s="33">
        <f t="shared" si="77"/>
        <v>4.3962887304826666</v>
      </c>
      <c r="AG155" s="33">
        <f t="shared" si="78"/>
        <v>98.034625199850737</v>
      </c>
      <c r="AH155" s="33">
        <f t="shared" si="17"/>
        <v>25.816053255261295</v>
      </c>
      <c r="AI155" s="33">
        <f t="shared" si="61"/>
        <v>0.77856713602036853</v>
      </c>
      <c r="AJ155" s="33">
        <f t="shared" si="62"/>
        <v>0.10658181160879837</v>
      </c>
      <c r="AK155" s="33">
        <f t="shared" si="63"/>
        <v>0.67101049076880692</v>
      </c>
      <c r="AL155" s="34">
        <f t="shared" si="64"/>
        <v>2.2421173783558197E-2</v>
      </c>
      <c r="AM155" s="33">
        <f t="shared" si="65"/>
        <v>2.5436659185172976</v>
      </c>
      <c r="AN155" s="48">
        <v>2696.82</v>
      </c>
      <c r="AO155" s="34">
        <v>7.984535654933218</v>
      </c>
      <c r="AP155" s="33">
        <v>25.142863859600002</v>
      </c>
      <c r="AQ155" s="34">
        <v>7.9957299404632325</v>
      </c>
      <c r="AR155" s="38"/>
      <c r="AS155" s="33"/>
      <c r="AT155" s="38"/>
      <c r="AU155" s="37">
        <f t="shared" si="9"/>
        <v>2020.5433447098976</v>
      </c>
      <c r="AV155" s="38"/>
      <c r="AW155" s="115" t="s">
        <v>87</v>
      </c>
      <c r="AX155" s="116">
        <v>2382.8141733214857</v>
      </c>
      <c r="AY155" s="116">
        <v>21.129000000000001</v>
      </c>
      <c r="AZ155" s="117">
        <v>0.5</v>
      </c>
      <c r="BA155" s="118">
        <v>8.0451090611221669</v>
      </c>
      <c r="BB155" s="279">
        <v>463.73563898173114</v>
      </c>
      <c r="BC155" s="279">
        <v>465.2918203611336</v>
      </c>
      <c r="BD155" s="116">
        <v>2135.6614343999545</v>
      </c>
      <c r="BE155" s="116">
        <v>232.7453994919191</v>
      </c>
      <c r="BF155" s="116">
        <v>14.407339429612156</v>
      </c>
      <c r="BG155" s="116">
        <v>90.689873151612161</v>
      </c>
      <c r="BH155" s="116">
        <v>4.8653460574415996</v>
      </c>
      <c r="BI155" s="116">
        <v>2.5025161014734842E-2</v>
      </c>
      <c r="BJ155" s="116">
        <v>9.6733904132749113E-2</v>
      </c>
      <c r="BK155" s="116">
        <v>10.331716266794697</v>
      </c>
      <c r="BL155" s="116">
        <v>5.4817793582069188</v>
      </c>
      <c r="BM155" s="116">
        <v>3.5827816607751704</v>
      </c>
      <c r="BN155" s="116">
        <v>476.8440186550107</v>
      </c>
      <c r="BO155" s="38"/>
      <c r="BP155" s="115" t="s">
        <v>88</v>
      </c>
      <c r="BQ155" s="117">
        <v>2375.532888276261</v>
      </c>
      <c r="BR155" s="117">
        <v>21.129000000000001</v>
      </c>
      <c r="BS155" s="117">
        <v>0.5</v>
      </c>
      <c r="BT155" s="118">
        <v>8.0563874687416863</v>
      </c>
      <c r="BU155" s="268">
        <v>449.38177124122876</v>
      </c>
      <c r="BV155" s="268">
        <v>450.88978461320954</v>
      </c>
      <c r="BW155" s="116">
        <v>2124.0062533279984</v>
      </c>
      <c r="BX155" s="116">
        <v>237.56524150011455</v>
      </c>
      <c r="BY155" s="116">
        <v>13.961393448148462</v>
      </c>
      <c r="BZ155" s="116">
        <v>92.574613082769758</v>
      </c>
      <c r="CA155" s="116">
        <v>4.9933515540320581</v>
      </c>
      <c r="CB155" s="116">
        <v>2.5094257725132071E-2</v>
      </c>
      <c r="CC155" s="116">
        <v>9.9179705143741137E-2</v>
      </c>
      <c r="CD155" s="116"/>
      <c r="CE155" s="116"/>
      <c r="CF155" s="116">
        <v>10.207632862584667</v>
      </c>
      <c r="CG155" s="116">
        <v>5.5952995845487576</v>
      </c>
      <c r="CH155" s="116">
        <v>3.6569762166825837</v>
      </c>
      <c r="CI155" s="116">
        <v>462.08441123805017</v>
      </c>
      <c r="CJ155" s="116"/>
      <c r="CK155" s="116"/>
      <c r="CL155" s="38"/>
      <c r="CM155" s="38"/>
      <c r="CN155" s="38"/>
      <c r="CO155" s="38"/>
      <c r="CP155" s="38"/>
      <c r="CQ155" s="38"/>
      <c r="CR155" s="38"/>
      <c r="CS155" s="38"/>
    </row>
    <row r="156" spans="1:97" ht="13.5" customHeight="1" x14ac:dyDescent="0.35">
      <c r="A156" s="25" t="s">
        <v>84</v>
      </c>
      <c r="B156" s="132" t="s">
        <v>85</v>
      </c>
      <c r="C156" s="27" t="s">
        <v>86</v>
      </c>
      <c r="D156" s="27">
        <v>44029</v>
      </c>
      <c r="E156" s="54">
        <v>0.4236111111111111</v>
      </c>
      <c r="F156" s="29">
        <f t="shared" si="52"/>
        <v>44029.423611111109</v>
      </c>
      <c r="G156" s="30">
        <f t="shared" si="1"/>
        <v>13.708333333333334</v>
      </c>
      <c r="H156" s="30">
        <f t="shared" si="2"/>
        <v>45.697666666666663</v>
      </c>
      <c r="I156" s="31">
        <v>19</v>
      </c>
      <c r="J156" s="62">
        <v>0.5</v>
      </c>
      <c r="K156" s="31"/>
      <c r="L156" s="33">
        <v>21.129000000000001</v>
      </c>
      <c r="M156" s="33">
        <v>51.679094999999997</v>
      </c>
      <c r="N156" s="33">
        <v>8.173</v>
      </c>
      <c r="O156" s="33">
        <v>0.4914</v>
      </c>
      <c r="P156" s="33">
        <v>0.80308100000000004</v>
      </c>
      <c r="Q156" s="33">
        <v>4.9584000000000001</v>
      </c>
      <c r="R156" s="33">
        <v>99.004000000000005</v>
      </c>
      <c r="S156" s="33">
        <v>37.100099999999998</v>
      </c>
      <c r="T156" s="33">
        <v>26.058199999999999</v>
      </c>
      <c r="U156" s="33">
        <f t="shared" si="66"/>
        <v>221.44710240000001</v>
      </c>
      <c r="V156" s="33">
        <v>220.66456489609408</v>
      </c>
      <c r="W156" s="33">
        <v>0.79866666666666664</v>
      </c>
      <c r="X156" s="34">
        <v>0.10933333333333334</v>
      </c>
      <c r="Y156" s="33">
        <v>0.68833333333333346</v>
      </c>
      <c r="Z156" s="34">
        <v>2.3000000000000003E-2</v>
      </c>
      <c r="AA156" s="34">
        <v>2.6093333333333333</v>
      </c>
      <c r="AB156" s="33">
        <f t="shared" si="73"/>
        <v>215.06047600038099</v>
      </c>
      <c r="AC156" s="33">
        <f t="shared" si="74"/>
        <v>217.98042926125106</v>
      </c>
      <c r="AD156" s="33">
        <f t="shared" si="75"/>
        <v>223.68704076946457</v>
      </c>
      <c r="AE156" s="33">
        <f t="shared" si="76"/>
        <v>2.9199532608700736</v>
      </c>
      <c r="AF156" s="33">
        <f t="shared" si="77"/>
        <v>3.0224758733704959</v>
      </c>
      <c r="AG156" s="33">
        <f t="shared" si="78"/>
        <v>98.648792588531975</v>
      </c>
      <c r="AH156" s="33">
        <f t="shared" si="17"/>
        <v>25.816053255261295</v>
      </c>
      <c r="AI156" s="33">
        <f t="shared" si="61"/>
        <v>0.77856713602036853</v>
      </c>
      <c r="AJ156" s="33">
        <f t="shared" si="62"/>
        <v>0.10658181160879837</v>
      </c>
      <c r="AK156" s="33">
        <f t="shared" si="63"/>
        <v>0.67101049076880692</v>
      </c>
      <c r="AL156" s="34">
        <f t="shared" si="64"/>
        <v>2.2421173783558197E-2</v>
      </c>
      <c r="AM156" s="33">
        <f t="shared" si="65"/>
        <v>2.5436659185172976</v>
      </c>
      <c r="AN156" s="48">
        <v>2694.61</v>
      </c>
      <c r="AO156" s="34">
        <v>7.9852060762101766</v>
      </c>
      <c r="AP156" s="33">
        <v>25.114823696400002</v>
      </c>
      <c r="AQ156" s="34">
        <v>7.9964390815628086</v>
      </c>
      <c r="AR156" s="38"/>
      <c r="AS156" s="33"/>
      <c r="AT156" s="38"/>
      <c r="AU156" s="37">
        <f t="shared" si="9"/>
        <v>2020.5433447098976</v>
      </c>
      <c r="AV156" s="38"/>
      <c r="AW156" s="115" t="s">
        <v>87</v>
      </c>
      <c r="AX156" s="116">
        <v>2380.6288569572812</v>
      </c>
      <c r="AY156" s="116">
        <v>21.129000000000001</v>
      </c>
      <c r="AZ156" s="117">
        <v>0.5</v>
      </c>
      <c r="BA156" s="118">
        <v>8.0453598700835247</v>
      </c>
      <c r="BB156" s="279">
        <v>463.01834138877632</v>
      </c>
      <c r="BC156" s="279">
        <v>464.57211569599411</v>
      </c>
      <c r="BD156" s="116">
        <v>2133.5898448897574</v>
      </c>
      <c r="BE156" s="116">
        <v>232.65395764045488</v>
      </c>
      <c r="BF156" s="116">
        <v>14.385054427068759</v>
      </c>
      <c r="BG156" s="116">
        <v>90.731475166280447</v>
      </c>
      <c r="BH156" s="116">
        <v>4.868156649952315</v>
      </c>
      <c r="BI156" s="116">
        <v>2.5026685426530117E-2</v>
      </c>
      <c r="BJ156" s="116">
        <v>9.6787658673541929E-2</v>
      </c>
      <c r="BK156" s="116">
        <v>10.326918041307085</v>
      </c>
      <c r="BL156" s="116">
        <v>5.4796256569740391</v>
      </c>
      <c r="BM156" s="116">
        <v>3.5813740446024398</v>
      </c>
      <c r="BN156" s="116">
        <v>476.10644526611355</v>
      </c>
      <c r="BO156" s="38"/>
      <c r="BP156" s="115" t="s">
        <v>88</v>
      </c>
      <c r="BQ156" s="117">
        <v>2373.3252551880018</v>
      </c>
      <c r="BR156" s="117">
        <v>21.129000000000001</v>
      </c>
      <c r="BS156" s="117">
        <v>0.5</v>
      </c>
      <c r="BT156" s="118">
        <v>8.0566766140311454</v>
      </c>
      <c r="BU156" s="268">
        <v>448.63721262980101</v>
      </c>
      <c r="BV156" s="268">
        <v>450.14272744840446</v>
      </c>
      <c r="BW156" s="116">
        <v>2121.899342996735</v>
      </c>
      <c r="BX156" s="116">
        <v>237.48765069101816</v>
      </c>
      <c r="BY156" s="116">
        <v>13.938261500248769</v>
      </c>
      <c r="BZ156" s="116">
        <v>92.62330818572741</v>
      </c>
      <c r="CA156" s="116">
        <v>4.9966771427200243</v>
      </c>
      <c r="CB156" s="116">
        <v>2.5096043944459571E-2</v>
      </c>
      <c r="CC156" s="116">
        <v>9.9243182005458605E-2</v>
      </c>
      <c r="CD156" s="116"/>
      <c r="CE156" s="116"/>
      <c r="CF156" s="116">
        <v>10.202496249775653</v>
      </c>
      <c r="CG156" s="116">
        <v>5.5934721125702795</v>
      </c>
      <c r="CH156" s="116">
        <v>3.6557818174442653</v>
      </c>
      <c r="CI156" s="116">
        <v>461.31880624556572</v>
      </c>
      <c r="CJ156" s="116"/>
      <c r="CK156" s="116"/>
      <c r="CL156" s="38"/>
      <c r="CM156" s="38"/>
      <c r="CN156" s="38"/>
      <c r="CO156" s="38"/>
      <c r="CP156" s="38"/>
      <c r="CQ156" s="38"/>
      <c r="CR156" s="38"/>
      <c r="CS156" s="38"/>
    </row>
    <row r="157" spans="1:97" ht="13.5" customHeight="1" x14ac:dyDescent="0.35">
      <c r="A157" s="25" t="s">
        <v>84</v>
      </c>
      <c r="B157" s="132" t="s">
        <v>85</v>
      </c>
      <c r="C157" s="27" t="s">
        <v>86</v>
      </c>
      <c r="D157" s="27">
        <v>44029</v>
      </c>
      <c r="E157" s="54">
        <v>0.4236111111111111</v>
      </c>
      <c r="F157" s="29">
        <f t="shared" si="52"/>
        <v>44029.423611111109</v>
      </c>
      <c r="G157" s="30">
        <f t="shared" si="1"/>
        <v>13.708333333333334</v>
      </c>
      <c r="H157" s="30">
        <f t="shared" si="2"/>
        <v>45.697666666666663</v>
      </c>
      <c r="I157" s="31">
        <v>19</v>
      </c>
      <c r="J157" s="62">
        <v>2</v>
      </c>
      <c r="K157" s="31"/>
      <c r="L157" s="33">
        <v>21.136299999999999</v>
      </c>
      <c r="M157" s="33">
        <v>51.682766999999998</v>
      </c>
      <c r="N157" s="33">
        <v>8.173</v>
      </c>
      <c r="O157" s="33">
        <v>0.53869999999999996</v>
      </c>
      <c r="P157" s="33">
        <v>0.80985589999999996</v>
      </c>
      <c r="Q157" s="33">
        <v>4.9802</v>
      </c>
      <c r="R157" s="33">
        <v>99.444000000000003</v>
      </c>
      <c r="S157" s="33">
        <v>37.096299999999999</v>
      </c>
      <c r="T157" s="33">
        <v>26.0533</v>
      </c>
      <c r="U157" s="33">
        <f t="shared" si="66"/>
        <v>222.4207122</v>
      </c>
      <c r="V157" s="33">
        <v>218.55013498017837</v>
      </c>
      <c r="W157" s="33">
        <v>0.85300000000000009</v>
      </c>
      <c r="X157" s="34">
        <v>0.10199999999999999</v>
      </c>
      <c r="Y157" s="33">
        <v>0.69033333333333335</v>
      </c>
      <c r="Z157" s="34">
        <v>2.7999999999999997E-2</v>
      </c>
      <c r="AA157" s="34">
        <v>2.673</v>
      </c>
      <c r="AB157" s="33">
        <f t="shared" si="73"/>
        <v>213.00076222178552</v>
      </c>
      <c r="AC157" s="33">
        <f t="shared" si="74"/>
        <v>217.95787012379191</v>
      </c>
      <c r="AD157" s="33">
        <f t="shared" si="75"/>
        <v>223.66280842054351</v>
      </c>
      <c r="AE157" s="33">
        <f t="shared" si="76"/>
        <v>4.9571079020063848</v>
      </c>
      <c r="AF157" s="33">
        <f t="shared" si="77"/>
        <v>5.1126734403651426</v>
      </c>
      <c r="AG157" s="33">
        <f t="shared" si="78"/>
        <v>97.714115513227398</v>
      </c>
      <c r="AH157" s="33">
        <f t="shared" si="17"/>
        <v>25.813162302757746</v>
      </c>
      <c r="AI157" s="33">
        <f t="shared" si="61"/>
        <v>0.8315354407084965</v>
      </c>
      <c r="AJ157" s="33">
        <f t="shared" si="62"/>
        <v>9.9433311784603323E-2</v>
      </c>
      <c r="AK157" s="33">
        <f t="shared" si="63"/>
        <v>0.67296205459448855</v>
      </c>
      <c r="AL157" s="34">
        <f t="shared" si="64"/>
        <v>2.7295418921263654E-2</v>
      </c>
      <c r="AM157" s="33">
        <f t="shared" si="65"/>
        <v>2.6057376705906341</v>
      </c>
      <c r="AN157" s="48">
        <v>2694.99</v>
      </c>
      <c r="AO157" s="34">
        <v>7.9851529058584738</v>
      </c>
      <c r="AP157" s="33">
        <v>25.125839456100003</v>
      </c>
      <c r="AQ157" s="34">
        <v>7.9963768940044355</v>
      </c>
      <c r="AR157" s="38"/>
      <c r="AS157" s="38"/>
      <c r="AT157" s="38"/>
      <c r="AU157" s="37">
        <f t="shared" si="9"/>
        <v>2020.5433447098976</v>
      </c>
      <c r="AV157" s="38"/>
      <c r="AW157" s="115" t="s">
        <v>87</v>
      </c>
      <c r="AX157" s="116">
        <v>2380.9254626851189</v>
      </c>
      <c r="AY157" s="116">
        <v>21.136299999999999</v>
      </c>
      <c r="AZ157" s="117">
        <v>2</v>
      </c>
      <c r="BA157" s="118">
        <v>8.0453103139555431</v>
      </c>
      <c r="BB157" s="279">
        <v>463.07964907848913</v>
      </c>
      <c r="BC157" s="279">
        <v>464.63348853402755</v>
      </c>
      <c r="BD157" s="116">
        <v>2133.8208832377431</v>
      </c>
      <c r="BE157" s="116">
        <v>232.72016674016359</v>
      </c>
      <c r="BF157" s="116">
        <v>14.384412707212253</v>
      </c>
      <c r="BG157" s="116">
        <v>90.737189103938221</v>
      </c>
      <c r="BH157" s="116">
        <v>4.8711518494273047</v>
      </c>
      <c r="BI157" s="116">
        <v>3.0468831313397188E-2</v>
      </c>
      <c r="BJ157" s="116">
        <v>9.9180874785202364E-2</v>
      </c>
      <c r="BK157" s="116">
        <v>10.3264290953511</v>
      </c>
      <c r="BL157" s="116">
        <v>5.4801233412500636</v>
      </c>
      <c r="BM157" s="116">
        <v>3.5818199032363767</v>
      </c>
      <c r="BN157" s="116">
        <v>476.17466729316459</v>
      </c>
      <c r="BO157" s="38"/>
      <c r="BP157" s="115" t="s">
        <v>88</v>
      </c>
      <c r="BQ157" s="117">
        <v>2373.6262800722175</v>
      </c>
      <c r="BR157" s="117">
        <v>21.136299999999999</v>
      </c>
      <c r="BS157" s="117">
        <v>2</v>
      </c>
      <c r="BT157" s="118">
        <v>8.0566180957807205</v>
      </c>
      <c r="BU157" s="268">
        <v>448.70755877261541</v>
      </c>
      <c r="BV157" s="268">
        <v>450.21317343352024</v>
      </c>
      <c r="BW157" s="116">
        <v>2122.1370761165226</v>
      </c>
      <c r="BX157" s="116">
        <v>237.55122433798741</v>
      </c>
      <c r="BY157" s="116">
        <v>13.93797961770759</v>
      </c>
      <c r="BZ157" s="116">
        <v>92.627548795584303</v>
      </c>
      <c r="CA157" s="116">
        <v>4.9996482421197896</v>
      </c>
      <c r="CB157" s="116">
        <v>3.0553228514635978E-2</v>
      </c>
      <c r="CC157" s="116">
        <v>0.10169506553696456</v>
      </c>
      <c r="CD157" s="116"/>
      <c r="CE157" s="116"/>
      <c r="CF157" s="116">
        <v>10.202117447464307</v>
      </c>
      <c r="CG157" s="116">
        <v>5.5938856845639426</v>
      </c>
      <c r="CH157" s="116">
        <v>3.6561752051423211</v>
      </c>
      <c r="CI157" s="116">
        <v>461.39616140691953</v>
      </c>
      <c r="CJ157" s="116"/>
      <c r="CK157" s="116"/>
      <c r="CL157" s="33">
        <v>21.253399999999999</v>
      </c>
      <c r="CM157" s="34">
        <v>7.9991000000000003</v>
      </c>
      <c r="CN157" s="34">
        <v>8.0485882830000008</v>
      </c>
      <c r="CO157" s="38"/>
      <c r="CP157" s="56">
        <v>426.4463480547455</v>
      </c>
      <c r="CQ157" s="51">
        <f t="shared" ref="CQ157:CQ158" si="79">CP157-BC157</f>
        <v>-38.18714047928205</v>
      </c>
      <c r="CR157" s="51">
        <f t="shared" ref="CR157:CR158" si="80">CP157-BV157</f>
        <v>-23.76682537877474</v>
      </c>
      <c r="CS157" s="38"/>
    </row>
    <row r="158" spans="1:97" ht="13.5" customHeight="1" x14ac:dyDescent="0.35">
      <c r="A158" s="25" t="s">
        <v>84</v>
      </c>
      <c r="B158" s="132" t="s">
        <v>85</v>
      </c>
      <c r="C158" s="27" t="s">
        <v>86</v>
      </c>
      <c r="D158" s="27">
        <v>44029</v>
      </c>
      <c r="E158" s="54">
        <v>0.4236111111111111</v>
      </c>
      <c r="F158" s="29">
        <f t="shared" si="52"/>
        <v>44029.423611111109</v>
      </c>
      <c r="G158" s="30">
        <f t="shared" si="1"/>
        <v>13.708333333333334</v>
      </c>
      <c r="H158" s="30">
        <f t="shared" si="2"/>
        <v>45.697666666666663</v>
      </c>
      <c r="I158" s="31">
        <v>19</v>
      </c>
      <c r="J158" s="62">
        <v>2</v>
      </c>
      <c r="K158" s="31"/>
      <c r="L158" s="33">
        <v>21.136299999999999</v>
      </c>
      <c r="M158" s="33">
        <v>51.682766999999998</v>
      </c>
      <c r="N158" s="33">
        <v>8.173</v>
      </c>
      <c r="O158" s="33">
        <v>0.53869999999999996</v>
      </c>
      <c r="P158" s="33">
        <v>0.80985589999999996</v>
      </c>
      <c r="Q158" s="33">
        <v>4.9802</v>
      </c>
      <c r="R158" s="33">
        <v>99.444000000000003</v>
      </c>
      <c r="S158" s="33">
        <v>37.096299999999999</v>
      </c>
      <c r="T158" s="33">
        <v>26.0533</v>
      </c>
      <c r="U158" s="33">
        <f t="shared" si="66"/>
        <v>222.4207122</v>
      </c>
      <c r="V158" s="33">
        <v>218.950241542707</v>
      </c>
      <c r="W158" s="33">
        <v>0.85300000000000009</v>
      </c>
      <c r="X158" s="34">
        <v>0.10199999999999999</v>
      </c>
      <c r="Y158" s="33">
        <v>0.69033333333333335</v>
      </c>
      <c r="Z158" s="34">
        <v>2.7999999999999997E-2</v>
      </c>
      <c r="AA158" s="34">
        <v>2.673</v>
      </c>
      <c r="AB158" s="33">
        <f t="shared" si="73"/>
        <v>213.39070937416895</v>
      </c>
      <c r="AC158" s="33">
        <f t="shared" si="74"/>
        <v>217.95787012379191</v>
      </c>
      <c r="AD158" s="33">
        <f t="shared" si="75"/>
        <v>223.66280842054351</v>
      </c>
      <c r="AE158" s="33">
        <f t="shared" si="76"/>
        <v>4.5671607496229569</v>
      </c>
      <c r="AF158" s="33">
        <f t="shared" si="77"/>
        <v>4.7125668778365082</v>
      </c>
      <c r="AG158" s="33">
        <f t="shared" si="78"/>
        <v>97.893003798389373</v>
      </c>
      <c r="AH158" s="33">
        <f t="shared" si="17"/>
        <v>25.813162302757746</v>
      </c>
      <c r="AI158" s="33">
        <f t="shared" si="61"/>
        <v>0.8315354407084965</v>
      </c>
      <c r="AJ158" s="33">
        <f t="shared" si="62"/>
        <v>9.9433311784603323E-2</v>
      </c>
      <c r="AK158" s="33">
        <f t="shared" si="63"/>
        <v>0.67296205459448855</v>
      </c>
      <c r="AL158" s="34">
        <f t="shared" si="64"/>
        <v>2.7295418921263654E-2</v>
      </c>
      <c r="AM158" s="33">
        <f t="shared" si="65"/>
        <v>2.6057376705906341</v>
      </c>
      <c r="AN158" s="48">
        <v>2694.5</v>
      </c>
      <c r="AO158" s="34">
        <v>7.9848521407729098</v>
      </c>
      <c r="AP158" s="33">
        <v>25.107813680100001</v>
      </c>
      <c r="AQ158" s="34">
        <v>7.996096003934638</v>
      </c>
      <c r="AR158" s="38"/>
      <c r="AS158" s="38"/>
      <c r="AT158" s="38"/>
      <c r="AU158" s="37">
        <f t="shared" si="9"/>
        <v>2020.5433447098976</v>
      </c>
      <c r="AV158" s="38"/>
      <c r="AW158" s="115" t="s">
        <v>87</v>
      </c>
      <c r="AX158" s="116">
        <v>2380.8456258587807</v>
      </c>
      <c r="AY158" s="116">
        <v>21.136299999999999</v>
      </c>
      <c r="AZ158" s="117">
        <v>2</v>
      </c>
      <c r="BA158" s="118">
        <v>8.0447347597011714</v>
      </c>
      <c r="BB158" s="279">
        <v>463.73452465660029</v>
      </c>
      <c r="BC158" s="279">
        <v>465.29056151276683</v>
      </c>
      <c r="BD158" s="116">
        <v>2134.0084824364744</v>
      </c>
      <c r="BE158" s="116">
        <v>232.43238864088261</v>
      </c>
      <c r="BF158" s="116">
        <v>14.40475478142354</v>
      </c>
      <c r="BG158" s="116">
        <v>90.641740233776332</v>
      </c>
      <c r="BH158" s="116">
        <v>4.8647005696009762</v>
      </c>
      <c r="BI158" s="116">
        <v>3.0464572197622757E-2</v>
      </c>
      <c r="BJ158" s="116">
        <v>9.9054514412681954E-2</v>
      </c>
      <c r="BK158" s="116">
        <v>10.332376996287159</v>
      </c>
      <c r="BL158" s="116">
        <v>5.4733467068867379</v>
      </c>
      <c r="BM158" s="116">
        <v>3.5773906810586911</v>
      </c>
      <c r="BN158" s="116">
        <v>476.84806151626645</v>
      </c>
      <c r="BO158" s="38"/>
      <c r="BP158" s="115" t="s">
        <v>88</v>
      </c>
      <c r="BQ158" s="117">
        <v>2373.5393645286663</v>
      </c>
      <c r="BR158" s="117">
        <v>21.136299999999999</v>
      </c>
      <c r="BS158" s="117">
        <v>2</v>
      </c>
      <c r="BT158" s="118">
        <v>8.0560622626681724</v>
      </c>
      <c r="BU158" s="268">
        <v>449.31989097917602</v>
      </c>
      <c r="BV158" s="268">
        <v>450.82756028865879</v>
      </c>
      <c r="BW158" s="116">
        <v>2122.3150763864624</v>
      </c>
      <c r="BX158" s="116">
        <v>237.2672879538662</v>
      </c>
      <c r="BY158" s="116">
        <v>13.957000188337831</v>
      </c>
      <c r="BZ158" s="116">
        <v>92.533956727839922</v>
      </c>
      <c r="CA158" s="116">
        <v>4.993253520147519</v>
      </c>
      <c r="CB158" s="116">
        <v>3.0549047814223976E-2</v>
      </c>
      <c r="CC158" s="116">
        <v>0.10157006415931331</v>
      </c>
      <c r="CD158" s="116"/>
      <c r="CE158" s="116"/>
      <c r="CF158" s="116">
        <v>10.207727870134693</v>
      </c>
      <c r="CG158" s="116">
        <v>5.5871995153855316</v>
      </c>
      <c r="CH158" s="116">
        <v>3.6518051111958267</v>
      </c>
      <c r="CI158" s="116">
        <v>462.02580921224234</v>
      </c>
      <c r="CJ158" s="116"/>
      <c r="CK158" s="116"/>
      <c r="CL158" s="33">
        <v>21.253399999999999</v>
      </c>
      <c r="CM158" s="34">
        <v>7.9991000000000003</v>
      </c>
      <c r="CN158" s="34">
        <v>8.0485882830000008</v>
      </c>
      <c r="CO158" s="38"/>
      <c r="CP158" s="56">
        <v>426.4463480547455</v>
      </c>
      <c r="CQ158" s="51">
        <f t="shared" si="79"/>
        <v>-38.844213458021329</v>
      </c>
      <c r="CR158" s="51">
        <f t="shared" si="80"/>
        <v>-24.381212233913288</v>
      </c>
      <c r="CS158" s="38"/>
    </row>
    <row r="159" spans="1:97" ht="13.5" customHeight="1" x14ac:dyDescent="0.35">
      <c r="A159" s="25" t="s">
        <v>89</v>
      </c>
      <c r="B159" s="132" t="s">
        <v>85</v>
      </c>
      <c r="C159" s="27" t="s">
        <v>86</v>
      </c>
      <c r="D159" s="27">
        <v>44029</v>
      </c>
      <c r="E159" s="54">
        <v>0.4236111111111111</v>
      </c>
      <c r="F159" s="29">
        <f t="shared" si="52"/>
        <v>44029.423611111109</v>
      </c>
      <c r="G159" s="30">
        <f t="shared" si="1"/>
        <v>13.708333333333334</v>
      </c>
      <c r="H159" s="30">
        <f t="shared" si="2"/>
        <v>45.697666666666663</v>
      </c>
      <c r="I159" s="31">
        <v>19</v>
      </c>
      <c r="J159" s="62">
        <v>15</v>
      </c>
      <c r="K159" s="31"/>
      <c r="L159" s="33">
        <v>19.728999999999999</v>
      </c>
      <c r="M159" s="33">
        <v>51.079034</v>
      </c>
      <c r="N159" s="33">
        <v>8.0969999999999995</v>
      </c>
      <c r="O159" s="33">
        <v>2.1842999999999999</v>
      </c>
      <c r="P159" s="33">
        <v>0.94110959999999999</v>
      </c>
      <c r="Q159" s="33">
        <v>4.6694000000000004</v>
      </c>
      <c r="R159" s="33">
        <v>91.296999999999997</v>
      </c>
      <c r="S159" s="33">
        <v>37.8446</v>
      </c>
      <c r="T159" s="33">
        <v>27.006399999999999</v>
      </c>
      <c r="U159" s="33">
        <f t="shared" si="66"/>
        <v>208.54007340000004</v>
      </c>
      <c r="V159" s="33">
        <v>189.87456997858013</v>
      </c>
      <c r="W159" s="33">
        <v>2.0950000000000002</v>
      </c>
      <c r="X159" s="34">
        <v>0.192</v>
      </c>
      <c r="Y159" s="33">
        <v>1.3480000000000001</v>
      </c>
      <c r="Z159" s="52">
        <v>5.3999999999999999E-2</v>
      </c>
      <c r="AA159" s="33">
        <v>4.4039999999999999</v>
      </c>
      <c r="AB159" s="33">
        <f t="shared" si="73"/>
        <v>184.88158396927238</v>
      </c>
      <c r="AC159" s="33">
        <f t="shared" si="74"/>
        <v>222.37869011930468</v>
      </c>
      <c r="AD159" s="33">
        <f t="shared" si="75"/>
        <v>228.41360634711981</v>
      </c>
      <c r="AE159" s="33">
        <f t="shared" si="76"/>
        <v>37.497106150032295</v>
      </c>
      <c r="AF159" s="33">
        <f t="shared" si="77"/>
        <v>38.539036368539684</v>
      </c>
      <c r="AG159" s="33">
        <f t="shared" si="78"/>
        <v>83.127521610962191</v>
      </c>
      <c r="AH159" s="33">
        <f t="shared" si="17"/>
        <v>26.382574711136158</v>
      </c>
      <c r="AI159" s="33">
        <f t="shared" si="61"/>
        <v>2.0411492279958225</v>
      </c>
      <c r="AJ159" s="33">
        <f t="shared" si="62"/>
        <v>0.18706475025069111</v>
      </c>
      <c r="AK159" s="33">
        <f t="shared" si="63"/>
        <v>1.3133504340517272</v>
      </c>
      <c r="AL159" s="34">
        <f t="shared" si="64"/>
        <v>5.2611961008006879E-2</v>
      </c>
      <c r="AM159" s="33">
        <f t="shared" si="65"/>
        <v>4.2907977088752274</v>
      </c>
      <c r="AN159" s="48">
        <v>2679.22</v>
      </c>
      <c r="AO159" s="34">
        <v>7.9035605322876439</v>
      </c>
      <c r="AP159" s="33">
        <v>25.089787968900001</v>
      </c>
      <c r="AQ159" s="34">
        <v>7.9133275099262725</v>
      </c>
      <c r="AR159" s="38"/>
      <c r="AS159" s="38"/>
      <c r="AT159" s="38"/>
      <c r="AU159" s="37">
        <f t="shared" si="9"/>
        <v>2020.5433447098976</v>
      </c>
      <c r="AV159" s="38"/>
      <c r="AW159" s="115" t="s">
        <v>87</v>
      </c>
      <c r="AX159" s="116">
        <v>2411.9476282221744</v>
      </c>
      <c r="AY159" s="116">
        <v>19.728999999999999</v>
      </c>
      <c r="AZ159" s="117">
        <v>15</v>
      </c>
      <c r="BA159" s="118">
        <v>7.9832880172156457</v>
      </c>
      <c r="BB159" s="279">
        <v>543.31360278792192</v>
      </c>
      <c r="BC159" s="279">
        <v>545.16883264020089</v>
      </c>
      <c r="BD159" s="116">
        <v>2194.2786592470029</v>
      </c>
      <c r="BE159" s="116">
        <v>200.20001947540638</v>
      </c>
      <c r="BF159" s="116">
        <v>17.468949499765355</v>
      </c>
      <c r="BG159" s="116">
        <v>80.608841337233471</v>
      </c>
      <c r="BH159" s="116">
        <v>3.7503371274941339</v>
      </c>
      <c r="BI159" s="116">
        <v>5.7432568087187393E-2</v>
      </c>
      <c r="BJ159" s="116">
        <v>0.13530981525822366</v>
      </c>
      <c r="BK159" s="116">
        <v>11.186990233146446</v>
      </c>
      <c r="BL159" s="116">
        <v>4.6721145402212185</v>
      </c>
      <c r="BM159" s="116">
        <v>3.0444502084629788</v>
      </c>
      <c r="BN159" s="116">
        <v>557.55273524819324</v>
      </c>
      <c r="BO159" s="38"/>
      <c r="BP159" s="115" t="s">
        <v>88</v>
      </c>
      <c r="BQ159" s="117">
        <v>2406.121065301083</v>
      </c>
      <c r="BR159" s="117">
        <v>19.728999999999999</v>
      </c>
      <c r="BS159" s="117">
        <v>15</v>
      </c>
      <c r="BT159" s="118">
        <v>7.9931703172080795</v>
      </c>
      <c r="BU159" s="268">
        <v>528.88303917315136</v>
      </c>
      <c r="BV159" s="268">
        <v>530.68899359358772</v>
      </c>
      <c r="BW159" s="116">
        <v>2185.1594899030156</v>
      </c>
      <c r="BX159" s="116">
        <v>203.95660615895778</v>
      </c>
      <c r="BY159" s="116">
        <v>17.004969239109695</v>
      </c>
      <c r="BZ159" s="116">
        <v>82.125135902917535</v>
      </c>
      <c r="CA159" s="116">
        <v>3.8366537723729253</v>
      </c>
      <c r="CB159" s="116">
        <v>5.7554736844153062E-2</v>
      </c>
      <c r="CC159" s="116">
        <v>0.13832367077515856</v>
      </c>
      <c r="CD159" s="116"/>
      <c r="CE159" s="116"/>
      <c r="CF159" s="116">
        <v>11.064300048050324</v>
      </c>
      <c r="CG159" s="116">
        <v>4.7597828796739918</v>
      </c>
      <c r="CH159" s="116">
        <v>3.1015767818859761</v>
      </c>
      <c r="CI159" s="116">
        <v>542.74397623074424</v>
      </c>
      <c r="CJ159" s="116"/>
      <c r="CK159" s="116"/>
      <c r="CL159" s="38"/>
      <c r="CM159" s="34"/>
      <c r="CN159" s="38"/>
      <c r="CO159" s="38"/>
      <c r="CP159" s="38"/>
      <c r="CQ159" s="38"/>
      <c r="CR159" s="38"/>
      <c r="CS159" s="38"/>
    </row>
    <row r="160" spans="1:97" ht="13.5" customHeight="1" x14ac:dyDescent="0.35">
      <c r="A160" s="25" t="s">
        <v>84</v>
      </c>
      <c r="B160" s="132" t="s">
        <v>85</v>
      </c>
      <c r="C160" s="27" t="s">
        <v>86</v>
      </c>
      <c r="D160" s="27">
        <v>44029</v>
      </c>
      <c r="E160" s="54">
        <v>0.48958333333333331</v>
      </c>
      <c r="F160" s="29">
        <f t="shared" si="52"/>
        <v>44029.489583333336</v>
      </c>
      <c r="G160" s="30">
        <f t="shared" si="1"/>
        <v>13.708333333333334</v>
      </c>
      <c r="H160" s="30">
        <f t="shared" si="2"/>
        <v>45.697666666666663</v>
      </c>
      <c r="I160" s="31">
        <v>19</v>
      </c>
      <c r="J160" s="62">
        <v>0.5</v>
      </c>
      <c r="K160" s="31"/>
      <c r="L160" s="33">
        <v>21.6724</v>
      </c>
      <c r="M160" s="33">
        <v>52.016278999999997</v>
      </c>
      <c r="N160" s="33">
        <v>8.2189999999999994</v>
      </c>
      <c r="O160" s="33">
        <v>0.4919</v>
      </c>
      <c r="P160" s="33">
        <v>0.81239380000000005</v>
      </c>
      <c r="Q160" s="33">
        <v>5.0923999999999996</v>
      </c>
      <c r="R160" s="33">
        <v>102.569</v>
      </c>
      <c r="S160" s="33">
        <v>36.901699999999998</v>
      </c>
      <c r="T160" s="33">
        <v>25.7559</v>
      </c>
      <c r="U160" s="33">
        <f t="shared" si="66"/>
        <v>227.43167639999999</v>
      </c>
      <c r="V160" s="33">
        <v>224.8276258743889</v>
      </c>
      <c r="W160" s="33">
        <v>0.79866666666666664</v>
      </c>
      <c r="X160" s="34">
        <v>0.10933333333333334</v>
      </c>
      <c r="Y160" s="33">
        <v>0.68833333333333346</v>
      </c>
      <c r="Z160" s="38">
        <v>2.3000000000000003E-2</v>
      </c>
      <c r="AA160" s="33">
        <v>2.6093333333333333</v>
      </c>
      <c r="AB160" s="33">
        <f t="shared" si="73"/>
        <v>219.18238625231294</v>
      </c>
      <c r="AC160" s="33">
        <f t="shared" si="74"/>
        <v>216.19465635894363</v>
      </c>
      <c r="AD160" s="33">
        <f t="shared" si="75"/>
        <v>221.78842855475321</v>
      </c>
      <c r="AE160" s="33">
        <f t="shared" si="76"/>
        <v>-2.9877298933693055</v>
      </c>
      <c r="AF160" s="33">
        <f t="shared" si="77"/>
        <v>-3.0391973196356901</v>
      </c>
      <c r="AG160" s="33">
        <f t="shared" si="78"/>
        <v>101.37031374424721</v>
      </c>
      <c r="AH160" s="33">
        <f t="shared" si="17"/>
        <v>25.665123584670937</v>
      </c>
      <c r="AI160" s="33">
        <f t="shared" si="61"/>
        <v>0.77868170448786345</v>
      </c>
      <c r="AJ160" s="33">
        <f t="shared" si="62"/>
        <v>0.10659749543907314</v>
      </c>
      <c r="AK160" s="33">
        <f t="shared" si="63"/>
        <v>0.67110923195635996</v>
      </c>
      <c r="AL160" s="34">
        <f t="shared" si="64"/>
        <v>2.242447312590258E-2</v>
      </c>
      <c r="AM160" s="33">
        <f t="shared" si="65"/>
        <v>2.5440402265154405</v>
      </c>
      <c r="AN160" s="48">
        <v>2703.75</v>
      </c>
      <c r="AO160" s="34">
        <v>7.9969556285953702</v>
      </c>
      <c r="AP160" s="33">
        <v>25.101805102500002</v>
      </c>
      <c r="AQ160" s="34">
        <v>8.0085315678999791</v>
      </c>
      <c r="AR160" s="38"/>
      <c r="AS160" s="38"/>
      <c r="AT160" s="38"/>
      <c r="AU160" s="37">
        <f t="shared" si="9"/>
        <v>2020.5433447098976</v>
      </c>
      <c r="AV160" s="38"/>
      <c r="AW160" s="115" t="s">
        <v>87</v>
      </c>
      <c r="AX160" s="116">
        <v>2382.9652825328722</v>
      </c>
      <c r="AY160" s="116">
        <v>21.6724</v>
      </c>
      <c r="AZ160" s="117">
        <v>0.5</v>
      </c>
      <c r="BA160" s="118">
        <v>8.0487373470771058</v>
      </c>
      <c r="BB160" s="279">
        <v>460.53301891119685</v>
      </c>
      <c r="BC160" s="279">
        <v>462.06809166319402</v>
      </c>
      <c r="BD160" s="116">
        <v>2130.9146557704562</v>
      </c>
      <c r="BE160" s="116">
        <v>237.93551015688641</v>
      </c>
      <c r="BF160" s="116">
        <v>14.115116605529794</v>
      </c>
      <c r="BG160" s="116">
        <v>91.706272250019438</v>
      </c>
      <c r="BH160" s="116">
        <v>5.1425599442475596</v>
      </c>
      <c r="BI160" s="116">
        <v>2.5132781967332155E-2</v>
      </c>
      <c r="BJ160" s="116">
        <v>9.9494637561593838E-2</v>
      </c>
      <c r="BK160" s="116">
        <v>10.230317004282282</v>
      </c>
      <c r="BL160" s="116">
        <v>5.6155984315888867</v>
      </c>
      <c r="BM160" s="116">
        <v>3.67505240302506</v>
      </c>
      <c r="BN160" s="116">
        <v>473.94000905581987</v>
      </c>
      <c r="BO160" s="38"/>
      <c r="BP160" s="115" t="s">
        <v>88</v>
      </c>
      <c r="BQ160" s="117">
        <v>2375.3443661337665</v>
      </c>
      <c r="BR160" s="117">
        <v>21.6724</v>
      </c>
      <c r="BS160" s="117">
        <v>0.5</v>
      </c>
      <c r="BT160" s="118">
        <v>8.0603865021423431</v>
      </c>
      <c r="BU160" s="268">
        <v>445.77026508362076</v>
      </c>
      <c r="BV160" s="268">
        <v>447.2561298522279</v>
      </c>
      <c r="BW160" s="116">
        <v>2118.6808138301963</v>
      </c>
      <c r="BX160" s="116">
        <v>243.00090703698541</v>
      </c>
      <c r="BY160" s="116">
        <v>13.662645266584745</v>
      </c>
      <c r="BZ160" s="116">
        <v>93.666601765840028</v>
      </c>
      <c r="CA160" s="116">
        <v>5.2823663512899932</v>
      </c>
      <c r="CB160" s="116">
        <v>2.5206132619141817E-2</v>
      </c>
      <c r="CC160" s="116">
        <v>0.10209096849397872</v>
      </c>
      <c r="CD160" s="116"/>
      <c r="CE160" s="116"/>
      <c r="CF160" s="116">
        <v>10.104456848749349</v>
      </c>
      <c r="CG160" s="116">
        <v>5.7351486187656713</v>
      </c>
      <c r="CH160" s="116">
        <v>3.7532904052644445</v>
      </c>
      <c r="CI160" s="116">
        <v>458.74748344870505</v>
      </c>
      <c r="CJ160" s="116"/>
      <c r="CK160" s="116"/>
      <c r="CL160" s="38"/>
      <c r="CM160" s="34"/>
      <c r="CN160" s="38"/>
      <c r="CO160" s="38"/>
      <c r="CP160" s="38"/>
      <c r="CQ160" s="38"/>
      <c r="CR160" s="38"/>
      <c r="CS160" s="38"/>
    </row>
    <row r="161" spans="1:97" ht="13.5" customHeight="1" x14ac:dyDescent="0.35">
      <c r="A161" s="25" t="s">
        <v>84</v>
      </c>
      <c r="B161" s="132" t="s">
        <v>85</v>
      </c>
      <c r="C161" s="27" t="s">
        <v>86</v>
      </c>
      <c r="D161" s="27">
        <v>44029</v>
      </c>
      <c r="E161" s="54">
        <v>0.48958333333333331</v>
      </c>
      <c r="F161" s="29">
        <f t="shared" si="52"/>
        <v>44029.489583333336</v>
      </c>
      <c r="G161" s="30">
        <f t="shared" si="1"/>
        <v>13.708333333333334</v>
      </c>
      <c r="H161" s="30">
        <f t="shared" si="2"/>
        <v>45.697666666666663</v>
      </c>
      <c r="I161" s="31">
        <v>19</v>
      </c>
      <c r="J161" s="62">
        <v>0.5</v>
      </c>
      <c r="K161" s="31"/>
      <c r="L161" s="33">
        <v>21.6724</v>
      </c>
      <c r="M161" s="33">
        <v>52.016278999999997</v>
      </c>
      <c r="N161" s="33">
        <v>8.2189999999999994</v>
      </c>
      <c r="O161" s="33">
        <v>0.4919</v>
      </c>
      <c r="P161" s="33">
        <v>0.81239380000000005</v>
      </c>
      <c r="Q161" s="33">
        <v>5.0923999999999996</v>
      </c>
      <c r="R161" s="33">
        <v>102.569</v>
      </c>
      <c r="S161" s="33">
        <v>36.901699999999998</v>
      </c>
      <c r="T161" s="33">
        <v>25.7559</v>
      </c>
      <c r="U161" s="33">
        <f t="shared" si="66"/>
        <v>227.43167639999999</v>
      </c>
      <c r="V161" s="33">
        <v>225.08181365288667</v>
      </c>
      <c r="W161" s="33">
        <v>0.79866666666666664</v>
      </c>
      <c r="X161" s="34">
        <v>0.10933333333333334</v>
      </c>
      <c r="Y161" s="33">
        <v>0.68833333333333346</v>
      </c>
      <c r="Z161" s="38">
        <v>2.3000000000000003E-2</v>
      </c>
      <c r="AA161" s="33">
        <v>2.6093333333333333</v>
      </c>
      <c r="AB161" s="33">
        <f t="shared" si="73"/>
        <v>219.43019158153186</v>
      </c>
      <c r="AC161" s="33">
        <f t="shared" si="74"/>
        <v>216.19465635894363</v>
      </c>
      <c r="AD161" s="33">
        <f t="shared" si="75"/>
        <v>221.78842855475321</v>
      </c>
      <c r="AE161" s="33">
        <f t="shared" si="76"/>
        <v>-3.2355352225882257</v>
      </c>
      <c r="AF161" s="33">
        <f t="shared" si="77"/>
        <v>-3.2933850981334558</v>
      </c>
      <c r="AG161" s="33">
        <f t="shared" si="78"/>
        <v>101.48492196801891</v>
      </c>
      <c r="AH161" s="33">
        <f t="shared" si="17"/>
        <v>25.665123584670937</v>
      </c>
      <c r="AI161" s="33">
        <f t="shared" si="61"/>
        <v>0.77868170448786345</v>
      </c>
      <c r="AJ161" s="33">
        <f t="shared" si="62"/>
        <v>0.10659749543907314</v>
      </c>
      <c r="AK161" s="33">
        <f t="shared" si="63"/>
        <v>0.67110923195635996</v>
      </c>
      <c r="AL161" s="34">
        <f t="shared" si="64"/>
        <v>2.242447312590258E-2</v>
      </c>
      <c r="AM161" s="33">
        <f t="shared" si="65"/>
        <v>2.5440402265154405</v>
      </c>
      <c r="AN161" s="48">
        <v>2699.79</v>
      </c>
      <c r="AO161" s="34">
        <v>7.9949222296865132</v>
      </c>
      <c r="AP161" s="33">
        <v>25.116826560000003</v>
      </c>
      <c r="AQ161" s="34">
        <v>8.0064652901535087</v>
      </c>
      <c r="AR161" s="38"/>
      <c r="AS161" s="38"/>
      <c r="AT161" s="38"/>
      <c r="AU161" s="37">
        <f t="shared" si="9"/>
        <v>2020.5433447098976</v>
      </c>
      <c r="AV161" s="38"/>
      <c r="AW161" s="115" t="s">
        <v>87</v>
      </c>
      <c r="AX161" s="116">
        <v>2380.5265316975733</v>
      </c>
      <c r="AY161" s="116">
        <v>21.6724</v>
      </c>
      <c r="AZ161" s="117">
        <v>0.5</v>
      </c>
      <c r="BA161" s="118">
        <v>8.0469160821346541</v>
      </c>
      <c r="BB161" s="279">
        <v>462.17669434304531</v>
      </c>
      <c r="BC161" s="279">
        <v>463.7172458799829</v>
      </c>
      <c r="BD161" s="116">
        <v>2129.5706863872924</v>
      </c>
      <c r="BE161" s="116">
        <v>236.7903508394748</v>
      </c>
      <c r="BF161" s="116">
        <v>14.165494470805891</v>
      </c>
      <c r="BG161" s="116">
        <v>91.402531020184085</v>
      </c>
      <c r="BH161" s="116">
        <v>5.1210391713196808</v>
      </c>
      <c r="BI161" s="116">
        <v>2.5121424252525223E-2</v>
      </c>
      <c r="BJ161" s="116">
        <v>9.9094487002625964E-2</v>
      </c>
      <c r="BK161" s="116">
        <v>10.246687162816764</v>
      </c>
      <c r="BL161" s="116">
        <v>5.5885711296845368</v>
      </c>
      <c r="BM161" s="116">
        <v>3.6573647510284122</v>
      </c>
      <c r="BN161" s="116">
        <v>475.63153499873016</v>
      </c>
      <c r="BO161" s="38"/>
      <c r="BP161" s="115" t="s">
        <v>88</v>
      </c>
      <c r="BQ161" s="117">
        <v>2372.9509682254479</v>
      </c>
      <c r="BR161" s="117">
        <v>21.6724</v>
      </c>
      <c r="BS161" s="117">
        <v>0.5</v>
      </c>
      <c r="BT161" s="118">
        <v>8.0585327572571561</v>
      </c>
      <c r="BU161" s="268">
        <v>447.40992357510885</v>
      </c>
      <c r="BV161" s="268">
        <v>448.90125373918062</v>
      </c>
      <c r="BW161" s="116">
        <v>2117.416562072654</v>
      </c>
      <c r="BX161" s="116">
        <v>241.82150613823202</v>
      </c>
      <c r="BY161" s="116">
        <v>13.712900014561935</v>
      </c>
      <c r="BZ161" s="116">
        <v>93.352621969311556</v>
      </c>
      <c r="CA161" s="116">
        <v>5.259867122628255</v>
      </c>
      <c r="CB161" s="116">
        <v>2.5194378282550091E-2</v>
      </c>
      <c r="CC161" s="116">
        <v>0.10167350996893544</v>
      </c>
      <c r="CD161" s="116"/>
      <c r="CE161" s="116"/>
      <c r="CF161" s="116">
        <v>10.120799301702892</v>
      </c>
      <c r="CG161" s="116">
        <v>5.7073131694336778</v>
      </c>
      <c r="CH161" s="116">
        <v>3.7350738721196626</v>
      </c>
      <c r="CI161" s="116">
        <v>460.4348755104981</v>
      </c>
      <c r="CJ161" s="116"/>
      <c r="CK161" s="116"/>
      <c r="CL161" s="38"/>
      <c r="CM161" s="34"/>
      <c r="CN161" s="38"/>
      <c r="CO161" s="38"/>
      <c r="CP161" s="38"/>
      <c r="CQ161" s="38"/>
      <c r="CR161" s="38"/>
      <c r="CS161" s="38"/>
    </row>
    <row r="162" spans="1:97" ht="13.5" customHeight="1" x14ac:dyDescent="0.35">
      <c r="A162" s="25" t="s">
        <v>84</v>
      </c>
      <c r="B162" s="132" t="s">
        <v>85</v>
      </c>
      <c r="C162" s="27" t="s">
        <v>86</v>
      </c>
      <c r="D162" s="27">
        <v>44029</v>
      </c>
      <c r="E162" s="54">
        <v>0.49305555555555558</v>
      </c>
      <c r="F162" s="29">
        <f t="shared" si="52"/>
        <v>44029.493055555555</v>
      </c>
      <c r="G162" s="30">
        <f t="shared" si="1"/>
        <v>13.708333333333334</v>
      </c>
      <c r="H162" s="30">
        <f t="shared" si="2"/>
        <v>45.697666666666663</v>
      </c>
      <c r="I162" s="31">
        <v>19</v>
      </c>
      <c r="J162" s="62">
        <v>2</v>
      </c>
      <c r="K162" s="31"/>
      <c r="L162" s="33">
        <v>21.6496</v>
      </c>
      <c r="M162" s="33">
        <v>51.998913999999999</v>
      </c>
      <c r="N162" s="33">
        <v>8.218</v>
      </c>
      <c r="O162" s="33">
        <v>0.56200000000000006</v>
      </c>
      <c r="P162" s="33">
        <v>0.79306500000000002</v>
      </c>
      <c r="Q162" s="33">
        <v>5.0834000000000001</v>
      </c>
      <c r="R162" s="33">
        <v>102.336</v>
      </c>
      <c r="S162" s="33">
        <v>36.906999999999996</v>
      </c>
      <c r="T162" s="33">
        <v>25.766300000000001</v>
      </c>
      <c r="U162" s="33">
        <f t="shared" si="66"/>
        <v>227.02972740000001</v>
      </c>
      <c r="V162" s="33">
        <v>225.22305740626655</v>
      </c>
      <c r="W162" s="33">
        <v>0.57933333333333337</v>
      </c>
      <c r="X162" s="34">
        <v>7.8333333333333324E-2</v>
      </c>
      <c r="Y162" s="33">
        <v>0.68866666666666676</v>
      </c>
      <c r="Z162" s="34">
        <v>3.0666666666666665E-2</v>
      </c>
      <c r="AA162" s="33">
        <v>2.3723333333333336</v>
      </c>
      <c r="AB162" s="33">
        <f t="shared" si="73"/>
        <v>219.56566267215695</v>
      </c>
      <c r="AC162" s="33">
        <f t="shared" si="74"/>
        <v>216.27328023514309</v>
      </c>
      <c r="AD162" s="33">
        <f t="shared" si="75"/>
        <v>221.87136631104406</v>
      </c>
      <c r="AE162" s="33">
        <f t="shared" si="76"/>
        <v>-3.2923824370138561</v>
      </c>
      <c r="AF162" s="33">
        <f t="shared" si="77"/>
        <v>-3.3516910952224919</v>
      </c>
      <c r="AG162" s="33">
        <f t="shared" si="78"/>
        <v>101.51064607882918</v>
      </c>
      <c r="AH162" s="33">
        <f t="shared" si="17"/>
        <v>25.669155251485563</v>
      </c>
      <c r="AI162" s="33">
        <f t="shared" si="61"/>
        <v>0.56483450863966522</v>
      </c>
      <c r="AJ162" s="33">
        <f t="shared" si="62"/>
        <v>7.6372905368424227E-2</v>
      </c>
      <c r="AK162" s="33">
        <f t="shared" si="63"/>
        <v>0.67143158506878509</v>
      </c>
      <c r="AL162" s="34">
        <f t="shared" si="64"/>
        <v>2.98991799740214E-2</v>
      </c>
      <c r="AM162" s="33">
        <f t="shared" si="65"/>
        <v>2.3129615638598948</v>
      </c>
      <c r="AN162" s="48">
        <v>2701.71</v>
      </c>
      <c r="AO162" s="34">
        <v>8.0008515020791116</v>
      </c>
      <c r="AP162" s="33">
        <v>25.039716888899999</v>
      </c>
      <c r="AQ162" s="34">
        <v>8.0125253790563669</v>
      </c>
      <c r="AR162" s="38"/>
      <c r="AS162" s="38"/>
      <c r="AT162" s="38"/>
      <c r="AU162" s="37">
        <f t="shared" si="9"/>
        <v>2020.5433447098976</v>
      </c>
      <c r="AV162" s="38"/>
      <c r="AW162" s="115" t="s">
        <v>87</v>
      </c>
      <c r="AX162" s="116">
        <v>2379.1211169608409</v>
      </c>
      <c r="AY162" s="116">
        <v>21.6496</v>
      </c>
      <c r="AZ162" s="117">
        <v>2</v>
      </c>
      <c r="BA162" s="118">
        <v>8.0520136071254615</v>
      </c>
      <c r="BB162" s="279">
        <v>455.90685889566453</v>
      </c>
      <c r="BC162" s="279">
        <v>457.42694002136147</v>
      </c>
      <c r="BD162" s="116">
        <v>2126.0957824498923</v>
      </c>
      <c r="BE162" s="116">
        <v>239.04386709001852</v>
      </c>
      <c r="BF162" s="116">
        <v>13.981467420929802</v>
      </c>
      <c r="BG162" s="116">
        <v>92.239320137172044</v>
      </c>
      <c r="BH162" s="116">
        <v>5.1716435183816358</v>
      </c>
      <c r="BI162" s="116">
        <v>3.3533638952637231E-2</v>
      </c>
      <c r="BJ162" s="116">
        <v>9.1052939087871404E-2</v>
      </c>
      <c r="BK162" s="116">
        <v>10.195794173507254</v>
      </c>
      <c r="BL162" s="116">
        <v>5.6401130765138392</v>
      </c>
      <c r="BM162" s="116">
        <v>3.6909445498166638</v>
      </c>
      <c r="BN162" s="116">
        <v>469.16278049553864</v>
      </c>
      <c r="BO162" s="38"/>
      <c r="BP162" s="115" t="s">
        <v>88</v>
      </c>
      <c r="BQ162" s="117">
        <v>2371.4151671449099</v>
      </c>
      <c r="BR162" s="117">
        <v>21.6496</v>
      </c>
      <c r="BS162" s="117">
        <v>2</v>
      </c>
      <c r="BT162" s="118">
        <v>8.0637599714360544</v>
      </c>
      <c r="BU162" s="268">
        <v>441.15788027795276</v>
      </c>
      <c r="BV162" s="268">
        <v>442.62878547312215</v>
      </c>
      <c r="BW162" s="116">
        <v>2113.7182910830174</v>
      </c>
      <c r="BX162" s="116">
        <v>244.167721125436</v>
      </c>
      <c r="BY162" s="116">
        <v>13.529154936456431</v>
      </c>
      <c r="BZ162" s="116">
        <v>94.224579867986279</v>
      </c>
      <c r="CA162" s="116">
        <v>5.3134297813309557</v>
      </c>
      <c r="CB162" s="116">
        <v>3.3632648898299956E-2</v>
      </c>
      <c r="CC162" s="116">
        <v>9.344839870099042E-2</v>
      </c>
      <c r="CD162" s="116"/>
      <c r="CE162" s="116"/>
      <c r="CF162" s="116">
        <v>10.069614752265947</v>
      </c>
      <c r="CG162" s="116">
        <v>5.761007690958909</v>
      </c>
      <c r="CH162" s="116">
        <v>3.7700591548316438</v>
      </c>
      <c r="CI162" s="116">
        <v>453.98496142408112</v>
      </c>
      <c r="CJ162" s="116"/>
      <c r="CK162" s="116"/>
      <c r="CL162" s="33">
        <v>21.610700000000001</v>
      </c>
      <c r="CM162" s="34">
        <v>8.0206999999999997</v>
      </c>
      <c r="CN162" s="34">
        <v>8.0670915900000004</v>
      </c>
      <c r="CO162" s="38"/>
      <c r="CP162" s="56">
        <v>426.61246374317335</v>
      </c>
      <c r="CQ162" s="51">
        <f t="shared" ref="CQ162:CQ163" si="81">CP162-BC162</f>
        <v>-30.814476278188124</v>
      </c>
      <c r="CR162" s="51">
        <f t="shared" ref="CR162:CR163" si="82">CP162-BV162</f>
        <v>-16.0163217299488</v>
      </c>
      <c r="CS162" s="38"/>
    </row>
    <row r="163" spans="1:97" ht="13.5" customHeight="1" x14ac:dyDescent="0.35">
      <c r="A163" s="25" t="s">
        <v>84</v>
      </c>
      <c r="B163" s="132" t="s">
        <v>85</v>
      </c>
      <c r="C163" s="27" t="s">
        <v>86</v>
      </c>
      <c r="D163" s="27">
        <v>44029</v>
      </c>
      <c r="E163" s="54">
        <v>0.49305555555555558</v>
      </c>
      <c r="F163" s="29">
        <f t="shared" si="52"/>
        <v>44029.493055555555</v>
      </c>
      <c r="G163" s="30">
        <f t="shared" si="1"/>
        <v>13.708333333333334</v>
      </c>
      <c r="H163" s="30">
        <f t="shared" si="2"/>
        <v>45.697666666666663</v>
      </c>
      <c r="I163" s="31">
        <v>19</v>
      </c>
      <c r="J163" s="62">
        <v>2</v>
      </c>
      <c r="K163" s="31"/>
      <c r="L163" s="33">
        <v>21.6496</v>
      </c>
      <c r="M163" s="33">
        <v>51.998913999999999</v>
      </c>
      <c r="N163" s="33">
        <v>8.218</v>
      </c>
      <c r="O163" s="33">
        <v>0.56200000000000006</v>
      </c>
      <c r="P163" s="33">
        <v>0.79306500000000002</v>
      </c>
      <c r="Q163" s="33">
        <v>5.0834000000000001</v>
      </c>
      <c r="R163" s="33">
        <v>102.336</v>
      </c>
      <c r="S163" s="33">
        <v>36.906999999999996</v>
      </c>
      <c r="T163" s="33">
        <v>25.766300000000001</v>
      </c>
      <c r="U163" s="33">
        <f t="shared" si="66"/>
        <v>227.02972740000001</v>
      </c>
      <c r="V163" s="33" t="s">
        <v>93</v>
      </c>
      <c r="W163" s="33">
        <v>0.57933333333333337</v>
      </c>
      <c r="X163" s="34">
        <v>7.8333333333333324E-2</v>
      </c>
      <c r="Y163" s="33">
        <v>0.68866666666666676</v>
      </c>
      <c r="Z163" s="34">
        <v>3.0666666666666665E-2</v>
      </c>
      <c r="AA163" s="33">
        <v>2.3723333333333336</v>
      </c>
      <c r="AB163" s="33" t="s">
        <v>93</v>
      </c>
      <c r="AC163" s="33" t="s">
        <v>93</v>
      </c>
      <c r="AD163" s="33" t="s">
        <v>93</v>
      </c>
      <c r="AE163" s="33" t="s">
        <v>93</v>
      </c>
      <c r="AF163" s="33" t="s">
        <v>93</v>
      </c>
      <c r="AG163" s="33" t="s">
        <v>93</v>
      </c>
      <c r="AH163" s="33">
        <f t="shared" si="17"/>
        <v>25.669155251485563</v>
      </c>
      <c r="AI163" s="33">
        <f t="shared" si="61"/>
        <v>0.56483450863966522</v>
      </c>
      <c r="AJ163" s="33">
        <f t="shared" si="62"/>
        <v>7.6372905368424227E-2</v>
      </c>
      <c r="AK163" s="33">
        <f t="shared" si="63"/>
        <v>0.67143158506878509</v>
      </c>
      <c r="AL163" s="34">
        <f t="shared" si="64"/>
        <v>2.98991799740214E-2</v>
      </c>
      <c r="AM163" s="33">
        <f t="shared" si="65"/>
        <v>2.3129615638598948</v>
      </c>
      <c r="AN163" s="48">
        <v>2699.77</v>
      </c>
      <c r="AO163" s="34">
        <v>8.0007791113369784</v>
      </c>
      <c r="AP163" s="33">
        <v>25.013680124899999</v>
      </c>
      <c r="AQ163" s="34">
        <v>8.0124846622898733</v>
      </c>
      <c r="AR163" s="38"/>
      <c r="AS163" s="38"/>
      <c r="AT163" s="38"/>
      <c r="AU163" s="37">
        <f t="shared" si="9"/>
        <v>2020.5433447098976</v>
      </c>
      <c r="AV163" s="38"/>
      <c r="AW163" s="115" t="s">
        <v>87</v>
      </c>
      <c r="AX163" s="116">
        <v>2377.6531140778065</v>
      </c>
      <c r="AY163" s="116">
        <v>21.6496</v>
      </c>
      <c r="AZ163" s="117">
        <v>2</v>
      </c>
      <c r="BA163" s="118">
        <v>8.0515462868631893</v>
      </c>
      <c r="BB163" s="279">
        <v>456.16249130131035</v>
      </c>
      <c r="BC163" s="279">
        <v>457.68342475459872</v>
      </c>
      <c r="BD163" s="116">
        <v>2125.0000839832105</v>
      </c>
      <c r="BE163" s="116">
        <v>238.66372309836328</v>
      </c>
      <c r="BF163" s="116">
        <v>13.98930699623253</v>
      </c>
      <c r="BG163" s="116">
        <v>92.160976277868969</v>
      </c>
      <c r="BH163" s="116">
        <v>5.1660815919181351</v>
      </c>
      <c r="BI163" s="116">
        <v>3.3529734239250042E-2</v>
      </c>
      <c r="BJ163" s="116">
        <v>9.0958865697462338E-2</v>
      </c>
      <c r="BK163" s="116">
        <v>10.199138504188976</v>
      </c>
      <c r="BL163" s="116">
        <v>5.6311437809431411</v>
      </c>
      <c r="BM163" s="116">
        <v>3.6850749560419898</v>
      </c>
      <c r="BN163" s="116">
        <v>469.42584565430394</v>
      </c>
      <c r="BO163" s="38"/>
      <c r="BP163" s="115" t="s">
        <v>88</v>
      </c>
      <c r="BQ163" s="117">
        <v>2369.9347622561841</v>
      </c>
      <c r="BR163" s="117">
        <v>21.6496</v>
      </c>
      <c r="BS163" s="117">
        <v>2</v>
      </c>
      <c r="BT163" s="118">
        <v>8.0633240010581453</v>
      </c>
      <c r="BU163" s="268">
        <v>441.36835237187853</v>
      </c>
      <c r="BV163" s="268">
        <v>442.83995932147695</v>
      </c>
      <c r="BW163" s="116">
        <v>2112.604903283087</v>
      </c>
      <c r="BX163" s="116">
        <v>243.79424940963375</v>
      </c>
      <c r="BY163" s="116">
        <v>13.535609563463357</v>
      </c>
      <c r="BZ163" s="116">
        <v>94.150344946227619</v>
      </c>
      <c r="CA163" s="116">
        <v>5.3080985239545546</v>
      </c>
      <c r="CB163" s="116">
        <v>3.3628944303074421E-2</v>
      </c>
      <c r="CC163" s="116">
        <v>9.3358421292027677E-2</v>
      </c>
      <c r="CD163" s="116"/>
      <c r="CE163" s="116"/>
      <c r="CF163" s="116">
        <v>10.07253809948071</v>
      </c>
      <c r="CG163" s="116">
        <v>5.7521958241930022</v>
      </c>
      <c r="CH163" s="116">
        <v>3.7642925839895147</v>
      </c>
      <c r="CI163" s="116">
        <v>454.20155319250097</v>
      </c>
      <c r="CJ163" s="116"/>
      <c r="CK163" s="116"/>
      <c r="CL163" s="33">
        <v>21.610700000000001</v>
      </c>
      <c r="CM163" s="34">
        <v>8.0206999999999997</v>
      </c>
      <c r="CN163" s="34">
        <v>8.0670915900000004</v>
      </c>
      <c r="CO163" s="38"/>
      <c r="CP163" s="56">
        <v>426.61246374317335</v>
      </c>
      <c r="CQ163" s="51">
        <f t="shared" si="81"/>
        <v>-31.070961011425368</v>
      </c>
      <c r="CR163" s="51">
        <f t="shared" si="82"/>
        <v>-16.227495578303603</v>
      </c>
      <c r="CS163" s="38"/>
    </row>
    <row r="164" spans="1:97" ht="13.5" customHeight="1" x14ac:dyDescent="0.35">
      <c r="A164" s="25" t="s">
        <v>84</v>
      </c>
      <c r="B164" s="132" t="s">
        <v>85</v>
      </c>
      <c r="C164" s="27" t="s">
        <v>86</v>
      </c>
      <c r="D164" s="27">
        <v>44034</v>
      </c>
      <c r="E164" s="54">
        <v>0.51597222222222217</v>
      </c>
      <c r="F164" s="29">
        <f t="shared" si="52"/>
        <v>44034.515972222223</v>
      </c>
      <c r="G164" s="30">
        <f t="shared" si="1"/>
        <v>13.708333333333334</v>
      </c>
      <c r="H164" s="30">
        <f t="shared" si="2"/>
        <v>45.697666666666663</v>
      </c>
      <c r="I164" s="31">
        <v>19</v>
      </c>
      <c r="J164" s="62">
        <v>2</v>
      </c>
      <c r="K164" s="31"/>
      <c r="L164" s="133">
        <v>23.7926</v>
      </c>
      <c r="M164" s="38"/>
      <c r="N164" s="38"/>
      <c r="O164" s="38"/>
      <c r="P164" s="38"/>
      <c r="Q164" s="38"/>
      <c r="R164" s="38"/>
      <c r="S164" s="33">
        <v>35.716900000000003</v>
      </c>
      <c r="T164" s="38"/>
      <c r="U164" s="38"/>
      <c r="V164" s="38"/>
      <c r="W164" s="135">
        <f>0.03/2</f>
        <v>1.4999999999999999E-2</v>
      </c>
      <c r="X164" s="57">
        <v>5.0999999999999997E-2</v>
      </c>
      <c r="Y164" s="133">
        <v>0.72399999999999998</v>
      </c>
      <c r="Z164" s="57">
        <v>9.0000000000000011E-3</v>
      </c>
      <c r="AA164" s="133">
        <v>2.0209999999999999</v>
      </c>
      <c r="AB164" s="38"/>
      <c r="AC164" s="38"/>
      <c r="AD164" s="38"/>
      <c r="AE164" s="38"/>
      <c r="AF164" s="38"/>
      <c r="AG164" s="38"/>
      <c r="AH164" s="33">
        <f t="shared" si="17"/>
        <v>24.764162955221991</v>
      </c>
      <c r="AI164" s="33">
        <f t="shared" si="61"/>
        <v>1.4637514212775451E-2</v>
      </c>
      <c r="AJ164" s="33">
        <f t="shared" si="62"/>
        <v>4.9767548323436529E-2</v>
      </c>
      <c r="AK164" s="33">
        <f t="shared" si="63"/>
        <v>0.70650401933662843</v>
      </c>
      <c r="AL164" s="34">
        <f t="shared" si="64"/>
        <v>8.7825085276652722E-3</v>
      </c>
      <c r="AM164" s="33">
        <f t="shared" si="65"/>
        <v>1.9721610816012791</v>
      </c>
      <c r="AN164" s="48">
        <v>2735.97</v>
      </c>
      <c r="AO164" s="34">
        <v>8.0596281346322929</v>
      </c>
      <c r="AP164" s="33">
        <v>25.129845192900003</v>
      </c>
      <c r="AQ164" s="34">
        <v>8.0729618868085655</v>
      </c>
      <c r="AR164" s="133">
        <v>250.04172785483925</v>
      </c>
      <c r="AS164" s="133">
        <v>25.150875363600004</v>
      </c>
      <c r="AT164" s="38"/>
      <c r="AU164" s="37">
        <f t="shared" si="9"/>
        <v>2020.5569965870307</v>
      </c>
      <c r="AV164" s="38"/>
      <c r="AW164" s="115" t="s">
        <v>87</v>
      </c>
      <c r="AX164" s="116">
        <v>2379.1785305992771</v>
      </c>
      <c r="AY164" s="116">
        <v>23.7926</v>
      </c>
      <c r="AZ164" s="117">
        <v>2</v>
      </c>
      <c r="BA164" s="118">
        <v>8.07983840703357</v>
      </c>
      <c r="BB164" s="279">
        <v>429.11741102285458</v>
      </c>
      <c r="BC164" s="279">
        <v>430.5109117940849</v>
      </c>
      <c r="BD164" s="116">
        <v>2101.0938717878075</v>
      </c>
      <c r="BE164" s="116">
        <v>265.56697774435736</v>
      </c>
      <c r="BF164" s="116">
        <v>12.517681067112512</v>
      </c>
      <c r="BG164" s="116">
        <v>97.077734311490758</v>
      </c>
      <c r="BH164" s="116">
        <v>6.5738932886487289</v>
      </c>
      <c r="BI164" s="116">
        <v>1.0061823323490404E-2</v>
      </c>
      <c r="BJ164" s="116">
        <v>8.8986985427023962E-2</v>
      </c>
      <c r="BK164" s="116">
        <v>9.7490245074349566</v>
      </c>
      <c r="BL164" s="116">
        <v>6.3420849473862395</v>
      </c>
      <c r="BM164" s="116">
        <v>4.1699189274479602</v>
      </c>
      <c r="BN164" s="116">
        <v>443.14300813676419</v>
      </c>
      <c r="BO164" s="38"/>
      <c r="BP164" s="115" t="s">
        <v>88</v>
      </c>
      <c r="BQ164" s="117">
        <v>2369.8588214080664</v>
      </c>
      <c r="BR164" s="117">
        <v>23.7926</v>
      </c>
      <c r="BS164" s="117">
        <v>2</v>
      </c>
      <c r="BT164" s="118">
        <v>8.0932028342879487</v>
      </c>
      <c r="BU164" s="268">
        <v>413.10823428670693</v>
      </c>
      <c r="BV164" s="268">
        <v>414.44974742109116</v>
      </c>
      <c r="BW164" s="116">
        <v>2085.9197637634111</v>
      </c>
      <c r="BX164" s="116">
        <v>271.88837643208774</v>
      </c>
      <c r="BY164" s="116">
        <v>12.050681212567687</v>
      </c>
      <c r="BZ164" s="116">
        <v>99.400653581526399</v>
      </c>
      <c r="CA164" s="116">
        <v>6.7793347234335721</v>
      </c>
      <c r="CB164" s="116">
        <v>1.0099328763426351E-2</v>
      </c>
      <c r="CC164" s="116">
        <v>9.1638707506198624E-2</v>
      </c>
      <c r="CD164" s="116"/>
      <c r="CE164" s="116"/>
      <c r="CF164" s="116">
        <v>9.6179929736410852</v>
      </c>
      <c r="CG164" s="134">
        <v>6.4930481725748557</v>
      </c>
      <c r="CH164" s="134">
        <v>4.2691772021770049</v>
      </c>
      <c r="CI164" s="116">
        <v>426.61057539361514</v>
      </c>
      <c r="CJ164" s="116"/>
      <c r="CK164" s="116"/>
      <c r="CL164" s="121">
        <v>23.807200000000002</v>
      </c>
      <c r="CM164" s="52">
        <v>7.8673000000000002</v>
      </c>
      <c r="CN164" s="52">
        <v>7.9023606160000002</v>
      </c>
      <c r="CO164" s="38"/>
      <c r="CP164" s="38"/>
      <c r="CQ164" s="38"/>
      <c r="CR164" s="38"/>
      <c r="CS164" s="38"/>
    </row>
    <row r="165" spans="1:97" ht="13.5" customHeight="1" x14ac:dyDescent="0.35">
      <c r="A165" s="25" t="s">
        <v>84</v>
      </c>
      <c r="B165" s="132" t="s">
        <v>85</v>
      </c>
      <c r="C165" s="27" t="s">
        <v>86</v>
      </c>
      <c r="D165" s="27">
        <v>44054</v>
      </c>
      <c r="E165" s="54">
        <v>0.4152777777777778</v>
      </c>
      <c r="F165" s="29">
        <f t="shared" si="52"/>
        <v>44054.415277777778</v>
      </c>
      <c r="G165" s="30">
        <f t="shared" si="1"/>
        <v>13.708333333333334</v>
      </c>
      <c r="H165" s="30">
        <f t="shared" si="2"/>
        <v>45.697666666666663</v>
      </c>
      <c r="I165" s="31">
        <v>19</v>
      </c>
      <c r="J165" s="62">
        <v>2</v>
      </c>
      <c r="K165" s="31"/>
      <c r="L165" s="33">
        <v>25.563400000000001</v>
      </c>
      <c r="M165" s="33">
        <v>55.501016999999997</v>
      </c>
      <c r="N165" s="33">
        <v>8.2509999999999994</v>
      </c>
      <c r="O165" s="33">
        <v>0.371</v>
      </c>
      <c r="P165" s="33">
        <v>0.74024909999999999</v>
      </c>
      <c r="Q165" s="33">
        <v>4.7683</v>
      </c>
      <c r="R165" s="33">
        <v>102.13</v>
      </c>
      <c r="S165" s="33">
        <v>36.354700000000001</v>
      </c>
      <c r="T165" s="33">
        <v>24.1921</v>
      </c>
      <c r="U165" s="33">
        <f t="shared" ref="U165:U275" si="83">Q165*44.661</f>
        <v>212.9570463</v>
      </c>
      <c r="V165" s="33">
        <v>218.47708561773791</v>
      </c>
      <c r="W165" s="33">
        <v>0.23899999999999999</v>
      </c>
      <c r="X165" s="34">
        <v>4.9000000000000002E-2</v>
      </c>
      <c r="Y165" s="33">
        <v>0.14800000000000002</v>
      </c>
      <c r="Z165" s="34">
        <v>1.0999999999999999E-2</v>
      </c>
      <c r="AA165" s="33">
        <v>2.843</v>
      </c>
      <c r="AB165" s="33">
        <f t="shared" ref="AB165:AB178" si="84">V165*1000/(1000+T165)</f>
        <v>213.316511246023</v>
      </c>
      <c r="AC165" s="33">
        <f t="shared" ref="AC165:AC178" si="85">EXP(1)^(-135.29996+(1.572288*(10^5)/(L165+273.15))-((6.637149*10^7)/(L165+273.15)^2)+(1.243678*10^10)/(L165+273.15)^3-((8.621061*10^11)/(L165+273.15)^4)-(S165*(0.020573-12.142/(L165+273.15)+2363.1/(L165+273.15)^2)))</f>
        <v>203.09069660742443</v>
      </c>
      <c r="AD165" s="33">
        <f t="shared" ref="AD165:AD178" si="86">EXP(1)^(-135.90205+(1.575701*10^5/(L165+273.15)+(-6.642308*10^7/(L165+273.15)^2)+(1.2438*10^10/(L165+273.15)^3)+(-8.621949*10^11/(L165+273.15)^4)-(S165*(0.017674-10.754/(L165+273.15)+2140.7/(L165+273.15)^2))))</f>
        <v>208.02451611759861</v>
      </c>
      <c r="AE165" s="33">
        <f t="shared" ref="AE165:AE178" si="87">AC165-AB165</f>
        <v>-10.225814638598564</v>
      </c>
      <c r="AF165" s="33">
        <f t="shared" ref="AF165:AF178" si="88">AD165-V165</f>
        <v>-10.452569500139305</v>
      </c>
      <c r="AG165" s="33">
        <f t="shared" ref="AG165:AG178" si="89">V165/AD165*100</f>
        <v>105.02468155927849</v>
      </c>
      <c r="AH165" s="33">
        <f t="shared" si="17"/>
        <v>25.249091168662972</v>
      </c>
      <c r="AI165" s="33">
        <f t="shared" si="61"/>
        <v>0.23311408130834646</v>
      </c>
      <c r="AJ165" s="33">
        <f t="shared" si="62"/>
        <v>4.7793263531836716E-2</v>
      </c>
      <c r="AK165" s="33">
        <f t="shared" si="63"/>
        <v>0.14435516332064971</v>
      </c>
      <c r="AL165" s="34">
        <f t="shared" si="64"/>
        <v>1.0729099976534774E-2</v>
      </c>
      <c r="AM165" s="33">
        <f t="shared" si="65"/>
        <v>2.7729846575716692</v>
      </c>
      <c r="AN165" s="35">
        <v>2700.375</v>
      </c>
      <c r="AO165" s="34">
        <v>8.0740715826165879</v>
      </c>
      <c r="AP165" s="33">
        <v>25.061748102500005</v>
      </c>
      <c r="AQ165" s="34">
        <v>8.0869371433810286</v>
      </c>
      <c r="AR165" s="33">
        <v>259.81021509365729</v>
      </c>
      <c r="AS165" s="33">
        <v>25.040718305600002</v>
      </c>
      <c r="AT165" s="38"/>
      <c r="AU165" s="37">
        <f t="shared" si="9"/>
        <v>2020.6116040955631</v>
      </c>
      <c r="AV165" s="38"/>
      <c r="AW165" s="115" t="s">
        <v>87</v>
      </c>
      <c r="AX165" s="116">
        <v>2332.3332258323421</v>
      </c>
      <c r="AY165" s="116">
        <v>25.563400000000001</v>
      </c>
      <c r="AZ165" s="117">
        <v>2</v>
      </c>
      <c r="BA165" s="118">
        <v>8.0664079480157493</v>
      </c>
      <c r="BB165" s="279">
        <v>435.36755781583599</v>
      </c>
      <c r="BC165" s="279">
        <v>436.75109972777494</v>
      </c>
      <c r="BD165" s="116">
        <v>2048.4664638159134</v>
      </c>
      <c r="BE165" s="116">
        <v>271.76467848329736</v>
      </c>
      <c r="BF165" s="116">
        <v>12.102083533131747</v>
      </c>
      <c r="BG165" s="116">
        <v>100.69470217450208</v>
      </c>
      <c r="BH165" s="116">
        <v>7.5509291551565871</v>
      </c>
      <c r="BI165" s="116">
        <v>1.2367081877457789E-2</v>
      </c>
      <c r="BJ165" s="116">
        <v>0.12995733313305138</v>
      </c>
      <c r="BK165" s="116">
        <v>9.4717482514402196</v>
      </c>
      <c r="BL165" s="116">
        <v>6.4715353619609761</v>
      </c>
      <c r="BM165" s="116">
        <v>4.2813866376042125</v>
      </c>
      <c r="BN165" s="116">
        <v>451.03854644802618</v>
      </c>
      <c r="BO165" s="38"/>
      <c r="BP165" s="115" t="s">
        <v>88</v>
      </c>
      <c r="BQ165" s="117">
        <v>2323.2212273025566</v>
      </c>
      <c r="BR165" s="117">
        <v>25.563400000000001</v>
      </c>
      <c r="BS165" s="117">
        <v>2</v>
      </c>
      <c r="BT165" s="118">
        <v>8.0792625674811021</v>
      </c>
      <c r="BU165" s="268">
        <v>419.61340250936581</v>
      </c>
      <c r="BV165" s="268">
        <v>420.94687974890923</v>
      </c>
      <c r="BW165" s="116">
        <v>2033.6525953592652</v>
      </c>
      <c r="BX165" s="116">
        <v>277.90447287212316</v>
      </c>
      <c r="BY165" s="116">
        <v>11.664159071167902</v>
      </c>
      <c r="BZ165" s="116">
        <v>102.99812246117389</v>
      </c>
      <c r="CA165" s="116">
        <v>7.7777685458789323</v>
      </c>
      <c r="CB165" s="116">
        <v>1.2412650081138584E-2</v>
      </c>
      <c r="CC165" s="116">
        <v>0.13367321621553802</v>
      </c>
      <c r="CD165" s="116"/>
      <c r="CE165" s="116"/>
      <c r="CF165" s="116">
        <v>9.3520288895685493</v>
      </c>
      <c r="CG165" s="134">
        <v>6.6177423551736636</v>
      </c>
      <c r="CH165" s="134">
        <v>4.3781130915373039</v>
      </c>
      <c r="CI165" s="116">
        <v>434.71732273169096</v>
      </c>
      <c r="CJ165" s="116"/>
      <c r="CK165" s="116"/>
      <c r="CL165" s="33">
        <v>25.573399999999999</v>
      </c>
      <c r="CM165" s="34">
        <v>7.6075999999999997</v>
      </c>
      <c r="CN165" s="38"/>
      <c r="CO165" s="38"/>
      <c r="CP165" s="38"/>
      <c r="CQ165" s="38"/>
      <c r="CR165" s="38"/>
      <c r="CS165" s="38"/>
    </row>
    <row r="166" spans="1:97" ht="13.5" customHeight="1" x14ac:dyDescent="0.35">
      <c r="A166" s="25" t="s">
        <v>84</v>
      </c>
      <c r="B166" s="132" t="s">
        <v>85</v>
      </c>
      <c r="C166" s="27" t="s">
        <v>86</v>
      </c>
      <c r="D166" s="27">
        <v>44054</v>
      </c>
      <c r="E166" s="54">
        <v>0.4152777777777778</v>
      </c>
      <c r="F166" s="29">
        <f t="shared" si="52"/>
        <v>44054.415277777778</v>
      </c>
      <c r="G166" s="30">
        <f t="shared" si="1"/>
        <v>13.708333333333334</v>
      </c>
      <c r="H166" s="30">
        <f t="shared" si="2"/>
        <v>45.697666666666663</v>
      </c>
      <c r="I166" s="31">
        <v>19</v>
      </c>
      <c r="J166" s="62">
        <v>2</v>
      </c>
      <c r="K166" s="31"/>
      <c r="L166" s="33">
        <v>25.563400000000001</v>
      </c>
      <c r="M166" s="33">
        <v>55.501016999999997</v>
      </c>
      <c r="N166" s="33">
        <v>8.2509999999999994</v>
      </c>
      <c r="O166" s="33">
        <v>0.371</v>
      </c>
      <c r="P166" s="33">
        <v>0.74024909999999999</v>
      </c>
      <c r="Q166" s="33">
        <v>4.7683</v>
      </c>
      <c r="R166" s="33">
        <v>102.13</v>
      </c>
      <c r="S166" s="33">
        <v>36.354700000000001</v>
      </c>
      <c r="T166" s="33">
        <v>24.1921</v>
      </c>
      <c r="U166" s="33">
        <f t="shared" si="83"/>
        <v>212.9570463</v>
      </c>
      <c r="V166" s="33">
        <v>217.33005746477863</v>
      </c>
      <c r="W166" s="33">
        <v>0.28000000000000003</v>
      </c>
      <c r="X166" s="34">
        <v>3.3000000000000002E-2</v>
      </c>
      <c r="Y166" s="33">
        <v>0.24500000000000002</v>
      </c>
      <c r="Z166" s="34">
        <v>3.2000000000000001E-2</v>
      </c>
      <c r="AA166" s="33">
        <v>1.6040000000000001</v>
      </c>
      <c r="AB166" s="33">
        <f t="shared" si="84"/>
        <v>212.19657666250171</v>
      </c>
      <c r="AC166" s="33">
        <f t="shared" si="85"/>
        <v>203.09069660742443</v>
      </c>
      <c r="AD166" s="33">
        <f t="shared" si="86"/>
        <v>208.02451611759861</v>
      </c>
      <c r="AE166" s="33">
        <f t="shared" si="87"/>
        <v>-9.1058800550772787</v>
      </c>
      <c r="AF166" s="33">
        <f t="shared" si="88"/>
        <v>-9.305541347180025</v>
      </c>
      <c r="AG166" s="33">
        <f t="shared" si="89"/>
        <v>104.47329070671627</v>
      </c>
      <c r="AH166" s="33">
        <f t="shared" si="17"/>
        <v>25.249091168662972</v>
      </c>
      <c r="AI166" s="33">
        <f t="shared" si="61"/>
        <v>0.27310436303906699</v>
      </c>
      <c r="AJ166" s="33">
        <f t="shared" si="62"/>
        <v>3.218729992960432E-2</v>
      </c>
      <c r="AK166" s="33">
        <f t="shared" si="63"/>
        <v>0.23896631765918364</v>
      </c>
      <c r="AL166" s="34">
        <f t="shared" si="64"/>
        <v>3.1211927204464796E-2</v>
      </c>
      <c r="AM166" s="33">
        <f t="shared" si="65"/>
        <v>1.5644978511237979</v>
      </c>
      <c r="AN166" s="35">
        <v>2702.93</v>
      </c>
      <c r="AO166" s="34">
        <v>8.0735935100433025</v>
      </c>
      <c r="AP166" s="33">
        <v>25.057742420100002</v>
      </c>
      <c r="AQ166" s="34">
        <v>8.0864602179786313</v>
      </c>
      <c r="AR166" s="33">
        <v>260.92076910332497</v>
      </c>
      <c r="AS166" s="33">
        <v>25.023694248900004</v>
      </c>
      <c r="AT166" s="38"/>
      <c r="AU166" s="37">
        <f t="shared" si="9"/>
        <v>2020.6116040955631</v>
      </c>
      <c r="AV166" s="38"/>
      <c r="AW166" s="115" t="s">
        <v>87</v>
      </c>
      <c r="AX166" s="116">
        <v>2335.0411988102655</v>
      </c>
      <c r="AY166" s="116">
        <v>25.563400000000001</v>
      </c>
      <c r="AZ166" s="117">
        <v>2</v>
      </c>
      <c r="BA166" s="118">
        <v>8.0658695845167845</v>
      </c>
      <c r="BB166" s="279">
        <v>436.47389684528497</v>
      </c>
      <c r="BC166" s="279">
        <v>437.86095455987987</v>
      </c>
      <c r="BD166" s="116">
        <v>2051.1277352596944</v>
      </c>
      <c r="BE166" s="116">
        <v>271.78062667555605</v>
      </c>
      <c r="BF166" s="116">
        <v>12.132836875014801</v>
      </c>
      <c r="BG166" s="116">
        <v>100.59901919859644</v>
      </c>
      <c r="BH166" s="116">
        <v>7.5415746129797503</v>
      </c>
      <c r="BI166" s="116">
        <v>3.5971463913624893E-2</v>
      </c>
      <c r="BJ166" s="116">
        <v>7.3234403256496744E-2</v>
      </c>
      <c r="BK166" s="116">
        <v>9.4802228105922843</v>
      </c>
      <c r="BL166" s="116">
        <v>6.471915136443581</v>
      </c>
      <c r="BM166" s="116">
        <v>4.2816378857708663</v>
      </c>
      <c r="BN166" s="116">
        <v>452.18470798156989</v>
      </c>
      <c r="BO166" s="38"/>
      <c r="BP166" s="115" t="s">
        <v>88</v>
      </c>
      <c r="BQ166" s="117">
        <v>2325.9280576263609</v>
      </c>
      <c r="BR166" s="117">
        <v>25.563400000000001</v>
      </c>
      <c r="BS166" s="117">
        <v>2</v>
      </c>
      <c r="BT166" s="118">
        <v>8.0787252558094824</v>
      </c>
      <c r="BU166" s="268">
        <v>420.68198252202188</v>
      </c>
      <c r="BV166" s="268">
        <v>422.01885557093885</v>
      </c>
      <c r="BW166" s="116">
        <v>2036.3105643713729</v>
      </c>
      <c r="BX166" s="116">
        <v>277.92363044420284</v>
      </c>
      <c r="BY166" s="116">
        <v>11.693862810785179</v>
      </c>
      <c r="BZ166" s="116">
        <v>102.90112078451941</v>
      </c>
      <c r="CA166" s="116">
        <v>7.7681517953467552</v>
      </c>
      <c r="CB166" s="116">
        <v>3.6103940212440219E-2</v>
      </c>
      <c r="CC166" s="116">
        <v>7.5328700622956449E-2</v>
      </c>
      <c r="CD166" s="116"/>
      <c r="CE166" s="116"/>
      <c r="CF166" s="116">
        <v>9.3603299658163461</v>
      </c>
      <c r="CG166" s="134">
        <v>6.6181985546542386</v>
      </c>
      <c r="CH166" s="134">
        <v>4.3784149003432473</v>
      </c>
      <c r="CI166" s="116">
        <v>435.82436611840944</v>
      </c>
      <c r="CJ166" s="116"/>
      <c r="CK166" s="116"/>
      <c r="CL166" s="33">
        <v>25.573399999999999</v>
      </c>
      <c r="CM166" s="34"/>
      <c r="CN166" s="38"/>
      <c r="CO166" s="38"/>
      <c r="CP166" s="38"/>
      <c r="CQ166" s="38"/>
      <c r="CR166" s="38"/>
      <c r="CS166" s="38"/>
    </row>
    <row r="167" spans="1:97" ht="13.5" customHeight="1" x14ac:dyDescent="0.35">
      <c r="A167" s="25" t="s">
        <v>84</v>
      </c>
      <c r="B167" s="132" t="s">
        <v>85</v>
      </c>
      <c r="C167" s="27" t="s">
        <v>86</v>
      </c>
      <c r="D167" s="27">
        <v>44054</v>
      </c>
      <c r="E167" s="54">
        <v>0.4152777777777778</v>
      </c>
      <c r="F167" s="29">
        <f t="shared" si="52"/>
        <v>44054.415277777778</v>
      </c>
      <c r="G167" s="30">
        <f t="shared" si="1"/>
        <v>13.708333333333334</v>
      </c>
      <c r="H167" s="30">
        <f t="shared" si="2"/>
        <v>45.697666666666663</v>
      </c>
      <c r="I167" s="31">
        <v>19</v>
      </c>
      <c r="J167" s="62">
        <v>2</v>
      </c>
      <c r="K167" s="31"/>
      <c r="L167" s="33">
        <v>25.563400000000001</v>
      </c>
      <c r="M167" s="33">
        <v>55.501016999999997</v>
      </c>
      <c r="N167" s="33">
        <v>8.2509999999999994</v>
      </c>
      <c r="O167" s="33">
        <v>0.371</v>
      </c>
      <c r="P167" s="33">
        <v>0.74024909999999999</v>
      </c>
      <c r="Q167" s="33">
        <v>4.7683</v>
      </c>
      <c r="R167" s="33">
        <v>102.13</v>
      </c>
      <c r="S167" s="33">
        <v>36.354700000000001</v>
      </c>
      <c r="T167" s="33">
        <v>24.1921</v>
      </c>
      <c r="U167" s="33">
        <f t="shared" si="83"/>
        <v>212.9570463</v>
      </c>
      <c r="V167" s="33">
        <v>217.40836262157765</v>
      </c>
      <c r="W167" s="33">
        <v>0.23699999999999999</v>
      </c>
      <c r="X167" s="34">
        <v>2.7E-2</v>
      </c>
      <c r="Y167" s="33">
        <v>0.25799999999999995</v>
      </c>
      <c r="Z167" s="52">
        <v>3.0000000000000001E-3</v>
      </c>
      <c r="AA167" s="33">
        <v>1.448</v>
      </c>
      <c r="AB167" s="33">
        <f t="shared" si="84"/>
        <v>212.27303219930877</v>
      </c>
      <c r="AC167" s="33">
        <f t="shared" si="85"/>
        <v>203.09069660742443</v>
      </c>
      <c r="AD167" s="33">
        <f t="shared" si="86"/>
        <v>208.02451611759861</v>
      </c>
      <c r="AE167" s="33">
        <f t="shared" si="87"/>
        <v>-9.182335591884339</v>
      </c>
      <c r="AF167" s="33">
        <f t="shared" si="88"/>
        <v>-9.3838465039790435</v>
      </c>
      <c r="AG167" s="33">
        <f t="shared" si="89"/>
        <v>104.51093297997349</v>
      </c>
      <c r="AH167" s="33">
        <f t="shared" si="17"/>
        <v>25.249091168662972</v>
      </c>
      <c r="AI167" s="33">
        <f t="shared" si="61"/>
        <v>0.23116333585806739</v>
      </c>
      <c r="AJ167" s="33">
        <f t="shared" si="62"/>
        <v>2.6335063578767172E-2</v>
      </c>
      <c r="AK167" s="33">
        <f t="shared" si="63"/>
        <v>0.25164616308599735</v>
      </c>
      <c r="AL167" s="34">
        <f t="shared" si="64"/>
        <v>2.9261181754185748E-3</v>
      </c>
      <c r="AM167" s="33">
        <f t="shared" si="65"/>
        <v>1.412339706002032</v>
      </c>
      <c r="AN167" s="35">
        <v>2700.6</v>
      </c>
      <c r="AO167" s="34">
        <v>8.0734231329283972</v>
      </c>
      <c r="AP167" s="33">
        <v>25.076769440000003</v>
      </c>
      <c r="AQ167" s="34">
        <v>8.0862637718081558</v>
      </c>
      <c r="AR167" s="33">
        <v>267.81279858594314</v>
      </c>
      <c r="AS167" s="33">
        <v>24.973623828900003</v>
      </c>
      <c r="AT167" s="38"/>
      <c r="AU167" s="37">
        <f t="shared" si="9"/>
        <v>2020.6116040955631</v>
      </c>
      <c r="AV167" s="38"/>
      <c r="AW167" s="115" t="s">
        <v>87</v>
      </c>
      <c r="AX167" s="116">
        <v>2332.8970537250798</v>
      </c>
      <c r="AY167" s="116">
        <v>25.563400000000001</v>
      </c>
      <c r="AZ167" s="117">
        <v>2</v>
      </c>
      <c r="BA167" s="118">
        <v>8.0659876016512655</v>
      </c>
      <c r="BB167" s="279">
        <v>435.94144675284781</v>
      </c>
      <c r="BC167" s="279">
        <v>437.32681240976478</v>
      </c>
      <c r="BD167" s="116">
        <v>2049.1823636512913</v>
      </c>
      <c r="BE167" s="116">
        <v>271.59665392377104</v>
      </c>
      <c r="BF167" s="116">
        <v>12.118036150017206</v>
      </c>
      <c r="BG167" s="116">
        <v>100.61998888436672</v>
      </c>
      <c r="BH167" s="116">
        <v>7.5436242728405238</v>
      </c>
      <c r="BI167" s="116">
        <v>3.3724377739413332E-3</v>
      </c>
      <c r="BJ167" s="116">
        <v>6.6128981981081136E-2</v>
      </c>
      <c r="BK167" s="116">
        <v>9.4775051657003733</v>
      </c>
      <c r="BL167" s="116">
        <v>6.4675341912248783</v>
      </c>
      <c r="BM167" s="116">
        <v>4.2787395750500936</v>
      </c>
      <c r="BN167" s="116">
        <v>451.6330924295205</v>
      </c>
      <c r="BO167" s="38"/>
      <c r="BP167" s="115" t="s">
        <v>88</v>
      </c>
      <c r="BQ167" s="117">
        <v>2323.807413874024</v>
      </c>
      <c r="BR167" s="117">
        <v>25.563400000000001</v>
      </c>
      <c r="BS167" s="117">
        <v>2</v>
      </c>
      <c r="BT167" s="118">
        <v>8.0788176406923213</v>
      </c>
      <c r="BU167" s="268">
        <v>420.19879896792378</v>
      </c>
      <c r="BV167" s="268">
        <v>421.53413652186356</v>
      </c>
      <c r="BW167" s="116">
        <v>2034.4044357672278</v>
      </c>
      <c r="BX167" s="116">
        <v>277.72254653963131</v>
      </c>
      <c r="BY167" s="116">
        <v>11.680431567164407</v>
      </c>
      <c r="BZ167" s="116">
        <v>102.91779469551641</v>
      </c>
      <c r="CA167" s="116">
        <v>7.7698044438618954</v>
      </c>
      <c r="CB167" s="116">
        <v>3.3848344311000946E-3</v>
      </c>
      <c r="CC167" s="116">
        <v>6.801623846918968E-2</v>
      </c>
      <c r="CD167" s="116"/>
      <c r="CE167" s="116"/>
      <c r="CF167" s="116">
        <v>9.357899491939607</v>
      </c>
      <c r="CG167" s="134">
        <v>6.6134101413607294</v>
      </c>
      <c r="CH167" s="134">
        <v>4.3752470201504483</v>
      </c>
      <c r="CI167" s="116">
        <v>435.32379044620887</v>
      </c>
      <c r="CJ167" s="116"/>
      <c r="CK167" s="116"/>
      <c r="CL167" s="33">
        <v>25.573399999999999</v>
      </c>
      <c r="CM167" s="34"/>
      <c r="CN167" s="38"/>
      <c r="CO167" s="38"/>
      <c r="CP167" s="38"/>
      <c r="CQ167" s="38"/>
      <c r="CR167" s="38"/>
      <c r="CS167" s="38"/>
    </row>
    <row r="168" spans="1:97" ht="13.5" customHeight="1" x14ac:dyDescent="0.35">
      <c r="A168" s="25" t="s">
        <v>89</v>
      </c>
      <c r="B168" s="132" t="s">
        <v>85</v>
      </c>
      <c r="C168" s="27" t="s">
        <v>86</v>
      </c>
      <c r="D168" s="27">
        <v>44054</v>
      </c>
      <c r="E168" s="54">
        <v>0.40972222222222227</v>
      </c>
      <c r="F168" s="29">
        <f t="shared" si="52"/>
        <v>44054.409722222219</v>
      </c>
      <c r="G168" s="30">
        <f t="shared" si="1"/>
        <v>13.708333333333334</v>
      </c>
      <c r="H168" s="30">
        <f t="shared" si="2"/>
        <v>45.697666666666663</v>
      </c>
      <c r="I168" s="31">
        <v>19</v>
      </c>
      <c r="J168" s="62">
        <v>15</v>
      </c>
      <c r="K168" s="31"/>
      <c r="L168" s="33">
        <v>21.202300000000001</v>
      </c>
      <c r="M168" s="33">
        <v>53.157246000000001</v>
      </c>
      <c r="N168" s="33">
        <v>8.173</v>
      </c>
      <c r="O168" s="33">
        <v>0.83289999999999997</v>
      </c>
      <c r="P168" s="33">
        <v>0.73375639999999998</v>
      </c>
      <c r="Q168" s="33">
        <v>5.1018999999999997</v>
      </c>
      <c r="R168" s="33">
        <v>102.629</v>
      </c>
      <c r="S168" s="33">
        <v>38.2273</v>
      </c>
      <c r="T168" s="33">
        <v>26.8978</v>
      </c>
      <c r="U168" s="33">
        <f t="shared" si="83"/>
        <v>227.8559559</v>
      </c>
      <c r="V168" s="33">
        <v>228.00958474029002</v>
      </c>
      <c r="W168" s="33">
        <v>0.745</v>
      </c>
      <c r="X168" s="34">
        <v>5.3999999999999999E-2</v>
      </c>
      <c r="Y168" s="33">
        <v>0.14900000000000002</v>
      </c>
      <c r="Z168" s="34">
        <v>1.4E-2</v>
      </c>
      <c r="AA168" s="33">
        <v>3.1190000000000002</v>
      </c>
      <c r="AB168" s="33">
        <f t="shared" si="84"/>
        <v>222.03727064201522</v>
      </c>
      <c r="AC168" s="33">
        <f t="shared" si="85"/>
        <v>216.0864926265169</v>
      </c>
      <c r="AD168" s="33">
        <f t="shared" si="86"/>
        <v>221.92672982171635</v>
      </c>
      <c r="AE168" s="33">
        <f t="shared" si="87"/>
        <v>-5.9507780154983152</v>
      </c>
      <c r="AF168" s="33">
        <f t="shared" si="88"/>
        <v>-6.0828549185736733</v>
      </c>
      <c r="AG168" s="33">
        <f t="shared" si="89"/>
        <v>102.74092937045498</v>
      </c>
      <c r="AH168" s="33">
        <f t="shared" si="17"/>
        <v>26.673883090835488</v>
      </c>
      <c r="AI168" s="33">
        <f t="shared" si="61"/>
        <v>0.72564425010710609</v>
      </c>
      <c r="AJ168" s="33">
        <f t="shared" si="62"/>
        <v>5.2597032893669432E-2</v>
      </c>
      <c r="AK168" s="33">
        <f t="shared" si="63"/>
        <v>0.14512885002142123</v>
      </c>
      <c r="AL168" s="34">
        <f t="shared" si="64"/>
        <v>1.363626778724763E-2</v>
      </c>
      <c r="AM168" s="33">
        <f t="shared" si="65"/>
        <v>3.0379656591732402</v>
      </c>
      <c r="AN168" s="35">
        <v>2655.94</v>
      </c>
      <c r="AO168" s="34">
        <v>7.9785349611564653</v>
      </c>
      <c r="AP168" s="33">
        <v>25.009674480900003</v>
      </c>
      <c r="AQ168" s="34">
        <v>7.988310083182049</v>
      </c>
      <c r="AR168" s="33">
        <v>222.67664636632423</v>
      </c>
      <c r="AS168" s="33">
        <v>24.991649122500004</v>
      </c>
      <c r="AT168" s="38"/>
      <c r="AU168" s="37">
        <f t="shared" si="9"/>
        <v>2020.6116040955631</v>
      </c>
      <c r="AV168" s="38"/>
      <c r="AW168" s="115" t="s">
        <v>87</v>
      </c>
      <c r="AX168" s="116">
        <v>2342.2798901290557</v>
      </c>
      <c r="AY168" s="116">
        <v>21.202300000000001</v>
      </c>
      <c r="AZ168" s="117">
        <v>15</v>
      </c>
      <c r="BA168" s="118">
        <v>8.0354273409695089</v>
      </c>
      <c r="BB168" s="279">
        <v>464.74292299753711</v>
      </c>
      <c r="BC168" s="279">
        <v>466.30106864587185</v>
      </c>
      <c r="BD168" s="116">
        <v>2098.0063686174399</v>
      </c>
      <c r="BE168" s="116">
        <v>229.9502838057098</v>
      </c>
      <c r="BF168" s="116">
        <v>14.323237705905854</v>
      </c>
      <c r="BG168" s="116">
        <v>93.032211681934669</v>
      </c>
      <c r="BH168" s="116">
        <v>4.8810202310161852</v>
      </c>
      <c r="BI168" s="116">
        <v>1.5162534941932843E-2</v>
      </c>
      <c r="BJ168" s="116">
        <v>0.11409082801599353</v>
      </c>
      <c r="BK168" s="116">
        <v>10.2026861767584</v>
      </c>
      <c r="BL168" s="116">
        <v>5.3546851094195249</v>
      </c>
      <c r="BM168" s="116">
        <v>3.5038362916685259</v>
      </c>
      <c r="BN168" s="116">
        <v>477.92453579067393</v>
      </c>
      <c r="BO168" s="38"/>
      <c r="BP168" s="115" t="s">
        <v>88</v>
      </c>
      <c r="BQ168" s="117">
        <v>2335.9475209481075</v>
      </c>
      <c r="BR168" s="117">
        <v>21.202300000000001</v>
      </c>
      <c r="BS168" s="117">
        <v>15</v>
      </c>
      <c r="BT168" s="118">
        <v>8.045272066226083</v>
      </c>
      <c r="BU168" s="268">
        <v>452.14248215840257</v>
      </c>
      <c r="BV168" s="268">
        <v>453.658382253144</v>
      </c>
      <c r="BW168" s="116">
        <v>2087.9209714681533</v>
      </c>
      <c r="BX168" s="116">
        <v>234.09165358713946</v>
      </c>
      <c r="BY168" s="116">
        <v>13.934895892814529</v>
      </c>
      <c r="BZ168" s="116">
        <v>94.720198646595193</v>
      </c>
      <c r="CA168" s="116">
        <v>4.9929283402244993</v>
      </c>
      <c r="CB168" s="116">
        <v>1.5198232468441628E-2</v>
      </c>
      <c r="CC168" s="116">
        <v>0.11660620926239811</v>
      </c>
      <c r="CD168" s="116"/>
      <c r="CE168" s="116"/>
      <c r="CF168" s="116">
        <v>10.095946576231078</v>
      </c>
      <c r="CG168" s="116">
        <v>5.4511221771813467</v>
      </c>
      <c r="CH168" s="116">
        <v>3.5669398525654241</v>
      </c>
      <c r="CI168" s="116">
        <v>464.96670568546295</v>
      </c>
      <c r="CJ168" s="116"/>
      <c r="CK168" s="116"/>
      <c r="CL168" s="33"/>
      <c r="CM168" s="34"/>
      <c r="CN168" s="38"/>
      <c r="CO168" s="38"/>
      <c r="CP168" s="38"/>
      <c r="CQ168" s="38"/>
      <c r="CR168" s="38"/>
      <c r="CS168" s="38"/>
    </row>
    <row r="169" spans="1:97" ht="13.5" customHeight="1" x14ac:dyDescent="0.35">
      <c r="A169" s="25" t="s">
        <v>84</v>
      </c>
      <c r="B169" s="132" t="s">
        <v>85</v>
      </c>
      <c r="C169" s="27" t="s">
        <v>86</v>
      </c>
      <c r="D169" s="27">
        <v>44083</v>
      </c>
      <c r="E169" s="54">
        <v>0.41666666666666669</v>
      </c>
      <c r="F169" s="29">
        <f t="shared" si="52"/>
        <v>44083.416666666664</v>
      </c>
      <c r="G169" s="30">
        <f t="shared" si="1"/>
        <v>13.708333333333334</v>
      </c>
      <c r="H169" s="30">
        <f t="shared" si="2"/>
        <v>45.697666666666663</v>
      </c>
      <c r="I169" s="31">
        <v>19</v>
      </c>
      <c r="J169" s="62">
        <v>2</v>
      </c>
      <c r="K169" s="31"/>
      <c r="L169" s="33">
        <v>22.489799999999999</v>
      </c>
      <c r="M169" s="33">
        <v>54.199570000000001</v>
      </c>
      <c r="N169" s="33">
        <v>8.1769999999999996</v>
      </c>
      <c r="O169" s="33">
        <v>0.83630000000000004</v>
      </c>
      <c r="P169" s="33">
        <v>0.99878650000000002</v>
      </c>
      <c r="Q169" s="33">
        <v>4.8156999999999996</v>
      </c>
      <c r="R169" s="33">
        <v>98.888999999999996</v>
      </c>
      <c r="S169" s="33">
        <v>37.927999999999997</v>
      </c>
      <c r="T169" s="33">
        <v>26.304500000000001</v>
      </c>
      <c r="U169" s="33">
        <f t="shared" si="83"/>
        <v>215.0739777</v>
      </c>
      <c r="V169" s="33">
        <v>214.58131998534691</v>
      </c>
      <c r="W169" s="33">
        <v>3.4000000000000002E-2</v>
      </c>
      <c r="X169" s="34">
        <v>1.7999999999999999E-2</v>
      </c>
      <c r="Y169" s="33">
        <v>0.09</v>
      </c>
      <c r="Z169" s="34">
        <v>0.02</v>
      </c>
      <c r="AA169" s="33">
        <v>4.0419999999999998</v>
      </c>
      <c r="AB169" s="33">
        <f t="shared" si="84"/>
        <v>209.0815347543998</v>
      </c>
      <c r="AC169" s="33">
        <f t="shared" si="85"/>
        <v>211.72219745585318</v>
      </c>
      <c r="AD169" s="33">
        <f t="shared" si="86"/>
        <v>217.31751184125952</v>
      </c>
      <c r="AE169" s="33">
        <f t="shared" si="87"/>
        <v>2.6406627014533797</v>
      </c>
      <c r="AF169" s="33">
        <f t="shared" si="88"/>
        <v>2.7361918559126082</v>
      </c>
      <c r="AG169" s="33">
        <f t="shared" si="89"/>
        <v>98.740924358681553</v>
      </c>
      <c r="AH169" s="33">
        <f t="shared" si="17"/>
        <v>26.446052600240364</v>
      </c>
      <c r="AI169" s="33">
        <f t="shared" si="61"/>
        <v>3.3124000929098646E-2</v>
      </c>
      <c r="AJ169" s="33">
        <f t="shared" si="62"/>
        <v>1.75362357859934E-2</v>
      </c>
      <c r="AK169" s="33">
        <f t="shared" si="63"/>
        <v>8.7681178929967005E-2</v>
      </c>
      <c r="AL169" s="34">
        <f t="shared" si="64"/>
        <v>1.9484706428881556E-2</v>
      </c>
      <c r="AM169" s="33">
        <f t="shared" si="65"/>
        <v>3.9378591692769627</v>
      </c>
      <c r="AN169" s="48">
        <v>2675.84</v>
      </c>
      <c r="AO169" s="34">
        <v>8.0370979681738213</v>
      </c>
      <c r="AP169" s="33">
        <v>22.047376083600007</v>
      </c>
      <c r="AQ169" s="34">
        <v>8.0514592022943443</v>
      </c>
      <c r="AR169" s="33">
        <v>245.14693862157284</v>
      </c>
      <c r="AS169" s="33">
        <v>21.942291212100002</v>
      </c>
      <c r="AT169" s="38"/>
      <c r="AU169" s="37">
        <f t="shared" si="9"/>
        <v>2020.6907849829352</v>
      </c>
      <c r="AV169" s="38"/>
      <c r="AW169" s="115" t="s">
        <v>87</v>
      </c>
      <c r="AX169" s="116">
        <v>2353.6114732750666</v>
      </c>
      <c r="AY169" s="116">
        <v>22.489799999999999</v>
      </c>
      <c r="AZ169" s="117">
        <v>2</v>
      </c>
      <c r="BA169" s="118">
        <v>8.0303263484144907</v>
      </c>
      <c r="BB169" s="279">
        <v>475.5926609397078</v>
      </c>
      <c r="BC169" s="279">
        <v>477.16201496364215</v>
      </c>
      <c r="BD169" s="116">
        <v>2102.2489566473346</v>
      </c>
      <c r="BE169" s="116">
        <v>237.17659576978591</v>
      </c>
      <c r="BF169" s="116">
        <v>14.185920857946211</v>
      </c>
      <c r="BG169" s="116">
        <v>93.670551729173624</v>
      </c>
      <c r="BH169" s="116">
        <v>5.4018557454389011</v>
      </c>
      <c r="BI169" s="116">
        <v>2.1797768550530311E-2</v>
      </c>
      <c r="BJ169" s="116">
        <v>0.1531818711936104</v>
      </c>
      <c r="BK169" s="116">
        <v>10.095063986292356</v>
      </c>
      <c r="BL169" s="116">
        <v>5.5531841567133986</v>
      </c>
      <c r="BM169" s="116">
        <v>3.6456903047656071</v>
      </c>
      <c r="BN169" s="116">
        <v>490.05766818292642</v>
      </c>
      <c r="BO169" s="38"/>
      <c r="BP169" s="115" t="s">
        <v>88</v>
      </c>
      <c r="BQ169" s="117">
        <v>2344.1807480352468</v>
      </c>
      <c r="BR169" s="117">
        <v>22.489799999999999</v>
      </c>
      <c r="BS169" s="117">
        <v>2</v>
      </c>
      <c r="BT169" s="118">
        <v>8.0446764253335914</v>
      </c>
      <c r="BU169" s="268">
        <v>456.834022315737</v>
      </c>
      <c r="BV169" s="268">
        <v>458.34147684578539</v>
      </c>
      <c r="BW169" s="116">
        <v>2087.1685325501339</v>
      </c>
      <c r="BX169" s="116">
        <v>243.38582505052639</v>
      </c>
      <c r="BY169" s="116">
        <v>13.626390434586661</v>
      </c>
      <c r="BZ169" s="116">
        <v>96.145718544484069</v>
      </c>
      <c r="CA169" s="116">
        <v>5.5833269386943538</v>
      </c>
      <c r="CB169" s="116">
        <v>2.187560643436532E-2</v>
      </c>
      <c r="CC169" s="116">
        <v>0.15812126426981801</v>
      </c>
      <c r="CD169" s="116"/>
      <c r="CE169" s="116"/>
      <c r="CF169" s="116">
        <v>9.9432654057552252</v>
      </c>
      <c r="CG169" s="116">
        <v>5.698565253677442</v>
      </c>
      <c r="CH169" s="116">
        <v>3.7411336469528549</v>
      </c>
      <c r="CI169" s="116">
        <v>470.72849122677758</v>
      </c>
      <c r="CJ169" s="116"/>
      <c r="CK169" s="116"/>
      <c r="CL169" s="33">
        <v>22.445599999999999</v>
      </c>
      <c r="CM169" s="34">
        <v>7.7240000000000002</v>
      </c>
      <c r="CN169" s="38"/>
      <c r="CO169" s="38"/>
      <c r="CP169" s="33">
        <v>482.88891354484252</v>
      </c>
      <c r="CQ169" s="51">
        <f t="shared" ref="CQ169:CQ171" si="90">CP169-BC169</f>
        <v>5.7268985812003734</v>
      </c>
      <c r="CR169" s="51">
        <f t="shared" ref="CR169:CR171" si="91">CP169-BV169</f>
        <v>24.54743669905713</v>
      </c>
      <c r="CS169" s="38"/>
    </row>
    <row r="170" spans="1:97" ht="13.5" customHeight="1" x14ac:dyDescent="0.35">
      <c r="A170" s="25" t="s">
        <v>84</v>
      </c>
      <c r="B170" s="132" t="s">
        <v>85</v>
      </c>
      <c r="C170" s="27" t="s">
        <v>86</v>
      </c>
      <c r="D170" s="27">
        <v>44083</v>
      </c>
      <c r="E170" s="54">
        <v>0.41666666666666669</v>
      </c>
      <c r="F170" s="29">
        <f t="shared" si="52"/>
        <v>44083.416666666664</v>
      </c>
      <c r="G170" s="30">
        <f t="shared" si="1"/>
        <v>13.708333333333334</v>
      </c>
      <c r="H170" s="30">
        <f t="shared" si="2"/>
        <v>45.697666666666663</v>
      </c>
      <c r="I170" s="31">
        <v>19</v>
      </c>
      <c r="J170" s="62">
        <v>2</v>
      </c>
      <c r="K170" s="31"/>
      <c r="L170" s="33">
        <v>22.489799999999999</v>
      </c>
      <c r="M170" s="33">
        <v>54.199570000000001</v>
      </c>
      <c r="N170" s="33">
        <v>8.1769999999999996</v>
      </c>
      <c r="O170" s="33">
        <v>0.83630000000000004</v>
      </c>
      <c r="P170" s="33">
        <v>0.99878650000000002</v>
      </c>
      <c r="Q170" s="33">
        <v>4.8156999999999996</v>
      </c>
      <c r="R170" s="33">
        <v>98.888999999999996</v>
      </c>
      <c r="S170" s="33">
        <v>37.927999999999997</v>
      </c>
      <c r="T170" s="33">
        <v>26.304500000000001</v>
      </c>
      <c r="U170" s="33">
        <f t="shared" si="83"/>
        <v>215.0739777</v>
      </c>
      <c r="V170" s="33">
        <v>214.7385670646203</v>
      </c>
      <c r="W170" s="33">
        <v>0.443</v>
      </c>
      <c r="X170" s="34">
        <v>2.1000000000000001E-2</v>
      </c>
      <c r="Y170" s="33">
        <v>4.4999999999999998E-2</v>
      </c>
      <c r="Z170" s="34">
        <v>1.9E-2</v>
      </c>
      <c r="AA170" s="33">
        <v>4.1829999999999998</v>
      </c>
      <c r="AB170" s="33">
        <f t="shared" si="84"/>
        <v>209.23475154266623</v>
      </c>
      <c r="AC170" s="33">
        <f t="shared" si="85"/>
        <v>211.72219745585318</v>
      </c>
      <c r="AD170" s="33">
        <f t="shared" si="86"/>
        <v>217.31751184125952</v>
      </c>
      <c r="AE170" s="33">
        <f t="shared" si="87"/>
        <v>2.4874459131869457</v>
      </c>
      <c r="AF170" s="33">
        <f t="shared" si="88"/>
        <v>2.5789447766392186</v>
      </c>
      <c r="AG170" s="33">
        <f t="shared" si="89"/>
        <v>98.813282576821052</v>
      </c>
      <c r="AH170" s="33">
        <f t="shared" si="17"/>
        <v>26.446052600240364</v>
      </c>
      <c r="AI170" s="33">
        <f t="shared" si="61"/>
        <v>0.43158624739972651</v>
      </c>
      <c r="AJ170" s="33">
        <f t="shared" si="62"/>
        <v>2.0458941750325636E-2</v>
      </c>
      <c r="AK170" s="33">
        <f t="shared" si="63"/>
        <v>4.3840589464983502E-2</v>
      </c>
      <c r="AL170" s="34">
        <f t="shared" si="64"/>
        <v>1.851047110743748E-2</v>
      </c>
      <c r="AM170" s="33">
        <f t="shared" si="65"/>
        <v>4.0752263496005776</v>
      </c>
      <c r="AN170" s="48">
        <v>2674.83</v>
      </c>
      <c r="AO170" s="34">
        <v>8.0375116587170776</v>
      </c>
      <c r="AP170" s="33">
        <v>22.031363008400003</v>
      </c>
      <c r="AQ170" s="34">
        <v>8.0518976110156153</v>
      </c>
      <c r="AR170" s="33">
        <v>251.32166660097769</v>
      </c>
      <c r="AS170" s="33">
        <v>21.889249209600003</v>
      </c>
      <c r="AT170" s="38"/>
      <c r="AU170" s="37">
        <f t="shared" si="9"/>
        <v>2020.6907849829352</v>
      </c>
      <c r="AV170" s="38"/>
      <c r="AW170" s="115" t="s">
        <v>87</v>
      </c>
      <c r="AX170" s="116">
        <v>2352.5736599218294</v>
      </c>
      <c r="AY170" s="116">
        <v>22.489799999999999</v>
      </c>
      <c r="AZ170" s="117">
        <v>2</v>
      </c>
      <c r="BA170" s="118">
        <v>8.0304971419076079</v>
      </c>
      <c r="BB170" s="279">
        <v>475.17832633799873</v>
      </c>
      <c r="BC170" s="279">
        <v>476.74631314639788</v>
      </c>
      <c r="BD170" s="116">
        <v>2101.2436713646221</v>
      </c>
      <c r="BE170" s="116">
        <v>237.15642642207413</v>
      </c>
      <c r="BF170" s="116">
        <v>14.173562135133718</v>
      </c>
      <c r="BG170" s="116">
        <v>93.699732708057454</v>
      </c>
      <c r="BH170" s="116">
        <v>5.4039805323945966</v>
      </c>
      <c r="BI170" s="116">
        <v>2.0708751318970285E-2</v>
      </c>
      <c r="BJ170" s="116">
        <v>0.15858535333398921</v>
      </c>
      <c r="BK170" s="116">
        <v>10.092163585247828</v>
      </c>
      <c r="BL170" s="116">
        <v>5.5527119174445918</v>
      </c>
      <c r="BM170" s="116">
        <v>3.6453802775676549</v>
      </c>
      <c r="BN170" s="116">
        <v>489.63073171935719</v>
      </c>
      <c r="BO170" s="38"/>
      <c r="BP170" s="115" t="s">
        <v>88</v>
      </c>
      <c r="BQ170" s="117">
        <v>2343.127672542606</v>
      </c>
      <c r="BR170" s="117">
        <v>22.489799999999999</v>
      </c>
      <c r="BS170" s="117">
        <v>2</v>
      </c>
      <c r="BT170" s="118">
        <v>8.0448715182958725</v>
      </c>
      <c r="BU170" s="268">
        <v>456.4036189738539</v>
      </c>
      <c r="BV170" s="268">
        <v>457.90965326496257</v>
      </c>
      <c r="BW170" s="116">
        <v>2086.1390407139411</v>
      </c>
      <c r="BX170" s="116">
        <v>243.37507941334607</v>
      </c>
      <c r="BY170" s="116">
        <v>13.613552415318344</v>
      </c>
      <c r="BZ170" s="116">
        <v>96.179695137495727</v>
      </c>
      <c r="CA170" s="116">
        <v>5.5858356339076742</v>
      </c>
      <c r="CB170" s="116">
        <v>2.0782841928269548E-2</v>
      </c>
      <c r="CC170" s="116">
        <v>0.16370769398778026</v>
      </c>
      <c r="CD170" s="116"/>
      <c r="CE170" s="116"/>
      <c r="CF170" s="116">
        <v>9.9401727955317458</v>
      </c>
      <c r="CG170" s="116">
        <v>5.6983136584390923</v>
      </c>
      <c r="CH170" s="116">
        <v>3.7409684735504807</v>
      </c>
      <c r="CI170" s="116">
        <v>470.28499729715173</v>
      </c>
      <c r="CJ170" s="116"/>
      <c r="CK170" s="116"/>
      <c r="CL170" s="33">
        <v>22.445599999999999</v>
      </c>
      <c r="CM170" s="34"/>
      <c r="CN170" s="38"/>
      <c r="CO170" s="38"/>
      <c r="CP170" s="33">
        <v>482.88891354484252</v>
      </c>
      <c r="CQ170" s="51">
        <f t="shared" si="90"/>
        <v>6.1426003984446425</v>
      </c>
      <c r="CR170" s="51">
        <f t="shared" si="91"/>
        <v>24.979260279879952</v>
      </c>
      <c r="CS170" s="38"/>
    </row>
    <row r="171" spans="1:97" ht="13.5" customHeight="1" x14ac:dyDescent="0.35">
      <c r="A171" s="25" t="s">
        <v>84</v>
      </c>
      <c r="B171" s="132" t="s">
        <v>85</v>
      </c>
      <c r="C171" s="27" t="s">
        <v>86</v>
      </c>
      <c r="D171" s="27">
        <v>44083</v>
      </c>
      <c r="E171" s="54">
        <v>0.41666666666666669</v>
      </c>
      <c r="F171" s="29">
        <f t="shared" si="52"/>
        <v>44083.416666666664</v>
      </c>
      <c r="G171" s="30">
        <f t="shared" si="1"/>
        <v>13.708333333333334</v>
      </c>
      <c r="H171" s="30">
        <f t="shared" si="2"/>
        <v>45.697666666666663</v>
      </c>
      <c r="I171" s="31">
        <v>19</v>
      </c>
      <c r="J171" s="62">
        <v>2</v>
      </c>
      <c r="K171" s="31"/>
      <c r="L171" s="33">
        <v>22.489799999999999</v>
      </c>
      <c r="M171" s="33">
        <v>54.199570000000001</v>
      </c>
      <c r="N171" s="33">
        <v>8.1769999999999996</v>
      </c>
      <c r="O171" s="33">
        <v>0.83630000000000004</v>
      </c>
      <c r="P171" s="33">
        <v>0.99878650000000002</v>
      </c>
      <c r="Q171" s="33">
        <v>4.8156999999999996</v>
      </c>
      <c r="R171" s="33">
        <v>98.888999999999996</v>
      </c>
      <c r="S171" s="33">
        <v>37.927999999999997</v>
      </c>
      <c r="T171" s="33">
        <v>26.304500000000001</v>
      </c>
      <c r="U171" s="33">
        <f t="shared" si="83"/>
        <v>215.0739777</v>
      </c>
      <c r="V171" s="33">
        <v>215.74370183674108</v>
      </c>
      <c r="W171" s="33">
        <v>1.9E-2</v>
      </c>
      <c r="X171" s="34">
        <v>0.02</v>
      </c>
      <c r="Y171" s="33">
        <v>4.1999999999999996E-2</v>
      </c>
      <c r="Z171" s="34">
        <v>2.5000000000000001E-2</v>
      </c>
      <c r="AA171" s="33">
        <v>4.1029999999999998</v>
      </c>
      <c r="AB171" s="33">
        <f t="shared" si="84"/>
        <v>210.21412440142385</v>
      </c>
      <c r="AC171" s="33">
        <f t="shared" si="85"/>
        <v>211.72219745585318</v>
      </c>
      <c r="AD171" s="33">
        <f t="shared" si="86"/>
        <v>217.31751184125952</v>
      </c>
      <c r="AE171" s="33">
        <f t="shared" si="87"/>
        <v>1.5080730544293317</v>
      </c>
      <c r="AF171" s="33">
        <f t="shared" si="88"/>
        <v>1.5738100045184353</v>
      </c>
      <c r="AG171" s="33">
        <f t="shared" si="89"/>
        <v>99.275801572002152</v>
      </c>
      <c r="AH171" s="33">
        <f t="shared" si="17"/>
        <v>26.446052600240364</v>
      </c>
      <c r="AI171" s="33">
        <f t="shared" si="61"/>
        <v>1.851047110743748E-2</v>
      </c>
      <c r="AJ171" s="33">
        <f t="shared" si="62"/>
        <v>1.9484706428881556E-2</v>
      </c>
      <c r="AK171" s="33">
        <f t="shared" si="63"/>
        <v>4.0917883500651266E-2</v>
      </c>
      <c r="AL171" s="34">
        <f t="shared" si="64"/>
        <v>2.4355883036101946E-2</v>
      </c>
      <c r="AM171" s="33">
        <f t="shared" si="65"/>
        <v>3.9972875238850514</v>
      </c>
      <c r="AN171" s="48">
        <v>2674.28</v>
      </c>
      <c r="AO171" s="34">
        <v>8.0348553922889359</v>
      </c>
      <c r="AP171" s="33">
        <v>22.199502851599998</v>
      </c>
      <c r="AQ171" s="34">
        <v>8.0489972379584849</v>
      </c>
      <c r="AR171" s="33">
        <v>244.46381124824441</v>
      </c>
      <c r="AS171" s="33">
        <v>21.935285632400003</v>
      </c>
      <c r="AT171" s="38"/>
      <c r="AU171" s="37">
        <f t="shared" si="9"/>
        <v>2020.6907849829352</v>
      </c>
      <c r="AV171" s="38"/>
      <c r="AW171" s="115" t="s">
        <v>87</v>
      </c>
      <c r="AX171" s="116">
        <v>2352.1380349289088</v>
      </c>
      <c r="AY171" s="116">
        <v>22.489799999999999</v>
      </c>
      <c r="AZ171" s="117">
        <v>2</v>
      </c>
      <c r="BA171" s="118">
        <v>8.0303898067966131</v>
      </c>
      <c r="BB171" s="279">
        <v>475.21890063937508</v>
      </c>
      <c r="BC171" s="279">
        <v>476.78702133428754</v>
      </c>
      <c r="BD171" s="116">
        <v>2100.9037925461457</v>
      </c>
      <c r="BE171" s="116">
        <v>237.05947000223335</v>
      </c>
      <c r="BF171" s="116">
        <v>14.174772380529804</v>
      </c>
      <c r="BG171" s="116">
        <v>93.681393149552434</v>
      </c>
      <c r="BH171" s="116">
        <v>5.402645113219843</v>
      </c>
      <c r="BI171" s="116">
        <v>2.724763656749039E-2</v>
      </c>
      <c r="BJ171" s="116">
        <v>0.15551545947012846</v>
      </c>
      <c r="BK171" s="116">
        <v>10.09287455630999</v>
      </c>
      <c r="BL171" s="116">
        <v>5.5504418078968767</v>
      </c>
      <c r="BM171" s="116">
        <v>3.6438899404681995</v>
      </c>
      <c r="BN171" s="116">
        <v>489.67254007586416</v>
      </c>
      <c r="BO171" s="38"/>
      <c r="BP171" s="115" t="s">
        <v>88</v>
      </c>
      <c r="BQ171" s="117">
        <v>2342.8534608712575</v>
      </c>
      <c r="BR171" s="117">
        <v>22.489799999999999</v>
      </c>
      <c r="BS171" s="117">
        <v>2</v>
      </c>
      <c r="BT171" s="118">
        <v>8.044524446274675</v>
      </c>
      <c r="BU171" s="268">
        <v>456.75082768265634</v>
      </c>
      <c r="BV171" s="268">
        <v>458.25800768821568</v>
      </c>
      <c r="BW171" s="116">
        <v>2086.0583027714952</v>
      </c>
      <c r="BX171" s="116">
        <v>243.17124918471455</v>
      </c>
      <c r="BY171" s="116">
        <v>13.62390891504776</v>
      </c>
      <c r="BZ171" s="116">
        <v>96.119256553486551</v>
      </c>
      <c r="CA171" s="116">
        <v>5.5813734247680777</v>
      </c>
      <c r="CB171" s="116">
        <v>2.7343467079179271E-2</v>
      </c>
      <c r="CC171" s="116">
        <v>0.1604536527822239</v>
      </c>
      <c r="CD171" s="116"/>
      <c r="CE171" s="116"/>
      <c r="CF171" s="116">
        <v>9.94336345886739</v>
      </c>
      <c r="CG171" s="116">
        <v>5.6935412364696223</v>
      </c>
      <c r="CH171" s="116">
        <v>3.7378353571233385</v>
      </c>
      <c r="CI171" s="116">
        <v>470.64276625404079</v>
      </c>
      <c r="CJ171" s="116"/>
      <c r="CK171" s="116"/>
      <c r="CL171" s="33">
        <v>22.445599999999999</v>
      </c>
      <c r="CM171" s="34"/>
      <c r="CN171" s="38"/>
      <c r="CO171" s="38"/>
      <c r="CP171" s="33">
        <v>482.88891354484252</v>
      </c>
      <c r="CQ171" s="51">
        <f t="shared" si="90"/>
        <v>6.1018922105549791</v>
      </c>
      <c r="CR171" s="51">
        <f t="shared" si="91"/>
        <v>24.630905856626839</v>
      </c>
      <c r="CS171" s="38"/>
    </row>
    <row r="172" spans="1:97" ht="13.5" customHeight="1" x14ac:dyDescent="0.35">
      <c r="A172" s="25" t="s">
        <v>89</v>
      </c>
      <c r="B172" s="132" t="s">
        <v>85</v>
      </c>
      <c r="C172" s="27" t="s">
        <v>86</v>
      </c>
      <c r="D172" s="27">
        <v>44083</v>
      </c>
      <c r="E172" s="54">
        <v>0.4375</v>
      </c>
      <c r="F172" s="29">
        <f t="shared" si="52"/>
        <v>44083.4375</v>
      </c>
      <c r="G172" s="30">
        <f t="shared" si="1"/>
        <v>13.708333333333334</v>
      </c>
      <c r="H172" s="30">
        <f t="shared" si="2"/>
        <v>45.697666666666663</v>
      </c>
      <c r="I172" s="31">
        <v>19</v>
      </c>
      <c r="J172" s="62">
        <v>15</v>
      </c>
      <c r="K172" s="31"/>
      <c r="L172" s="33">
        <v>21.477799999999998</v>
      </c>
      <c r="M172" s="33">
        <v>53.429727</v>
      </c>
      <c r="N172" s="33">
        <v>8.0839999999999996</v>
      </c>
      <c r="O172" s="33">
        <v>1.7439</v>
      </c>
      <c r="P172" s="33">
        <v>2.2622097999999999</v>
      </c>
      <c r="Q172" s="33">
        <v>3.9483000000000001</v>
      </c>
      <c r="R172" s="33">
        <v>79.849000000000004</v>
      </c>
      <c r="S172" s="33">
        <v>38.201500000000003</v>
      </c>
      <c r="T172" s="33">
        <v>26.801100000000002</v>
      </c>
      <c r="U172" s="33">
        <f t="shared" si="83"/>
        <v>176.33502630000001</v>
      </c>
      <c r="V172" s="33">
        <v>149.81729788761402</v>
      </c>
      <c r="W172" s="33">
        <v>2.3119999999999998</v>
      </c>
      <c r="X172" s="34">
        <v>0.186</v>
      </c>
      <c r="Y172" s="33">
        <v>1.095</v>
      </c>
      <c r="Z172" s="34">
        <v>1.7999999999999999E-2</v>
      </c>
      <c r="AA172" s="33">
        <v>9.5009999999999994</v>
      </c>
      <c r="AB172" s="33">
        <f t="shared" si="84"/>
        <v>145.90683423266105</v>
      </c>
      <c r="AC172" s="33">
        <f t="shared" si="85"/>
        <v>215.08343449831048</v>
      </c>
      <c r="AD172" s="33">
        <f t="shared" si="86"/>
        <v>220.87551297653343</v>
      </c>
      <c r="AE172" s="33">
        <f t="shared" si="87"/>
        <v>69.176600265649427</v>
      </c>
      <c r="AF172" s="33">
        <f t="shared" si="88"/>
        <v>71.058215088919411</v>
      </c>
      <c r="AG172" s="33">
        <f t="shared" si="89"/>
        <v>67.828839815091285</v>
      </c>
      <c r="AH172" s="33">
        <f t="shared" si="17"/>
        <v>26.65424226699497</v>
      </c>
      <c r="AI172" s="33">
        <f t="shared" si="61"/>
        <v>2.2519753046505544</v>
      </c>
      <c r="AJ172" s="33">
        <f t="shared" si="62"/>
        <v>0.18117102364403248</v>
      </c>
      <c r="AK172" s="33">
        <f t="shared" si="63"/>
        <v>1.0665713488721267</v>
      </c>
      <c r="AL172" s="34">
        <f t="shared" si="64"/>
        <v>1.7532679707487016E-2</v>
      </c>
      <c r="AM172" s="33">
        <f t="shared" si="65"/>
        <v>9.2543327722685618</v>
      </c>
      <c r="AN172" s="48">
        <v>2663.32</v>
      </c>
      <c r="AO172" s="34">
        <v>7.9286591085596267</v>
      </c>
      <c r="AP172" s="33">
        <v>22.013348360000002</v>
      </c>
      <c r="AQ172" s="34">
        <v>7.9417797416736322</v>
      </c>
      <c r="AR172" s="33">
        <v>198.29655150868166</v>
      </c>
      <c r="AS172" s="33">
        <v>21.928280062500004</v>
      </c>
      <c r="AT172" s="38"/>
      <c r="AU172" s="37">
        <f t="shared" si="9"/>
        <v>2020.6907849829352</v>
      </c>
      <c r="AV172" s="38"/>
      <c r="AW172" s="115" t="s">
        <v>87</v>
      </c>
      <c r="AX172" s="116">
        <v>2406.8317834958734</v>
      </c>
      <c r="AY172" s="116">
        <v>21.477799999999998</v>
      </c>
      <c r="AZ172" s="117">
        <v>15</v>
      </c>
      <c r="BA172" s="118">
        <v>7.9361509529049181</v>
      </c>
      <c r="BB172" s="279">
        <v>612.10055346852971</v>
      </c>
      <c r="BC172" s="279">
        <v>614.1457566601332</v>
      </c>
      <c r="BD172" s="116">
        <v>2194.8281973555654</v>
      </c>
      <c r="BE172" s="116">
        <v>193.27549054108854</v>
      </c>
      <c r="BF172" s="116">
        <v>18.72809559921992</v>
      </c>
      <c r="BG172" s="116">
        <v>77.669492871914699</v>
      </c>
      <c r="BH172" s="116">
        <v>3.9824573899572515</v>
      </c>
      <c r="BI172" s="116">
        <v>1.909172514196893E-2</v>
      </c>
      <c r="BJ172" s="116">
        <v>0.28161937215568877</v>
      </c>
      <c r="BK172" s="116">
        <v>11.326224500213735</v>
      </c>
      <c r="BL172" s="116">
        <v>4.5025057663406409</v>
      </c>
      <c r="BM172" s="116">
        <v>2.9484159102044538</v>
      </c>
      <c r="BN172" s="116">
        <v>629.72215893535599</v>
      </c>
      <c r="BO172" s="38"/>
      <c r="BP172" s="115" t="s">
        <v>88</v>
      </c>
      <c r="BQ172" s="117">
        <v>2399.2156312732068</v>
      </c>
      <c r="BR172" s="117">
        <v>21.477799999999998</v>
      </c>
      <c r="BS172" s="117">
        <v>15</v>
      </c>
      <c r="BT172" s="118">
        <v>7.9492877429618609</v>
      </c>
      <c r="BU172" s="268">
        <v>590.66367027455965</v>
      </c>
      <c r="BV172" s="268">
        <v>592.63724670209979</v>
      </c>
      <c r="BW172" s="116">
        <v>2183.0053928238335</v>
      </c>
      <c r="BX172" s="116">
        <v>198.13803508147214</v>
      </c>
      <c r="BY172" s="116">
        <v>18.072203367901565</v>
      </c>
      <c r="BZ172" s="116">
        <v>79.636121651843183</v>
      </c>
      <c r="CA172" s="116">
        <v>4.1047614960643273</v>
      </c>
      <c r="CB172" s="116">
        <v>1.9145532057947671E-2</v>
      </c>
      <c r="CC172" s="116">
        <v>0.28999708412821396</v>
      </c>
      <c r="CD172" s="116"/>
      <c r="CE172" s="116"/>
      <c r="CF172" s="116">
        <v>11.161458283041112</v>
      </c>
      <c r="CG172" s="116">
        <v>4.6157825960662953</v>
      </c>
      <c r="CH172" s="116">
        <v>3.0225939844486733</v>
      </c>
      <c r="CI172" s="116">
        <v>607.66813482239468</v>
      </c>
      <c r="CJ172" s="116"/>
      <c r="CK172" s="116"/>
      <c r="CL172" s="33"/>
      <c r="CM172" s="34"/>
      <c r="CN172" s="38"/>
      <c r="CO172" s="38"/>
      <c r="CP172" s="38"/>
      <c r="CQ172" s="38"/>
      <c r="CR172" s="38"/>
      <c r="CS172" s="38"/>
    </row>
    <row r="173" spans="1:97" ht="13.5" customHeight="1" x14ac:dyDescent="0.35">
      <c r="A173" s="25" t="s">
        <v>84</v>
      </c>
      <c r="B173" s="132" t="s">
        <v>85</v>
      </c>
      <c r="C173" s="27" t="s">
        <v>86</v>
      </c>
      <c r="D173" s="27">
        <v>44118</v>
      </c>
      <c r="E173" s="54">
        <v>0.41805555555555557</v>
      </c>
      <c r="F173" s="29">
        <f t="shared" si="52"/>
        <v>44118.418055555558</v>
      </c>
      <c r="G173" s="30">
        <f t="shared" si="1"/>
        <v>13.708333333333334</v>
      </c>
      <c r="H173" s="30">
        <f t="shared" si="2"/>
        <v>45.697666666666663</v>
      </c>
      <c r="I173" s="31">
        <v>19</v>
      </c>
      <c r="J173" s="62">
        <v>2</v>
      </c>
      <c r="K173" s="31"/>
      <c r="L173" s="33">
        <v>18.983499999999999</v>
      </c>
      <c r="M173" s="33">
        <v>47.246248999999999</v>
      </c>
      <c r="N173" s="33">
        <v>8.1940000000000008</v>
      </c>
      <c r="O173" s="33">
        <v>0.6603</v>
      </c>
      <c r="P173" s="33">
        <v>1.3048976999999999</v>
      </c>
      <c r="Q173" s="33">
        <v>4.8014000000000001</v>
      </c>
      <c r="R173" s="33">
        <v>92.049000000000007</v>
      </c>
      <c r="S173" s="33">
        <v>35.297699999999999</v>
      </c>
      <c r="T173" s="33">
        <v>25.252800000000001</v>
      </c>
      <c r="U173" s="33">
        <f t="shared" si="83"/>
        <v>214.43532540000001</v>
      </c>
      <c r="V173" s="33">
        <v>222.99820462321685</v>
      </c>
      <c r="W173" s="33">
        <v>1.6319999999999999</v>
      </c>
      <c r="X173" s="34">
        <v>0.223</v>
      </c>
      <c r="Y173" s="33">
        <v>6.625</v>
      </c>
      <c r="Z173" s="34">
        <v>5.5E-2</v>
      </c>
      <c r="AA173" s="33">
        <v>9.532</v>
      </c>
      <c r="AB173" s="33">
        <f t="shared" si="84"/>
        <v>217.50557971967191</v>
      </c>
      <c r="AC173" s="33">
        <f t="shared" si="85"/>
        <v>229.27722646280773</v>
      </c>
      <c r="AD173" s="33">
        <f t="shared" si="86"/>
        <v>235.09309188078512</v>
      </c>
      <c r="AE173" s="33">
        <f t="shared" si="87"/>
        <v>11.771646743135818</v>
      </c>
      <c r="AF173" s="33">
        <f t="shared" si="88"/>
        <v>12.094887257568274</v>
      </c>
      <c r="AG173" s="33">
        <f t="shared" si="89"/>
        <v>94.855277472933338</v>
      </c>
      <c r="AH173" s="33">
        <f t="shared" si="17"/>
        <v>24.445534686390374</v>
      </c>
      <c r="AI173" s="33">
        <f t="shared" si="61"/>
        <v>1.5930568729547911</v>
      </c>
      <c r="AJ173" s="33">
        <f t="shared" si="62"/>
        <v>0.21767872712556274</v>
      </c>
      <c r="AK173" s="33">
        <f t="shared" si="63"/>
        <v>6.4669128574298353</v>
      </c>
      <c r="AL173" s="34">
        <f t="shared" si="64"/>
        <v>5.3687578439040137E-2</v>
      </c>
      <c r="AM173" s="33">
        <f t="shared" si="65"/>
        <v>9.3045454123805573</v>
      </c>
      <c r="AN173" s="48">
        <v>2757.53</v>
      </c>
      <c r="AO173" s="34">
        <v>7.9946645997206387</v>
      </c>
      <c r="AP173" s="33">
        <v>20.8535415801</v>
      </c>
      <c r="AQ173" s="34">
        <v>8.0138203812274025</v>
      </c>
      <c r="AR173" s="33">
        <v>245.28511503177668</v>
      </c>
      <c r="AS173" s="33">
        <v>20.799510540900005</v>
      </c>
      <c r="AT173" s="38"/>
      <c r="AU173" s="37">
        <f t="shared" si="9"/>
        <v>2020.7863481228669</v>
      </c>
      <c r="AV173" s="38"/>
      <c r="AW173" s="115" t="s">
        <v>87</v>
      </c>
      <c r="AX173" s="116">
        <v>2485.3613712249557</v>
      </c>
      <c r="AY173" s="116">
        <v>18.983499999999999</v>
      </c>
      <c r="AZ173" s="117">
        <v>2</v>
      </c>
      <c r="BA173" s="118">
        <v>8.0229833198746405</v>
      </c>
      <c r="BB173" s="279">
        <v>511.40627461465516</v>
      </c>
      <c r="BC173" s="279">
        <v>513.16888197965375</v>
      </c>
      <c r="BD173" s="116">
        <v>2260.7983719540834</v>
      </c>
      <c r="BE173" s="116">
        <v>207.53968222494069</v>
      </c>
      <c r="BF173" s="116">
        <v>17.023317045931734</v>
      </c>
      <c r="BG173" s="116">
        <v>77.618951142725209</v>
      </c>
      <c r="BH173" s="116">
        <v>3.6764832496827831</v>
      </c>
      <c r="BI173" s="116">
        <v>5.9101300887707778E-2</v>
      </c>
      <c r="BJ173" s="116">
        <v>0.30741355280954136</v>
      </c>
      <c r="BK173" s="116">
        <v>11.38869717436704</v>
      </c>
      <c r="BL173" s="116">
        <v>4.9467347386842446</v>
      </c>
      <c r="BM173" s="116">
        <v>3.208149089836664</v>
      </c>
      <c r="BN173" s="116">
        <v>524.30150305529344</v>
      </c>
      <c r="BO173" s="38"/>
      <c r="BP173" s="115" t="s">
        <v>88</v>
      </c>
      <c r="BQ173" s="117">
        <v>2473.8333036942495</v>
      </c>
      <c r="BR173" s="117">
        <v>18.983499999999999</v>
      </c>
      <c r="BS173" s="117">
        <v>2</v>
      </c>
      <c r="BT173" s="118">
        <v>8.0422110275580359</v>
      </c>
      <c r="BU173" s="268">
        <v>485.29856553539605</v>
      </c>
      <c r="BV173" s="268">
        <v>486.97119035111712</v>
      </c>
      <c r="BW173" s="116">
        <v>2242.5002226156807</v>
      </c>
      <c r="BX173" s="116">
        <v>215.17881830721367</v>
      </c>
      <c r="BY173" s="116">
        <v>16.154262771355018</v>
      </c>
      <c r="BZ173" s="116">
        <v>80.458285352371888</v>
      </c>
      <c r="CA173" s="116">
        <v>3.8429107592569989</v>
      </c>
      <c r="CB173" s="116">
        <v>5.9360906182405471E-2</v>
      </c>
      <c r="CC173" s="116">
        <v>0.32084972019484193</v>
      </c>
      <c r="CD173" s="116"/>
      <c r="CE173" s="116"/>
      <c r="CF173" s="116">
        <v>11.145982726027217</v>
      </c>
      <c r="CG173" s="116">
        <v>5.1288145194114731</v>
      </c>
      <c r="CH173" s="116">
        <v>3.3262348804996766</v>
      </c>
      <c r="CI173" s="116">
        <v>497.53548200500416</v>
      </c>
      <c r="CJ173" s="116"/>
      <c r="CK173" s="116"/>
      <c r="CL173" s="33">
        <v>18.9361</v>
      </c>
      <c r="CM173" s="34">
        <v>8.0134000000000007</v>
      </c>
      <c r="CN173" s="38"/>
      <c r="CO173" s="38"/>
      <c r="CP173" s="38"/>
      <c r="CQ173" s="38"/>
      <c r="CR173" s="38"/>
      <c r="CS173" s="38"/>
    </row>
    <row r="174" spans="1:97" ht="13.5" customHeight="1" x14ac:dyDescent="0.35">
      <c r="A174" s="25" t="s">
        <v>84</v>
      </c>
      <c r="B174" s="132" t="s">
        <v>85</v>
      </c>
      <c r="C174" s="27" t="s">
        <v>86</v>
      </c>
      <c r="D174" s="27">
        <v>44118</v>
      </c>
      <c r="E174" s="54">
        <v>0.41805555555555557</v>
      </c>
      <c r="F174" s="29">
        <f t="shared" si="52"/>
        <v>44118.418055555558</v>
      </c>
      <c r="G174" s="30">
        <f t="shared" si="1"/>
        <v>13.708333333333334</v>
      </c>
      <c r="H174" s="30">
        <f t="shared" si="2"/>
        <v>45.697666666666663</v>
      </c>
      <c r="I174" s="31">
        <v>19</v>
      </c>
      <c r="J174" s="62">
        <v>2</v>
      </c>
      <c r="K174" s="31"/>
      <c r="L174" s="33">
        <v>18.983499999999999</v>
      </c>
      <c r="M174" s="33">
        <v>47.246248999999999</v>
      </c>
      <c r="N174" s="33">
        <v>8.1940000000000008</v>
      </c>
      <c r="O174" s="33">
        <v>0.6603</v>
      </c>
      <c r="P174" s="33">
        <v>1.3048976999999999</v>
      </c>
      <c r="Q174" s="33">
        <v>4.8014000000000001</v>
      </c>
      <c r="R174" s="33">
        <v>92.049000000000007</v>
      </c>
      <c r="S174" s="33">
        <v>35.297699999999999</v>
      </c>
      <c r="T174" s="33">
        <v>25.252800000000001</v>
      </c>
      <c r="U174" s="33">
        <f t="shared" si="83"/>
        <v>214.43532540000001</v>
      </c>
      <c r="V174" s="33">
        <v>223.6783186557322</v>
      </c>
      <c r="W174" s="33">
        <v>1.6539999999999999</v>
      </c>
      <c r="X174" s="34">
        <v>0.222</v>
      </c>
      <c r="Y174" s="33">
        <v>6.5839999999999996</v>
      </c>
      <c r="Z174" s="34">
        <v>4.4999999999999998E-2</v>
      </c>
      <c r="AA174" s="33">
        <v>9.7050000000000001</v>
      </c>
      <c r="AB174" s="33">
        <f t="shared" si="84"/>
        <v>218.16894199726372</v>
      </c>
      <c r="AC174" s="33">
        <f t="shared" si="85"/>
        <v>229.27722646280773</v>
      </c>
      <c r="AD174" s="33">
        <f t="shared" si="86"/>
        <v>235.09309188078512</v>
      </c>
      <c r="AE174" s="33">
        <f t="shared" si="87"/>
        <v>11.108284465544017</v>
      </c>
      <c r="AF174" s="33">
        <f t="shared" si="88"/>
        <v>11.414773225052926</v>
      </c>
      <c r="AG174" s="33">
        <f t="shared" si="89"/>
        <v>95.144573099220921</v>
      </c>
      <c r="AH174" s="33">
        <f t="shared" si="17"/>
        <v>24.445534686390374</v>
      </c>
      <c r="AI174" s="33">
        <f t="shared" si="61"/>
        <v>1.6145319043304072</v>
      </c>
      <c r="AJ174" s="33">
        <f t="shared" si="62"/>
        <v>0.21670258933576203</v>
      </c>
      <c r="AK174" s="33">
        <f t="shared" si="63"/>
        <v>6.426891208048005</v>
      </c>
      <c r="AL174" s="34">
        <f t="shared" si="64"/>
        <v>4.3926200541032842E-2</v>
      </c>
      <c r="AM174" s="33">
        <f t="shared" si="65"/>
        <v>9.4734172500160838</v>
      </c>
      <c r="AN174" s="48">
        <v>2757.5</v>
      </c>
      <c r="AO174" s="34">
        <v>7.9950940688481733</v>
      </c>
      <c r="AP174" s="33">
        <v>20.879556732900003</v>
      </c>
      <c r="AQ174" s="34">
        <v>8.0142155385079565</v>
      </c>
      <c r="AR174" s="33">
        <v>244.09111501676873</v>
      </c>
      <c r="AS174" s="33">
        <v>20.720466182400006</v>
      </c>
      <c r="AT174" s="38"/>
      <c r="AU174" s="37">
        <f t="shared" si="9"/>
        <v>2020.7863481228669</v>
      </c>
      <c r="AV174" s="38"/>
      <c r="AW174" s="115" t="s">
        <v>87</v>
      </c>
      <c r="AX174" s="116">
        <v>2484.8483387850624</v>
      </c>
      <c r="AY174" s="116">
        <v>18.983499999999999</v>
      </c>
      <c r="AZ174" s="117">
        <v>2</v>
      </c>
      <c r="BA174" s="118">
        <v>8.0238094068462971</v>
      </c>
      <c r="BB174" s="279">
        <v>510.25458727313975</v>
      </c>
      <c r="BC174" s="279">
        <v>512.01322524493548</v>
      </c>
      <c r="BD174" s="116">
        <v>2260.001796067103</v>
      </c>
      <c r="BE174" s="116">
        <v>207.86156219569881</v>
      </c>
      <c r="BF174" s="116">
        <v>16.984980522260443</v>
      </c>
      <c r="BG174" s="116">
        <v>77.739329996502036</v>
      </c>
      <c r="BH174" s="116">
        <v>3.6834830743550913</v>
      </c>
      <c r="BI174" s="116">
        <v>4.8364615084137558E-2</v>
      </c>
      <c r="BJ174" s="116">
        <v>0.31356911834269913</v>
      </c>
      <c r="BK174" s="116">
        <v>11.377940212475076</v>
      </c>
      <c r="BL174" s="116">
        <v>4.9544067887518075</v>
      </c>
      <c r="BM174" s="116">
        <v>3.2131247114823847</v>
      </c>
      <c r="BN174" s="116">
        <v>523.12077564896424</v>
      </c>
      <c r="BO174" s="38"/>
      <c r="BP174" s="115" t="s">
        <v>88</v>
      </c>
      <c r="BQ174" s="117">
        <v>2473.3293859082587</v>
      </c>
      <c r="BR174" s="117">
        <v>18.983499999999999</v>
      </c>
      <c r="BS174" s="117">
        <v>2</v>
      </c>
      <c r="BT174" s="118">
        <v>8.0430035543985614</v>
      </c>
      <c r="BU174" s="268">
        <v>484.24392726644351</v>
      </c>
      <c r="BV174" s="268">
        <v>485.9129171772513</v>
      </c>
      <c r="BW174" s="116">
        <v>2241.7139641594108</v>
      </c>
      <c r="BX174" s="116">
        <v>215.49626500280453</v>
      </c>
      <c r="BY174" s="116">
        <v>16.11915674604343</v>
      </c>
      <c r="BZ174" s="116">
        <v>80.576999034610921</v>
      </c>
      <c r="CA174" s="116">
        <v>3.849929937826448</v>
      </c>
      <c r="CB174" s="116">
        <v>4.8576895952585616E-2</v>
      </c>
      <c r="CC174" s="116">
        <v>0.32724901264263423</v>
      </c>
      <c r="CD174" s="116"/>
      <c r="CE174" s="116"/>
      <c r="CF174" s="116">
        <v>11.135944475487006</v>
      </c>
      <c r="CG174" s="116">
        <v>5.1363809018012176</v>
      </c>
      <c r="CH174" s="116">
        <v>3.3311419725632931</v>
      </c>
      <c r="CI174" s="116">
        <v>496.45425078622782</v>
      </c>
      <c r="CJ174" s="116"/>
      <c r="CK174" s="116"/>
      <c r="CL174" s="33">
        <v>18.9361</v>
      </c>
      <c r="CM174" s="34"/>
      <c r="CN174" s="38"/>
      <c r="CO174" s="38"/>
      <c r="CP174" s="38"/>
      <c r="CQ174" s="38"/>
      <c r="CR174" s="38"/>
      <c r="CS174" s="38"/>
    </row>
    <row r="175" spans="1:97" ht="13.5" customHeight="1" x14ac:dyDescent="0.35">
      <c r="A175" s="25" t="s">
        <v>84</v>
      </c>
      <c r="B175" s="132" t="s">
        <v>85</v>
      </c>
      <c r="C175" s="27" t="s">
        <v>86</v>
      </c>
      <c r="D175" s="27">
        <v>44118</v>
      </c>
      <c r="E175" s="54">
        <v>0.41805555555555557</v>
      </c>
      <c r="F175" s="29">
        <f t="shared" si="52"/>
        <v>44118.418055555558</v>
      </c>
      <c r="G175" s="30">
        <f t="shared" si="1"/>
        <v>13.708333333333334</v>
      </c>
      <c r="H175" s="30">
        <f t="shared" si="2"/>
        <v>45.697666666666663</v>
      </c>
      <c r="I175" s="31">
        <v>19</v>
      </c>
      <c r="J175" s="62">
        <v>2</v>
      </c>
      <c r="K175" s="31"/>
      <c r="L175" s="33">
        <v>18.983499999999999</v>
      </c>
      <c r="M175" s="33">
        <v>47.246248999999999</v>
      </c>
      <c r="N175" s="33">
        <v>8.1940000000000008</v>
      </c>
      <c r="O175" s="33">
        <v>0.6603</v>
      </c>
      <c r="P175" s="33">
        <v>1.3048976999999999</v>
      </c>
      <c r="Q175" s="33">
        <v>4.8014000000000001</v>
      </c>
      <c r="R175" s="33">
        <v>92.049000000000007</v>
      </c>
      <c r="S175" s="33">
        <v>35.297699999999999</v>
      </c>
      <c r="T175" s="33">
        <v>25.252800000000001</v>
      </c>
      <c r="U175" s="33">
        <f t="shared" si="83"/>
        <v>214.43532540000001</v>
      </c>
      <c r="V175" s="33">
        <v>222.6295132079139</v>
      </c>
      <c r="W175" s="33">
        <v>1.66</v>
      </c>
      <c r="X175" s="34">
        <v>0.221</v>
      </c>
      <c r="Y175" s="33">
        <v>6.601</v>
      </c>
      <c r="Z175" s="34">
        <v>6.2E-2</v>
      </c>
      <c r="AA175" s="33">
        <v>9.6690000000000005</v>
      </c>
      <c r="AB175" s="33">
        <f t="shared" si="84"/>
        <v>217.14596947007988</v>
      </c>
      <c r="AC175" s="33">
        <f t="shared" si="85"/>
        <v>229.27722646280773</v>
      </c>
      <c r="AD175" s="33">
        <f t="shared" si="86"/>
        <v>235.09309188078512</v>
      </c>
      <c r="AE175" s="33">
        <f t="shared" si="87"/>
        <v>12.131256992727856</v>
      </c>
      <c r="AF175" s="33">
        <f t="shared" si="88"/>
        <v>12.463578672871222</v>
      </c>
      <c r="AG175" s="33">
        <f t="shared" si="89"/>
        <v>94.698449634074549</v>
      </c>
      <c r="AH175" s="33">
        <f t="shared" si="17"/>
        <v>24.445534686390374</v>
      </c>
      <c r="AI175" s="33">
        <f t="shared" si="61"/>
        <v>1.6203887310692116</v>
      </c>
      <c r="AJ175" s="33">
        <f t="shared" si="62"/>
        <v>0.21572645154596129</v>
      </c>
      <c r="AK175" s="33">
        <f t="shared" si="63"/>
        <v>6.4434855504746178</v>
      </c>
      <c r="AL175" s="34">
        <f t="shared" si="64"/>
        <v>6.0520542967645252E-2</v>
      </c>
      <c r="AM175" s="33">
        <f t="shared" si="65"/>
        <v>9.438276289583257</v>
      </c>
      <c r="AN175" s="48">
        <v>2754.45</v>
      </c>
      <c r="AO175" s="34">
        <v>7.9951580393130506</v>
      </c>
      <c r="AP175" s="33">
        <v>20.877555562500003</v>
      </c>
      <c r="AQ175" s="34">
        <v>8.0142830172801389</v>
      </c>
      <c r="AR175" s="33">
        <v>242.67347626040399</v>
      </c>
      <c r="AS175" s="33">
        <v>20.619411288900007</v>
      </c>
      <c r="AT175" s="38"/>
      <c r="AU175" s="37">
        <f t="shared" si="9"/>
        <v>2020.7863481228669</v>
      </c>
      <c r="AV175" s="38"/>
      <c r="AW175" s="115" t="s">
        <v>87</v>
      </c>
      <c r="AX175" s="116">
        <v>2481.9804300798733</v>
      </c>
      <c r="AY175" s="116">
        <v>18.983499999999999</v>
      </c>
      <c r="AZ175" s="117">
        <v>2</v>
      </c>
      <c r="BA175" s="118">
        <v>8.0238424598396669</v>
      </c>
      <c r="BB175" s="279">
        <v>509.62390527748977</v>
      </c>
      <c r="BC175" s="279">
        <v>511.38036954750345</v>
      </c>
      <c r="BD175" s="116">
        <v>2257.3801980417425</v>
      </c>
      <c r="BE175" s="116">
        <v>207.63624519565064</v>
      </c>
      <c r="BF175" s="116">
        <v>16.963986842480175</v>
      </c>
      <c r="BG175" s="116">
        <v>77.74414953594858</v>
      </c>
      <c r="BH175" s="116">
        <v>3.6837634250845261</v>
      </c>
      <c r="BI175" s="116">
        <v>6.6636188633441992E-2</v>
      </c>
      <c r="BJ175" s="116">
        <v>0.31242894643876312</v>
      </c>
      <c r="BK175" s="116">
        <v>11.374598738438554</v>
      </c>
      <c r="BL175" s="116">
        <v>4.9490363293803501</v>
      </c>
      <c r="BM175" s="116">
        <v>3.2096417605552183</v>
      </c>
      <c r="BN175" s="116">
        <v>522.47419085976037</v>
      </c>
      <c r="BO175" s="38"/>
      <c r="BP175" s="115" t="s">
        <v>88</v>
      </c>
      <c r="BQ175" s="117">
        <v>2470.4689280890466</v>
      </c>
      <c r="BR175" s="117">
        <v>18.983499999999999</v>
      </c>
      <c r="BS175" s="117">
        <v>2</v>
      </c>
      <c r="BT175" s="118">
        <v>8.043040035403239</v>
      </c>
      <c r="BU175" s="268">
        <v>483.63998580988903</v>
      </c>
      <c r="BV175" s="268">
        <v>485.30689418256918</v>
      </c>
      <c r="BW175" s="116">
        <v>2239.1062119500998</v>
      </c>
      <c r="BX175" s="116">
        <v>215.26366295322759</v>
      </c>
      <c r="BY175" s="116">
        <v>16.099053185719171</v>
      </c>
      <c r="BZ175" s="116">
        <v>80.582466786604002</v>
      </c>
      <c r="CA175" s="116">
        <v>3.8502533479018752</v>
      </c>
      <c r="CB175" s="116">
        <v>6.6928731385282422E-2</v>
      </c>
      <c r="CC175" s="116">
        <v>0.32606154807409793</v>
      </c>
      <c r="CD175" s="116"/>
      <c r="CE175" s="116"/>
      <c r="CF175" s="116">
        <v>11.132630697650654</v>
      </c>
      <c r="CG175" s="116">
        <v>5.1308368023470985</v>
      </c>
      <c r="CH175" s="116">
        <v>3.3275464093165708</v>
      </c>
      <c r="CI175" s="116">
        <v>495.83508080504703</v>
      </c>
      <c r="CJ175" s="116"/>
      <c r="CK175" s="116"/>
      <c r="CL175" s="33">
        <v>18.9361</v>
      </c>
      <c r="CM175" s="38"/>
      <c r="CN175" s="38"/>
      <c r="CO175" s="38"/>
      <c r="CP175" s="38"/>
      <c r="CQ175" s="38"/>
      <c r="CR175" s="38"/>
      <c r="CS175" s="38"/>
    </row>
    <row r="176" spans="1:97" ht="13.5" customHeight="1" x14ac:dyDescent="0.35">
      <c r="A176" s="25" t="s">
        <v>89</v>
      </c>
      <c r="B176" s="132" t="s">
        <v>85</v>
      </c>
      <c r="C176" s="27" t="s">
        <v>86</v>
      </c>
      <c r="D176" s="27">
        <v>44118</v>
      </c>
      <c r="E176" s="54">
        <v>0.40347222222222223</v>
      </c>
      <c r="F176" s="29">
        <f t="shared" si="52"/>
        <v>44118.40347222222</v>
      </c>
      <c r="G176" s="30">
        <f t="shared" si="1"/>
        <v>13.708333333333334</v>
      </c>
      <c r="H176" s="30">
        <f t="shared" si="2"/>
        <v>45.697666666666663</v>
      </c>
      <c r="I176" s="31">
        <v>19</v>
      </c>
      <c r="J176" s="62">
        <v>15</v>
      </c>
      <c r="K176" s="31"/>
      <c r="L176" s="33">
        <v>20.0884</v>
      </c>
      <c r="M176" s="33">
        <v>50.963551000000002</v>
      </c>
      <c r="N176" s="33">
        <v>8.1579999999999995</v>
      </c>
      <c r="O176" s="33">
        <v>0.48459999999999998</v>
      </c>
      <c r="P176" s="33">
        <v>1.9982024</v>
      </c>
      <c r="Q176" s="33">
        <v>3.8521000000000001</v>
      </c>
      <c r="R176" s="33">
        <v>75.653999999999996</v>
      </c>
      <c r="S176" s="33">
        <v>37.425699999999999</v>
      </c>
      <c r="T176" s="33">
        <v>26.590499999999999</v>
      </c>
      <c r="U176" s="33">
        <f t="shared" si="83"/>
        <v>172.03863810000001</v>
      </c>
      <c r="V176" s="33">
        <v>173.82364789988713</v>
      </c>
      <c r="W176" s="33">
        <v>3.1579999999999999</v>
      </c>
      <c r="X176" s="34">
        <v>0.37</v>
      </c>
      <c r="Y176" s="33">
        <v>2.27</v>
      </c>
      <c r="Z176" s="34">
        <v>0.154</v>
      </c>
      <c r="AA176" s="33">
        <v>10.321999999999999</v>
      </c>
      <c r="AB176" s="33">
        <f t="shared" si="84"/>
        <v>169.32130961652882</v>
      </c>
      <c r="AC176" s="33">
        <f t="shared" si="85"/>
        <v>221.56658507592527</v>
      </c>
      <c r="AD176" s="33">
        <f t="shared" si="86"/>
        <v>227.48623087772057</v>
      </c>
      <c r="AE176" s="33">
        <f t="shared" si="87"/>
        <v>52.245275459396453</v>
      </c>
      <c r="AF176" s="33">
        <f t="shared" si="88"/>
        <v>53.662582977833438</v>
      </c>
      <c r="AG176" s="33">
        <f t="shared" si="89"/>
        <v>76.410623724000942</v>
      </c>
      <c r="AH176" s="33">
        <f t="shared" si="17"/>
        <v>26.063785864811507</v>
      </c>
      <c r="AI176" s="33">
        <f t="shared" si="61"/>
        <v>3.0777813655496078</v>
      </c>
      <c r="AJ176" s="33">
        <f t="shared" si="62"/>
        <v>0.3606013632847862</v>
      </c>
      <c r="AK176" s="33">
        <f t="shared" si="63"/>
        <v>2.212338093666121</v>
      </c>
      <c r="AL176" s="34">
        <f t="shared" si="64"/>
        <v>0.15008813498880291</v>
      </c>
      <c r="AM176" s="33">
        <f t="shared" si="65"/>
        <v>10.059803437366387</v>
      </c>
      <c r="AN176" s="48">
        <v>2679.23</v>
      </c>
      <c r="AO176" s="34">
        <v>7.9692182536145557</v>
      </c>
      <c r="AP176" s="33">
        <v>20.897567302500001</v>
      </c>
      <c r="AQ176" s="34">
        <v>7.9853153739482625</v>
      </c>
      <c r="AR176" s="33">
        <v>221.15648906256183</v>
      </c>
      <c r="AS176" s="33">
        <v>20.691450212100005</v>
      </c>
      <c r="AT176" s="38"/>
      <c r="AU176" s="37">
        <f t="shared" si="9"/>
        <v>2020.7863481228669</v>
      </c>
      <c r="AV176" s="38"/>
      <c r="AW176" s="115" t="s">
        <v>87</v>
      </c>
      <c r="AX176" s="116">
        <v>2412.6510539665142</v>
      </c>
      <c r="AY176" s="116">
        <v>20.0884</v>
      </c>
      <c r="AZ176" s="117">
        <v>15</v>
      </c>
      <c r="BA176" s="118">
        <v>7.9809057014722367</v>
      </c>
      <c r="BB176" s="279">
        <v>548.01797281178835</v>
      </c>
      <c r="BC176" s="279">
        <v>549.88090757673319</v>
      </c>
      <c r="BD176" s="116">
        <v>2195.0954877841978</v>
      </c>
      <c r="BE176" s="116">
        <v>200.06988749939788</v>
      </c>
      <c r="BF176" s="116">
        <v>17.48567868291827</v>
      </c>
      <c r="BG176" s="116">
        <v>79.688938461552439</v>
      </c>
      <c r="BH176" s="116">
        <v>3.8328339280124117</v>
      </c>
      <c r="BI176" s="116">
        <v>0.16414218091599131</v>
      </c>
      <c r="BJ176" s="116">
        <v>0.31950038680095688</v>
      </c>
      <c r="BK176" s="116">
        <v>11.209494966713086</v>
      </c>
      <c r="BL176" s="116">
        <v>4.6857631416803622</v>
      </c>
      <c r="BM176" s="116">
        <v>3.0553185050197857</v>
      </c>
      <c r="BN176" s="116">
        <v>562.66278889867203</v>
      </c>
      <c r="BO176" s="38"/>
      <c r="BP176" s="115" t="s">
        <v>88</v>
      </c>
      <c r="BQ176" s="117">
        <v>2403.1283711171463</v>
      </c>
      <c r="BR176" s="117">
        <v>20.0884</v>
      </c>
      <c r="BS176" s="117">
        <v>15</v>
      </c>
      <c r="BT176" s="118">
        <v>7.9970302495316732</v>
      </c>
      <c r="BU176" s="268">
        <v>524.45345740678692</v>
      </c>
      <c r="BV176" s="268">
        <v>526.23628685193398</v>
      </c>
      <c r="BW176" s="116">
        <v>2180.168778857163</v>
      </c>
      <c r="BX176" s="116">
        <v>206.22578954670993</v>
      </c>
      <c r="BY176" s="116">
        <v>16.733802713273136</v>
      </c>
      <c r="BZ176" s="116">
        <v>82.146202652089855</v>
      </c>
      <c r="CA176" s="116">
        <v>3.9778147175329779</v>
      </c>
      <c r="CB176" s="116">
        <v>0.16472268339743418</v>
      </c>
      <c r="CC176" s="116">
        <v>0.3311879343566555</v>
      </c>
      <c r="CD176" s="116"/>
      <c r="CE176" s="116"/>
      <c r="CF176" s="116">
        <v>11.00964298355183</v>
      </c>
      <c r="CG176" s="116">
        <v>4.8299382560747066</v>
      </c>
      <c r="CH176" s="116">
        <v>3.1493268621759731</v>
      </c>
      <c r="CI176" s="116">
        <v>538.46855328118909</v>
      </c>
      <c r="CJ176" s="116"/>
      <c r="CK176" s="116"/>
      <c r="CL176" s="38"/>
      <c r="CM176" s="38"/>
      <c r="CN176" s="38"/>
      <c r="CO176" s="38"/>
      <c r="CP176" s="38"/>
      <c r="CQ176" s="38"/>
      <c r="CR176" s="38"/>
      <c r="CS176" s="38"/>
    </row>
    <row r="177" spans="1:97" ht="13.5" customHeight="1" x14ac:dyDescent="0.35">
      <c r="A177" s="25" t="s">
        <v>84</v>
      </c>
      <c r="B177" s="132" t="s">
        <v>85</v>
      </c>
      <c r="C177" s="27" t="s">
        <v>86</v>
      </c>
      <c r="D177" s="27">
        <v>44147</v>
      </c>
      <c r="E177" s="54">
        <v>0.45833333333333331</v>
      </c>
      <c r="F177" s="29">
        <f t="shared" si="52"/>
        <v>44147.458333333336</v>
      </c>
      <c r="G177" s="30">
        <f t="shared" si="1"/>
        <v>13.708333333333334</v>
      </c>
      <c r="H177" s="30">
        <f t="shared" si="2"/>
        <v>45.697666666666663</v>
      </c>
      <c r="I177" s="31">
        <v>19</v>
      </c>
      <c r="J177" s="62">
        <v>2</v>
      </c>
      <c r="K177" s="31"/>
      <c r="L177" s="33">
        <v>16.916699999999999</v>
      </c>
      <c r="M177" s="33">
        <v>47.928933000000001</v>
      </c>
      <c r="N177" s="33">
        <v>8.2539999999999996</v>
      </c>
      <c r="O177" s="33">
        <v>1.2077</v>
      </c>
      <c r="P177" s="33">
        <v>1.7243942000000001</v>
      </c>
      <c r="Q177" s="33">
        <v>5.1043000000000003</v>
      </c>
      <c r="R177" s="33">
        <v>94.649000000000001</v>
      </c>
      <c r="S177" s="33">
        <v>37.739699999999999</v>
      </c>
      <c r="T177" s="33">
        <v>27.639099999999999</v>
      </c>
      <c r="U177" s="33">
        <f t="shared" si="83"/>
        <v>227.96314230000002</v>
      </c>
      <c r="V177" s="33">
        <v>228.35699977771276</v>
      </c>
      <c r="W177" s="33">
        <v>0.111</v>
      </c>
      <c r="X177" s="33">
        <v>0.40500000000000003</v>
      </c>
      <c r="Y177" s="33">
        <v>0.52200000000000002</v>
      </c>
      <c r="Z177" s="33">
        <v>3.7999999999999999E-2</v>
      </c>
      <c r="AA177" s="33">
        <v>2.008</v>
      </c>
      <c r="AB177" s="33">
        <f t="shared" si="84"/>
        <v>222.21517240606431</v>
      </c>
      <c r="AC177" s="33">
        <f t="shared" si="85"/>
        <v>234.36128239798794</v>
      </c>
      <c r="AD177" s="33">
        <f t="shared" si="86"/>
        <v>240.87172311240508</v>
      </c>
      <c r="AE177" s="33">
        <f t="shared" si="87"/>
        <v>12.146109991923623</v>
      </c>
      <c r="AF177" s="33">
        <f t="shared" si="88"/>
        <v>12.51472333469232</v>
      </c>
      <c r="AG177" s="33">
        <f t="shared" si="89"/>
        <v>94.804403284460165</v>
      </c>
      <c r="AH177" s="33">
        <f t="shared" si="17"/>
        <v>26.302737012724265</v>
      </c>
      <c r="AI177" s="33">
        <f t="shared" si="61"/>
        <v>0.10815522164842849</v>
      </c>
      <c r="AJ177" s="33">
        <f t="shared" si="62"/>
        <v>0.39462040331183368</v>
      </c>
      <c r="AK177" s="33">
        <f t="shared" si="63"/>
        <v>0.50862185315747444</v>
      </c>
      <c r="AL177" s="34">
        <f t="shared" si="64"/>
        <v>3.7026111915678221E-2</v>
      </c>
      <c r="AM177" s="33">
        <f t="shared" si="65"/>
        <v>1.9565377033337332</v>
      </c>
      <c r="AN177" s="48">
        <v>2670.45</v>
      </c>
      <c r="AO177" s="34">
        <v>8.0244529702979523</v>
      </c>
      <c r="AP177" s="33">
        <v>22.197501153600005</v>
      </c>
      <c r="AQ177" s="34">
        <v>8.0414981065203044</v>
      </c>
      <c r="AR177" s="58"/>
      <c r="AS177" s="38"/>
      <c r="AT177" s="38"/>
      <c r="AU177" s="37">
        <f t="shared" si="9"/>
        <v>2020.865529010239</v>
      </c>
      <c r="AV177" s="38"/>
      <c r="AW177" s="115" t="s">
        <v>87</v>
      </c>
      <c r="AX177" s="116">
        <v>2356.8217171689457</v>
      </c>
      <c r="AY177" s="116">
        <v>16.916699999999999</v>
      </c>
      <c r="AZ177" s="117">
        <v>2</v>
      </c>
      <c r="BA177" s="118">
        <v>8.1051061109955018</v>
      </c>
      <c r="BB177" s="279">
        <v>388.94674095076516</v>
      </c>
      <c r="BC177" s="279">
        <v>390.32253450243815</v>
      </c>
      <c r="BD177" s="116">
        <v>2114.3832857878078</v>
      </c>
      <c r="BE177" s="116">
        <v>228.88369887214063</v>
      </c>
      <c r="BF177" s="116">
        <v>13.554732508996858</v>
      </c>
      <c r="BG177" s="116">
        <v>94.404956779673427</v>
      </c>
      <c r="BH177" s="116">
        <v>3.7892518758836524</v>
      </c>
      <c r="BI177" s="116">
        <v>4.0947009753221617E-2</v>
      </c>
      <c r="BJ177" s="116">
        <v>7.2168861994973202E-2</v>
      </c>
      <c r="BK177" s="116">
        <v>10.316760286343831</v>
      </c>
      <c r="BL177" s="116">
        <v>5.3509289199069991</v>
      </c>
      <c r="BM177" s="116">
        <v>3.461728095198092</v>
      </c>
      <c r="BN177" s="116">
        <v>397.72759198282398</v>
      </c>
      <c r="BO177" s="38"/>
      <c r="BP177" s="115" t="s">
        <v>88</v>
      </c>
      <c r="BQ177" s="117">
        <v>2345.7887651403785</v>
      </c>
      <c r="BR177" s="117">
        <v>16.916699999999999</v>
      </c>
      <c r="BS177" s="117">
        <v>2</v>
      </c>
      <c r="BT177" s="118">
        <v>8.1223033229104775</v>
      </c>
      <c r="BU177" s="268">
        <v>370.72460543926411</v>
      </c>
      <c r="BV177" s="268">
        <v>372.03594313131703</v>
      </c>
      <c r="BW177" s="116">
        <v>2096.7285258066759</v>
      </c>
      <c r="BX177" s="116">
        <v>236.14054537007902</v>
      </c>
      <c r="BY177" s="116">
        <v>12.91969396362367</v>
      </c>
      <c r="BZ177" s="116">
        <v>97.389698131276816</v>
      </c>
      <c r="CA177" s="116">
        <v>3.9423092243797604</v>
      </c>
      <c r="CB177" s="116">
        <v>4.1108825673074736E-2</v>
      </c>
      <c r="CC177" s="116">
        <v>7.4972240117725575E-2</v>
      </c>
      <c r="CD177" s="116"/>
      <c r="CE177" s="116"/>
      <c r="CF177" s="116">
        <v>10.128055930042885</v>
      </c>
      <c r="CG177" s="116">
        <v>5.52058219790141</v>
      </c>
      <c r="CH177" s="116">
        <v>3.5714835278839576</v>
      </c>
      <c r="CI177" s="116">
        <v>379.09407403623345</v>
      </c>
      <c r="CJ177" s="116"/>
      <c r="CK177" s="116"/>
      <c r="CL177" s="38"/>
      <c r="CM177" s="38"/>
      <c r="CN177" s="38"/>
      <c r="CO177" s="38"/>
      <c r="CP177" s="38"/>
      <c r="CQ177" s="38"/>
      <c r="CR177" s="38"/>
      <c r="CS177" s="38"/>
    </row>
    <row r="178" spans="1:97" ht="13.5" customHeight="1" x14ac:dyDescent="0.35">
      <c r="A178" s="25" t="s">
        <v>84</v>
      </c>
      <c r="B178" s="132" t="s">
        <v>85</v>
      </c>
      <c r="C178" s="27" t="s">
        <v>86</v>
      </c>
      <c r="D178" s="27">
        <v>44147</v>
      </c>
      <c r="E178" s="54">
        <v>0.45833333333333331</v>
      </c>
      <c r="F178" s="29">
        <f t="shared" si="52"/>
        <v>44147.458333333336</v>
      </c>
      <c r="G178" s="30">
        <f t="shared" si="1"/>
        <v>13.708333333333334</v>
      </c>
      <c r="H178" s="30">
        <f t="shared" si="2"/>
        <v>45.697666666666663</v>
      </c>
      <c r="I178" s="31">
        <v>19</v>
      </c>
      <c r="J178" s="62">
        <v>2</v>
      </c>
      <c r="K178" s="31"/>
      <c r="L178" s="33">
        <v>16.916699999999999</v>
      </c>
      <c r="M178" s="33">
        <v>47.928933000000001</v>
      </c>
      <c r="N178" s="33">
        <v>8.2539999999999996</v>
      </c>
      <c r="O178" s="33">
        <v>1.2077</v>
      </c>
      <c r="P178" s="33">
        <v>1.7243942000000001</v>
      </c>
      <c r="Q178" s="33">
        <v>5.1043000000000003</v>
      </c>
      <c r="R178" s="33">
        <v>94.649000000000001</v>
      </c>
      <c r="S178" s="33">
        <v>37.739699999999999</v>
      </c>
      <c r="T178" s="33">
        <v>27.639099999999999</v>
      </c>
      <c r="U178" s="33">
        <f t="shared" si="83"/>
        <v>227.96314230000002</v>
      </c>
      <c r="V178" s="33">
        <v>228.66554652107988</v>
      </c>
      <c r="W178" s="33">
        <v>0.106</v>
      </c>
      <c r="X178" s="33">
        <v>0.40799999999999997</v>
      </c>
      <c r="Y178" s="33">
        <v>0.50900000000000012</v>
      </c>
      <c r="Z178" s="33">
        <v>2.4E-2</v>
      </c>
      <c r="AA178" s="33">
        <v>2.0249999999999999</v>
      </c>
      <c r="AB178" s="33">
        <f t="shared" si="84"/>
        <v>222.51542056066165</v>
      </c>
      <c r="AC178" s="33">
        <f t="shared" si="85"/>
        <v>234.36128239798794</v>
      </c>
      <c r="AD178" s="33">
        <f t="shared" si="86"/>
        <v>240.87172311240508</v>
      </c>
      <c r="AE178" s="33">
        <f t="shared" si="87"/>
        <v>11.845861837326282</v>
      </c>
      <c r="AF178" s="33">
        <f t="shared" si="88"/>
        <v>12.206176591325203</v>
      </c>
      <c r="AG178" s="33">
        <f t="shared" si="89"/>
        <v>94.932499160298249</v>
      </c>
      <c r="AH178" s="33">
        <f t="shared" si="17"/>
        <v>26.302737012724265</v>
      </c>
      <c r="AI178" s="33">
        <f t="shared" si="61"/>
        <v>0.10328336481741819</v>
      </c>
      <c r="AJ178" s="33">
        <f t="shared" si="62"/>
        <v>0.39754351741043981</v>
      </c>
      <c r="AK178" s="33">
        <f t="shared" si="63"/>
        <v>0.49595502539684783</v>
      </c>
      <c r="AL178" s="34">
        <f t="shared" si="64"/>
        <v>2.3384912788849403E-2</v>
      </c>
      <c r="AM178" s="33">
        <f t="shared" si="65"/>
        <v>1.9731020165591682</v>
      </c>
      <c r="AN178" s="48">
        <v>2671.71</v>
      </c>
      <c r="AO178" s="34">
        <v>8.0204829250384844</v>
      </c>
      <c r="AP178" s="33">
        <v>22.350633360900002</v>
      </c>
      <c r="AQ178" s="34">
        <v>8.0372838169561653</v>
      </c>
      <c r="AR178" s="58"/>
      <c r="AS178" s="38"/>
      <c r="AT178" s="38"/>
      <c r="AU178" s="37">
        <f t="shared" si="9"/>
        <v>2020.865529010239</v>
      </c>
      <c r="AV178" s="38"/>
      <c r="AW178" s="115" t="s">
        <v>87</v>
      </c>
      <c r="AX178" s="116">
        <v>2359.0485091551604</v>
      </c>
      <c r="AY178" s="116">
        <v>16.916699999999999</v>
      </c>
      <c r="AZ178" s="117">
        <v>2</v>
      </c>
      <c r="BA178" s="118">
        <v>8.1034384423345358</v>
      </c>
      <c r="BB178" s="279">
        <v>390.94891143776175</v>
      </c>
      <c r="BC178" s="279">
        <v>392.33178712422432</v>
      </c>
      <c r="BD178" s="116">
        <v>2117.122168870736</v>
      </c>
      <c r="BE178" s="116">
        <v>228.30183245009056</v>
      </c>
      <c r="BF178" s="116">
        <v>13.624507834334322</v>
      </c>
      <c r="BG178" s="116">
        <v>94.119113773887094</v>
      </c>
      <c r="BH178" s="116">
        <v>3.7747292428666666</v>
      </c>
      <c r="BI178" s="116">
        <v>2.5851496496747162E-2</v>
      </c>
      <c r="BJ178" s="116">
        <v>7.2511169138211318E-2</v>
      </c>
      <c r="BK178" s="116">
        <v>10.336612061579785</v>
      </c>
      <c r="BL178" s="116">
        <v>5.3373258285526877</v>
      </c>
      <c r="BM178" s="116">
        <v>3.452927716006438</v>
      </c>
      <c r="BN178" s="116">
        <v>399.77496341621276</v>
      </c>
      <c r="BO178" s="38"/>
      <c r="BP178" s="115" t="s">
        <v>88</v>
      </c>
      <c r="BQ178" s="117">
        <v>2348.1880901489885</v>
      </c>
      <c r="BR178" s="117">
        <v>16.916699999999999</v>
      </c>
      <c r="BS178" s="117">
        <v>2</v>
      </c>
      <c r="BT178" s="118">
        <v>8.1203944808092405</v>
      </c>
      <c r="BU178" s="268">
        <v>372.89406195817338</v>
      </c>
      <c r="BV178" s="268">
        <v>374.21307351395899</v>
      </c>
      <c r="BW178" s="116">
        <v>2099.7491670768613</v>
      </c>
      <c r="BX178" s="116">
        <v>235.44362389136856</v>
      </c>
      <c r="BY178" s="116">
        <v>12.995299180759181</v>
      </c>
      <c r="BZ178" s="116">
        <v>97.055064289307836</v>
      </c>
      <c r="CA178" s="116">
        <v>3.9250197293702165</v>
      </c>
      <c r="CB178" s="116">
        <v>2.5951996060355944E-2</v>
      </c>
      <c r="CC178" s="116">
        <v>7.5288033673563196E-2</v>
      </c>
      <c r="CD178" s="116"/>
      <c r="CE178" s="116"/>
      <c r="CF178" s="116">
        <v>10.149965778291481</v>
      </c>
      <c r="CG178" s="116">
        <v>5.5042893062987659</v>
      </c>
      <c r="CH178" s="116">
        <v>3.5609430102547548</v>
      </c>
      <c r="CI178" s="116">
        <v>381.31250814643579</v>
      </c>
      <c r="CJ178" s="116"/>
      <c r="CK178" s="116"/>
      <c r="CL178" s="38"/>
      <c r="CM178" s="38"/>
      <c r="CN178" s="38"/>
      <c r="CO178" s="38"/>
      <c r="CP178" s="38"/>
      <c r="CQ178" s="38"/>
      <c r="CR178" s="38"/>
      <c r="CS178" s="38"/>
    </row>
    <row r="179" spans="1:97" ht="13.5" customHeight="1" x14ac:dyDescent="0.35">
      <c r="A179" s="25" t="s">
        <v>84</v>
      </c>
      <c r="B179" s="132" t="s">
        <v>85</v>
      </c>
      <c r="C179" s="27" t="s">
        <v>86</v>
      </c>
      <c r="D179" s="27">
        <v>44147</v>
      </c>
      <c r="E179" s="54">
        <v>0.45833333333333331</v>
      </c>
      <c r="F179" s="29">
        <f t="shared" si="52"/>
        <v>44147.458333333336</v>
      </c>
      <c r="G179" s="30">
        <f t="shared" si="1"/>
        <v>13.708333333333334</v>
      </c>
      <c r="H179" s="30">
        <f t="shared" si="2"/>
        <v>45.697666666666663</v>
      </c>
      <c r="I179" s="31">
        <v>19</v>
      </c>
      <c r="J179" s="62">
        <v>2</v>
      </c>
      <c r="K179" s="31"/>
      <c r="L179" s="33">
        <v>16.916699999999999</v>
      </c>
      <c r="M179" s="33">
        <v>47.928933000000001</v>
      </c>
      <c r="N179" s="33">
        <v>8.2539999999999996</v>
      </c>
      <c r="O179" s="33">
        <v>1.2077</v>
      </c>
      <c r="P179" s="33">
        <v>1.7243942000000001</v>
      </c>
      <c r="Q179" s="33">
        <v>5.1043000000000003</v>
      </c>
      <c r="R179" s="33">
        <v>94.649000000000001</v>
      </c>
      <c r="S179" s="33">
        <v>37.739699999999999</v>
      </c>
      <c r="T179" s="33">
        <v>27.639099999999999</v>
      </c>
      <c r="U179" s="33">
        <f t="shared" si="83"/>
        <v>227.96314230000002</v>
      </c>
      <c r="V179" s="123"/>
      <c r="W179" s="33">
        <v>0.53700000000000003</v>
      </c>
      <c r="X179" s="33">
        <v>0.40400000000000003</v>
      </c>
      <c r="Y179" s="33">
        <v>0.60299999999999987</v>
      </c>
      <c r="Z179" s="33">
        <v>2.7E-2</v>
      </c>
      <c r="AA179" s="33">
        <v>2.0430000000000001</v>
      </c>
      <c r="AB179" s="33"/>
      <c r="AC179" s="33"/>
      <c r="AD179" s="33"/>
      <c r="AE179" s="33"/>
      <c r="AF179" s="33"/>
      <c r="AG179" s="33"/>
      <c r="AH179" s="33">
        <f t="shared" si="17"/>
        <v>26.302737012724265</v>
      </c>
      <c r="AI179" s="33">
        <f t="shared" si="61"/>
        <v>0.52323742365050541</v>
      </c>
      <c r="AJ179" s="33">
        <f t="shared" si="62"/>
        <v>0.39364603194563158</v>
      </c>
      <c r="AK179" s="33">
        <f t="shared" si="63"/>
        <v>0.5875459338198411</v>
      </c>
      <c r="AL179" s="34">
        <f t="shared" si="64"/>
        <v>2.6308026887455576E-2</v>
      </c>
      <c r="AM179" s="33">
        <f t="shared" si="65"/>
        <v>1.9906407011508056</v>
      </c>
      <c r="AN179" s="48">
        <v>2672.59</v>
      </c>
      <c r="AO179" s="34">
        <v>8.021075442321921</v>
      </c>
      <c r="AP179" s="33">
        <v>22.268561922500005</v>
      </c>
      <c r="AQ179" s="34">
        <v>8.0379865285116185</v>
      </c>
      <c r="AR179" s="58"/>
      <c r="AS179" s="38"/>
      <c r="AT179" s="38"/>
      <c r="AU179" s="37">
        <f t="shared" si="9"/>
        <v>2020.865529010239</v>
      </c>
      <c r="AV179" s="38"/>
      <c r="AW179" s="115" t="s">
        <v>87</v>
      </c>
      <c r="AX179" s="116">
        <v>2360.2664176369622</v>
      </c>
      <c r="AY179" s="116">
        <v>16.916699999999999</v>
      </c>
      <c r="AZ179" s="117">
        <v>2</v>
      </c>
      <c r="BA179" s="118">
        <v>8.1027844511300717</v>
      </c>
      <c r="BB179" s="279">
        <v>391.793857699684</v>
      </c>
      <c r="BC179" s="279">
        <v>393.1797221542638</v>
      </c>
      <c r="BD179" s="116">
        <v>2118.5052445337888</v>
      </c>
      <c r="BE179" s="116">
        <v>228.10721902502496</v>
      </c>
      <c r="BF179" s="116">
        <v>13.653954078148272</v>
      </c>
      <c r="BG179" s="116">
        <v>94.007191482075356</v>
      </c>
      <c r="BH179" s="116">
        <v>3.7690492675647369</v>
      </c>
      <c r="BI179" s="116">
        <v>2.9078629403693781E-2</v>
      </c>
      <c r="BJ179" s="116">
        <v>7.304967230743549E-2</v>
      </c>
      <c r="BK179" s="116">
        <v>10.34472920041682</v>
      </c>
      <c r="BL179" s="116">
        <v>5.3327760829416322</v>
      </c>
      <c r="BM179" s="116">
        <v>3.4499843051625376</v>
      </c>
      <c r="BN179" s="116">
        <v>400.63898516193484</v>
      </c>
      <c r="BO179" s="38"/>
      <c r="BP179" s="115" t="s">
        <v>88</v>
      </c>
      <c r="BQ179" s="117">
        <v>2349.3408240010835</v>
      </c>
      <c r="BR179" s="117">
        <v>16.916699999999999</v>
      </c>
      <c r="BS179" s="117">
        <v>2</v>
      </c>
      <c r="BT179" s="118">
        <v>8.1198493539631027</v>
      </c>
      <c r="BU179" s="268">
        <v>373.59008931134156</v>
      </c>
      <c r="BV179" s="268">
        <v>374.91156287501531</v>
      </c>
      <c r="BW179" s="116">
        <v>2101.0295946666847</v>
      </c>
      <c r="BX179" s="116">
        <v>235.29167371028149</v>
      </c>
      <c r="BY179" s="116">
        <v>13.019555624117427</v>
      </c>
      <c r="BZ179" s="116">
        <v>96.959652482777045</v>
      </c>
      <c r="CA179" s="116">
        <v>3.9200961315770417</v>
      </c>
      <c r="CB179" s="116">
        <v>2.9192316319776264E-2</v>
      </c>
      <c r="CC179" s="116">
        <v>7.5865610124976529E-2</v>
      </c>
      <c r="CD179" s="116"/>
      <c r="CE179" s="116"/>
      <c r="CF179" s="116">
        <v>10.156662506040117</v>
      </c>
      <c r="CG179" s="116">
        <v>5.5007369579997363</v>
      </c>
      <c r="CH179" s="116">
        <v>3.5586448552811518</v>
      </c>
      <c r="CI179" s="116">
        <v>382.0242489941752</v>
      </c>
      <c r="CJ179" s="116"/>
      <c r="CK179" s="116"/>
      <c r="CL179" s="38"/>
      <c r="CM179" s="38"/>
      <c r="CN179" s="38"/>
      <c r="CO179" s="38"/>
      <c r="CP179" s="38"/>
      <c r="CQ179" s="38"/>
      <c r="CR179" s="38"/>
      <c r="CS179" s="38"/>
    </row>
    <row r="180" spans="1:97" ht="13.5" customHeight="1" x14ac:dyDescent="0.35">
      <c r="A180" s="25" t="s">
        <v>89</v>
      </c>
      <c r="B180" s="132" t="s">
        <v>85</v>
      </c>
      <c r="C180" s="27" t="s">
        <v>86</v>
      </c>
      <c r="D180" s="27">
        <v>44147</v>
      </c>
      <c r="E180" s="54">
        <v>0.44444444444444442</v>
      </c>
      <c r="F180" s="29">
        <f t="shared" si="52"/>
        <v>44147.444444444445</v>
      </c>
      <c r="G180" s="30">
        <f t="shared" si="1"/>
        <v>13.708333333333334</v>
      </c>
      <c r="H180" s="30">
        <f t="shared" si="2"/>
        <v>45.697666666666663</v>
      </c>
      <c r="I180" s="31">
        <v>19</v>
      </c>
      <c r="J180" s="62">
        <v>15</v>
      </c>
      <c r="K180" s="31"/>
      <c r="L180" s="33">
        <v>16.699400000000001</v>
      </c>
      <c r="M180" s="33">
        <v>47.649805000000001</v>
      </c>
      <c r="N180" s="33">
        <v>8.2530000000000001</v>
      </c>
      <c r="O180" s="33">
        <v>1.1776</v>
      </c>
      <c r="P180" s="33">
        <v>1.8678726999999999</v>
      </c>
      <c r="Q180" s="33">
        <v>5.0831999999999997</v>
      </c>
      <c r="R180" s="33">
        <v>93.784000000000006</v>
      </c>
      <c r="S180" s="33">
        <v>37.691499999999998</v>
      </c>
      <c r="T180" s="33">
        <v>27.654900000000001</v>
      </c>
      <c r="U180" s="33">
        <f t="shared" si="83"/>
        <v>227.02079519999998</v>
      </c>
      <c r="V180" s="33">
        <v>228.28734122620543</v>
      </c>
      <c r="W180" s="33">
        <v>0.13200000000000001</v>
      </c>
      <c r="X180" s="33">
        <v>0.52500000000000002</v>
      </c>
      <c r="Y180" s="33">
        <v>0.66</v>
      </c>
      <c r="Z180" s="33">
        <v>8.0000000000000002E-3</v>
      </c>
      <c r="AA180" s="33">
        <v>2.3370000000000002</v>
      </c>
      <c r="AB180" s="33">
        <f t="shared" ref="AB180:AB221" si="92">V180*1000/(1000+T180)</f>
        <v>222.1439718977698</v>
      </c>
      <c r="AC180" s="33">
        <f t="shared" ref="AC180:AC221" si="93">EXP(1)^(-135.29996+(1.572288*(10^5)/(L180+273.15))-((6.637149*10^7)/(L180+273.15)^2)+(1.243678*10^10)/(L180+273.15)^3-((8.621061*10^11)/(L180+273.15)^4)-(S180*(0.020573-12.142/(L180+273.15)+2363.1/(L180+273.15)^2)))</f>
        <v>235.40253961249078</v>
      </c>
      <c r="AD180" s="33">
        <f t="shared" ref="AD180:AD221" si="94">EXP(1)^(-135.90205+(1.575701*10^5/(L180+273.15)+(-6.642308*10^7/(L180+273.15)^2)+(1.2438*10^10/(L180+273.15)^3)+(-8.621949*10^11/(L180+273.15)^4)-(S180*(0.017674-10.754/(L180+273.15)+2140.7/(L180+273.15)^2))))</f>
        <v>241.94553326296096</v>
      </c>
      <c r="AE180" s="33">
        <f t="shared" ref="AE180:AE221" si="95">AC180-AB180</f>
        <v>13.258567714720982</v>
      </c>
      <c r="AF180" s="33">
        <f t="shared" ref="AF180:AF221" si="96">AD180-V180</f>
        <v>13.658192036755537</v>
      </c>
      <c r="AG180" s="33">
        <f t="shared" ref="AG180:AG221" si="97">V180/AD180*100</f>
        <v>94.354848443549898</v>
      </c>
      <c r="AH180" s="33">
        <f t="shared" si="17"/>
        <v>26.266054409804838</v>
      </c>
      <c r="AI180" s="33">
        <f t="shared" si="61"/>
        <v>0.12862161759399893</v>
      </c>
      <c r="AJ180" s="33">
        <f t="shared" si="62"/>
        <v>0.51156325179431383</v>
      </c>
      <c r="AK180" s="33">
        <f t="shared" si="63"/>
        <v>0.64310808796999452</v>
      </c>
      <c r="AL180" s="34">
        <f t="shared" si="64"/>
        <v>7.7952495511514489E-3</v>
      </c>
      <c r="AM180" s="33">
        <f t="shared" si="65"/>
        <v>2.277187275130117</v>
      </c>
      <c r="AN180" s="48">
        <v>2676.12</v>
      </c>
      <c r="AO180" s="34">
        <v>8.0136807073805993</v>
      </c>
      <c r="AP180" s="33">
        <v>22.171479152400003</v>
      </c>
      <c r="AQ180" s="34">
        <v>8.030687121241094</v>
      </c>
      <c r="AR180" s="58"/>
      <c r="AS180" s="38"/>
      <c r="AT180" s="38"/>
      <c r="AU180" s="37">
        <f t="shared" si="9"/>
        <v>2020.865529010239</v>
      </c>
      <c r="AV180" s="38"/>
      <c r="AW180" s="115" t="s">
        <v>87</v>
      </c>
      <c r="AX180" s="116">
        <v>2369.5060173464331</v>
      </c>
      <c r="AY180" s="116">
        <v>16.699400000000001</v>
      </c>
      <c r="AZ180" s="117">
        <v>15</v>
      </c>
      <c r="BA180" s="118">
        <v>8.0967396047932905</v>
      </c>
      <c r="BB180" s="279">
        <v>398.59757624191309</v>
      </c>
      <c r="BC180" s="279">
        <v>400.01137898393102</v>
      </c>
      <c r="BD180" s="116">
        <v>2131.1284930954325</v>
      </c>
      <c r="BE180" s="116">
        <v>224.39422877399895</v>
      </c>
      <c r="BF180" s="116">
        <v>13.983295477001338</v>
      </c>
      <c r="BG180" s="116">
        <v>92.479853729719323</v>
      </c>
      <c r="BH180" s="116">
        <v>3.6409343987566438</v>
      </c>
      <c r="BI180" s="116">
        <v>8.5967737428139009E-3</v>
      </c>
      <c r="BJ180" s="116">
        <v>8.1829277987826174E-2</v>
      </c>
      <c r="BK180" s="116">
        <v>10.459940998746003</v>
      </c>
      <c r="BL180" s="116">
        <v>5.2363350959448285</v>
      </c>
      <c r="BM180" s="116">
        <v>3.3862700080184438</v>
      </c>
      <c r="BN180" s="116">
        <v>407.4945018155517</v>
      </c>
      <c r="BO180" s="38"/>
      <c r="BP180" s="115" t="s">
        <v>88</v>
      </c>
      <c r="BQ180" s="117">
        <v>2358.6252059023764</v>
      </c>
      <c r="BR180" s="117">
        <v>16.699400000000001</v>
      </c>
      <c r="BS180" s="117">
        <v>15</v>
      </c>
      <c r="BT180" s="118">
        <v>8.1139071572258263</v>
      </c>
      <c r="BU180" s="268">
        <v>380.02485755331139</v>
      </c>
      <c r="BV180" s="268">
        <v>381.37278392734873</v>
      </c>
      <c r="BW180" s="116">
        <v>2113.7544718186218</v>
      </c>
      <c r="BX180" s="116">
        <v>231.53899252658078</v>
      </c>
      <c r="BY180" s="116">
        <v>13.331741557173846</v>
      </c>
      <c r="BZ180" s="116">
        <v>95.414008062024948</v>
      </c>
      <c r="CA180" s="116">
        <v>3.7877421469332915</v>
      </c>
      <c r="CB180" s="116">
        <v>8.6301401138211119E-3</v>
      </c>
      <c r="CC180" s="116">
        <v>8.5005586218433696E-2</v>
      </c>
      <c r="CD180" s="116"/>
      <c r="CE180" s="116"/>
      <c r="CF180" s="116">
        <v>10.267196876517266</v>
      </c>
      <c r="CG180" s="116">
        <v>5.403061207370623</v>
      </c>
      <c r="CH180" s="116">
        <v>3.4940896223727531</v>
      </c>
      <c r="CI180" s="116">
        <v>388.50722943741044</v>
      </c>
      <c r="CJ180" s="116"/>
      <c r="CK180" s="116"/>
      <c r="CL180" s="38"/>
      <c r="CM180" s="38"/>
      <c r="CN180" s="38"/>
      <c r="CO180" s="38"/>
      <c r="CP180" s="38"/>
      <c r="CQ180" s="38"/>
      <c r="CR180" s="38"/>
      <c r="CS180" s="38"/>
    </row>
    <row r="181" spans="1:97" ht="13.5" customHeight="1" x14ac:dyDescent="0.35">
      <c r="A181" s="25" t="s">
        <v>84</v>
      </c>
      <c r="B181" s="132" t="s">
        <v>85</v>
      </c>
      <c r="C181" s="27" t="s">
        <v>86</v>
      </c>
      <c r="D181" s="27">
        <v>44179</v>
      </c>
      <c r="E181" s="54">
        <v>0.46388888888888885</v>
      </c>
      <c r="F181" s="29">
        <f t="shared" si="52"/>
        <v>44179.463888888888</v>
      </c>
      <c r="G181" s="30">
        <f t="shared" si="1"/>
        <v>13.708333333333334</v>
      </c>
      <c r="H181" s="30">
        <f t="shared" si="2"/>
        <v>45.697666666666663</v>
      </c>
      <c r="I181" s="31">
        <v>19</v>
      </c>
      <c r="J181" s="62">
        <v>2</v>
      </c>
      <c r="K181" s="31"/>
      <c r="L181" s="33">
        <v>12.803000000000001</v>
      </c>
      <c r="M181" s="33">
        <v>43.362774999999999</v>
      </c>
      <c r="N181" s="33">
        <v>8.2789999999999999</v>
      </c>
      <c r="O181" s="33">
        <v>0.65500000000000003</v>
      </c>
      <c r="P181" s="33">
        <v>1.4645461</v>
      </c>
      <c r="Q181" s="33">
        <v>5.6299000000000001</v>
      </c>
      <c r="R181" s="33">
        <v>96.119</v>
      </c>
      <c r="S181" s="33">
        <v>37.4953</v>
      </c>
      <c r="T181" s="33">
        <v>28.368099999999998</v>
      </c>
      <c r="U181" s="33">
        <f t="shared" si="83"/>
        <v>251.43696390000002</v>
      </c>
      <c r="V181" s="33">
        <v>252.42084951049321</v>
      </c>
      <c r="W181" s="33">
        <v>3.6999999999999998E-2</v>
      </c>
      <c r="X181" s="33">
        <v>0.70299999999999996</v>
      </c>
      <c r="Y181" s="33">
        <v>3.4440000000000004</v>
      </c>
      <c r="Z181" s="33">
        <v>8.8999999999999996E-2</v>
      </c>
      <c r="AA181" s="33">
        <v>7.577</v>
      </c>
      <c r="AB181" s="33">
        <f t="shared" si="92"/>
        <v>245.45768145714871</v>
      </c>
      <c r="AC181" s="33">
        <f t="shared" si="93"/>
        <v>254.42657730307218</v>
      </c>
      <c r="AD181" s="33">
        <f t="shared" si="94"/>
        <v>261.681542500055</v>
      </c>
      <c r="AE181" s="33">
        <f t="shared" si="95"/>
        <v>8.9688958459234698</v>
      </c>
      <c r="AF181" s="33">
        <f t="shared" si="96"/>
        <v>9.2606929895617895</v>
      </c>
      <c r="AG181" s="33">
        <f t="shared" si="97"/>
        <v>96.46108284860793</v>
      </c>
      <c r="AH181" s="33">
        <f t="shared" si="17"/>
        <v>26.1167470647963</v>
      </c>
      <c r="AI181" s="33">
        <f t="shared" si="61"/>
        <v>3.6058275148357515E-2</v>
      </c>
      <c r="AJ181" s="33">
        <f t="shared" si="62"/>
        <v>0.68510722781879285</v>
      </c>
      <c r="AK181" s="33">
        <f t="shared" si="63"/>
        <v>3.3563432327281975</v>
      </c>
      <c r="AL181" s="34">
        <f t="shared" si="64"/>
        <v>8.6734769951454571E-2</v>
      </c>
      <c r="AM181" s="33">
        <f t="shared" si="65"/>
        <v>7.3841500215974296</v>
      </c>
      <c r="AN181" s="48">
        <v>2668.69</v>
      </c>
      <c r="AO181" s="52">
        <v>7.9227197972093544</v>
      </c>
      <c r="AP181" s="33">
        <v>23.980535</v>
      </c>
      <c r="AQ181" s="52">
        <v>7.9344002263496982</v>
      </c>
      <c r="AR181" s="31">
        <v>194.26932454448155</v>
      </c>
      <c r="AS181" s="33">
        <v>24.302550999999998</v>
      </c>
      <c r="AT181" s="38"/>
      <c r="AU181" s="37">
        <f t="shared" si="9"/>
        <v>2020.9529010238907</v>
      </c>
      <c r="AV181" s="38"/>
      <c r="AW181" s="115" t="s">
        <v>87</v>
      </c>
      <c r="AX181" s="116">
        <v>2402.7411936118615</v>
      </c>
      <c r="AY181" s="116">
        <v>12.803000000000001</v>
      </c>
      <c r="AZ181" s="117">
        <v>2</v>
      </c>
      <c r="BA181" s="118">
        <v>8.0928539546381266</v>
      </c>
      <c r="BB181" s="279">
        <v>403.29271687490439</v>
      </c>
      <c r="BC181" s="279">
        <v>404.79592635054638</v>
      </c>
      <c r="BD181" s="116">
        <v>2190.9812374710459</v>
      </c>
      <c r="BE181" s="116">
        <v>195.81981575860723</v>
      </c>
      <c r="BF181" s="116">
        <v>15.940140382208339</v>
      </c>
      <c r="BG181" s="116">
        <v>83.309061069159313</v>
      </c>
      <c r="BH181" s="116">
        <v>2.4514332926096847</v>
      </c>
      <c r="BI181" s="116">
        <v>9.3826772000233857E-2</v>
      </c>
      <c r="BJ181" s="116">
        <v>0.22303095674551457</v>
      </c>
      <c r="BK181" s="116">
        <v>11.326237343544056</v>
      </c>
      <c r="BL181" s="116">
        <v>4.5853220847917928</v>
      </c>
      <c r="BM181" s="116">
        <v>2.9396516114565623</v>
      </c>
      <c r="BN181" s="116">
        <v>410.661097424015</v>
      </c>
      <c r="BO181" s="38"/>
      <c r="BP181" s="115" t="s">
        <v>88</v>
      </c>
      <c r="BQ181" s="117">
        <v>2395.8201244547477</v>
      </c>
      <c r="BR181" s="117">
        <v>12.803000000000001</v>
      </c>
      <c r="BS181" s="117">
        <v>2</v>
      </c>
      <c r="BT181" s="118">
        <v>8.1047930785513742</v>
      </c>
      <c r="BU181" s="268">
        <v>390.41008400291526</v>
      </c>
      <c r="BV181" s="268">
        <v>391.8652755129603</v>
      </c>
      <c r="BW181" s="116">
        <v>2180.110115254914</v>
      </c>
      <c r="BX181" s="116">
        <v>200.27905474605737</v>
      </c>
      <c r="BY181" s="116">
        <v>15.430954453776302</v>
      </c>
      <c r="BZ181" s="116">
        <v>85.186900239693045</v>
      </c>
      <c r="CA181" s="116">
        <v>2.5197601530647762</v>
      </c>
      <c r="CB181" s="116">
        <v>9.4046928969149415E-2</v>
      </c>
      <c r="CC181" s="116">
        <v>0.22905449202465011</v>
      </c>
      <c r="CD181" s="116"/>
      <c r="CE181" s="116"/>
      <c r="CF181" s="116">
        <v>11.173941588368935</v>
      </c>
      <c r="CG181" s="116">
        <v>4.6897397451358591</v>
      </c>
      <c r="CH181" s="116">
        <v>3.006593810459993</v>
      </c>
      <c r="CI181" s="116">
        <v>397.54309173842563</v>
      </c>
      <c r="CJ181" s="116"/>
      <c r="CK181" s="116"/>
      <c r="CL181" s="38"/>
      <c r="CM181" s="38"/>
      <c r="CN181" s="38"/>
      <c r="CO181" s="38"/>
      <c r="CP181" s="38"/>
      <c r="CQ181" s="38"/>
      <c r="CR181" s="38"/>
      <c r="CS181" s="38"/>
    </row>
    <row r="182" spans="1:97" ht="13.5" customHeight="1" x14ac:dyDescent="0.35">
      <c r="A182" s="25" t="s">
        <v>84</v>
      </c>
      <c r="B182" s="132" t="s">
        <v>85</v>
      </c>
      <c r="C182" s="27" t="s">
        <v>86</v>
      </c>
      <c r="D182" s="27">
        <v>44179</v>
      </c>
      <c r="E182" s="54">
        <v>0.46388888888888885</v>
      </c>
      <c r="F182" s="29">
        <f t="shared" si="52"/>
        <v>44179.463888888888</v>
      </c>
      <c r="G182" s="30">
        <f t="shared" si="1"/>
        <v>13.708333333333334</v>
      </c>
      <c r="H182" s="30">
        <f t="shared" si="2"/>
        <v>45.697666666666663</v>
      </c>
      <c r="I182" s="31">
        <v>19</v>
      </c>
      <c r="J182" s="62">
        <v>2</v>
      </c>
      <c r="K182" s="31"/>
      <c r="L182" s="33">
        <v>12.803000000000001</v>
      </c>
      <c r="M182" s="33">
        <v>43.362774999999999</v>
      </c>
      <c r="N182" s="33">
        <v>8.2789999999999999</v>
      </c>
      <c r="O182" s="33">
        <v>0.65500000000000003</v>
      </c>
      <c r="P182" s="33">
        <v>1.4645461</v>
      </c>
      <c r="Q182" s="33">
        <v>5.6299000000000001</v>
      </c>
      <c r="R182" s="33">
        <v>96.119</v>
      </c>
      <c r="S182" s="33">
        <v>37.4953</v>
      </c>
      <c r="T182" s="33">
        <v>28.368099999999998</v>
      </c>
      <c r="U182" s="33">
        <f t="shared" si="83"/>
        <v>251.43696390000002</v>
      </c>
      <c r="V182" s="33">
        <v>250.81736132282521</v>
      </c>
      <c r="W182" s="33">
        <v>2.5000000000000001E-2</v>
      </c>
      <c r="X182" s="33">
        <v>0.69899999999999995</v>
      </c>
      <c r="Y182" s="33">
        <v>3.3760000000000003</v>
      </c>
      <c r="Z182" s="33">
        <v>0.108</v>
      </c>
      <c r="AA182" s="33">
        <v>7.4770000000000003</v>
      </c>
      <c r="AB182" s="33">
        <f t="shared" si="92"/>
        <v>243.89842637361585</v>
      </c>
      <c r="AC182" s="33">
        <f t="shared" si="93"/>
        <v>254.42657730307218</v>
      </c>
      <c r="AD182" s="33">
        <f t="shared" si="94"/>
        <v>261.681542500055</v>
      </c>
      <c r="AE182" s="33">
        <f t="shared" si="95"/>
        <v>10.528150929456331</v>
      </c>
      <c r="AF182" s="33">
        <f t="shared" si="96"/>
        <v>10.864181177229796</v>
      </c>
      <c r="AG182" s="33">
        <f t="shared" si="97"/>
        <v>95.848319650887291</v>
      </c>
      <c r="AH182" s="33">
        <f t="shared" si="17"/>
        <v>26.1167470647963</v>
      </c>
      <c r="AI182" s="33">
        <f t="shared" si="61"/>
        <v>2.4363699424565888E-2</v>
      </c>
      <c r="AJ182" s="33">
        <f t="shared" si="62"/>
        <v>0.68120903591086224</v>
      </c>
      <c r="AK182" s="33">
        <f t="shared" si="63"/>
        <v>3.2900739702933781</v>
      </c>
      <c r="AL182" s="34">
        <f t="shared" si="64"/>
        <v>0.10525118151412464</v>
      </c>
      <c r="AM182" s="33">
        <f t="shared" si="65"/>
        <v>7.2866952238991658</v>
      </c>
      <c r="AN182" s="48">
        <v>2673.53</v>
      </c>
      <c r="AO182" s="34">
        <v>7.9170216340994353</v>
      </c>
      <c r="AP182" s="33">
        <v>24.292487999999999</v>
      </c>
      <c r="AQ182" s="34">
        <v>7.9282874657124234</v>
      </c>
      <c r="AR182" s="31">
        <v>194.67785959795617</v>
      </c>
      <c r="AS182" s="33">
        <v>24.121416999999997</v>
      </c>
      <c r="AT182" s="38"/>
      <c r="AU182" s="37">
        <f t="shared" si="9"/>
        <v>2020.9529010238907</v>
      </c>
      <c r="AV182" s="38"/>
      <c r="AW182" s="115" t="s">
        <v>87</v>
      </c>
      <c r="AX182" s="116">
        <v>2407.8466277204138</v>
      </c>
      <c r="AY182" s="116">
        <v>12.803000000000001</v>
      </c>
      <c r="AZ182" s="117">
        <v>2</v>
      </c>
      <c r="BA182" s="118">
        <v>8.0917803553893481</v>
      </c>
      <c r="BB182" s="279">
        <v>405.22484918435828</v>
      </c>
      <c r="BC182" s="279">
        <v>406.73526037596054</v>
      </c>
      <c r="BD182" s="116">
        <v>2196.0425439165115</v>
      </c>
      <c r="BE182" s="116">
        <v>195.78757591253455</v>
      </c>
      <c r="BF182" s="116">
        <v>16.016507891368057</v>
      </c>
      <c r="BG182" s="116">
        <v>83.14177206689763</v>
      </c>
      <c r="BH182" s="116">
        <v>2.4453807022958007</v>
      </c>
      <c r="BI182" s="116">
        <v>0.11383341370627761</v>
      </c>
      <c r="BJ182" s="116">
        <v>0.21956040828939241</v>
      </c>
      <c r="BK182" s="116">
        <v>11.34517283570402</v>
      </c>
      <c r="BL182" s="116">
        <v>4.5845671556870213</v>
      </c>
      <c r="BM182" s="116">
        <v>2.939167626140299</v>
      </c>
      <c r="BN182" s="116">
        <v>412.62853085727193</v>
      </c>
      <c r="BO182" s="38"/>
      <c r="BP182" s="115" t="s">
        <v>88</v>
      </c>
      <c r="BQ182" s="117">
        <v>2401.1668938412859</v>
      </c>
      <c r="BR182" s="117">
        <v>12.803000000000001</v>
      </c>
      <c r="BS182" s="117">
        <v>2</v>
      </c>
      <c r="BT182" s="118">
        <v>8.1033047860307352</v>
      </c>
      <c r="BU182" s="268">
        <v>392.7281859500593</v>
      </c>
      <c r="BV182" s="268">
        <v>394.19201781651708</v>
      </c>
      <c r="BW182" s="116">
        <v>2185.5521931145713</v>
      </c>
      <c r="BX182" s="116">
        <v>200.09212331791895</v>
      </c>
      <c r="BY182" s="116">
        <v>15.522577408795275</v>
      </c>
      <c r="BZ182" s="116">
        <v>84.951063244011422</v>
      </c>
      <c r="CA182" s="116">
        <v>2.5111399150375147</v>
      </c>
      <c r="CB182" s="116">
        <v>0.11409080156028939</v>
      </c>
      <c r="CC182" s="116">
        <v>0.22528210942297147</v>
      </c>
      <c r="CD182" s="116"/>
      <c r="CE182" s="116"/>
      <c r="CF182" s="116">
        <v>11.197818558952411</v>
      </c>
      <c r="CG182" s="116">
        <v>4.6853625537751986</v>
      </c>
      <c r="CH182" s="116">
        <v>3.0037875915294414</v>
      </c>
      <c r="CI182" s="116">
        <v>399.90354668770311</v>
      </c>
      <c r="CJ182" s="116"/>
      <c r="CK182" s="116"/>
      <c r="CL182" s="38"/>
      <c r="CM182" s="38"/>
      <c r="CN182" s="38"/>
      <c r="CO182" s="38"/>
      <c r="CP182" s="38"/>
      <c r="CQ182" s="38"/>
      <c r="CR182" s="38"/>
      <c r="CS182" s="38"/>
    </row>
    <row r="183" spans="1:97" ht="13.5" customHeight="1" x14ac:dyDescent="0.35">
      <c r="A183" s="25" t="s">
        <v>84</v>
      </c>
      <c r="B183" s="132" t="s">
        <v>85</v>
      </c>
      <c r="C183" s="27" t="s">
        <v>86</v>
      </c>
      <c r="D183" s="27">
        <v>44179</v>
      </c>
      <c r="E183" s="54">
        <v>0.46388888888888885</v>
      </c>
      <c r="F183" s="29">
        <f t="shared" si="52"/>
        <v>44179.463888888888</v>
      </c>
      <c r="G183" s="30">
        <f t="shared" si="1"/>
        <v>13.708333333333334</v>
      </c>
      <c r="H183" s="30">
        <f t="shared" si="2"/>
        <v>45.697666666666663</v>
      </c>
      <c r="I183" s="31">
        <v>19</v>
      </c>
      <c r="J183" s="62">
        <v>2</v>
      </c>
      <c r="K183" s="31"/>
      <c r="L183" s="33">
        <v>12.803000000000001</v>
      </c>
      <c r="M183" s="33">
        <v>43.362774999999999</v>
      </c>
      <c r="N183" s="33">
        <v>8.2789999999999999</v>
      </c>
      <c r="O183" s="33">
        <v>0.65500000000000003</v>
      </c>
      <c r="P183" s="33">
        <v>1.4645461</v>
      </c>
      <c r="Q183" s="33">
        <v>5.6299000000000001</v>
      </c>
      <c r="R183" s="33">
        <v>96.119</v>
      </c>
      <c r="S183" s="33">
        <v>37.4953</v>
      </c>
      <c r="T183" s="33">
        <v>28.368099999999998</v>
      </c>
      <c r="U183" s="33">
        <f t="shared" si="83"/>
        <v>251.43696390000002</v>
      </c>
      <c r="V183" s="33">
        <v>251.19764463118679</v>
      </c>
      <c r="W183" s="33">
        <v>6.5000000000000002E-2</v>
      </c>
      <c r="X183" s="33">
        <v>0.69899999999999995</v>
      </c>
      <c r="Y183" s="33">
        <v>3.3760000000000003</v>
      </c>
      <c r="Z183" s="33">
        <v>7.6999999999999999E-2</v>
      </c>
      <c r="AA183" s="33">
        <v>7.5970000000000004</v>
      </c>
      <c r="AB183" s="33">
        <f t="shared" si="92"/>
        <v>244.26821935762769</v>
      </c>
      <c r="AC183" s="33">
        <f t="shared" si="93"/>
        <v>254.42657730307218</v>
      </c>
      <c r="AD183" s="33">
        <f t="shared" si="94"/>
        <v>261.681542500055</v>
      </c>
      <c r="AE183" s="33">
        <f t="shared" si="95"/>
        <v>10.158357945444493</v>
      </c>
      <c r="AF183" s="33">
        <f t="shared" si="96"/>
        <v>10.483897868868212</v>
      </c>
      <c r="AG183" s="33">
        <f t="shared" si="97"/>
        <v>95.993642589879641</v>
      </c>
      <c r="AH183" s="33">
        <f t="shared" si="17"/>
        <v>26.1167470647963</v>
      </c>
      <c r="AI183" s="33">
        <f t="shared" si="61"/>
        <v>6.3345618503871312E-2</v>
      </c>
      <c r="AJ183" s="33">
        <f t="shared" si="62"/>
        <v>0.68120903591086224</v>
      </c>
      <c r="AK183" s="33">
        <f t="shared" si="63"/>
        <v>3.2900739702933781</v>
      </c>
      <c r="AL183" s="34">
        <f t="shared" si="64"/>
        <v>7.5040194227662935E-2</v>
      </c>
      <c r="AM183" s="33">
        <f t="shared" si="65"/>
        <v>7.4036409811370829</v>
      </c>
      <c r="AN183" s="48">
        <v>2670.24</v>
      </c>
      <c r="AO183" s="34">
        <v>7.9156808422195368</v>
      </c>
      <c r="AP183" s="33">
        <v>24.362928999999998</v>
      </c>
      <c r="AQ183" s="34">
        <v>7.9268534926301788</v>
      </c>
      <c r="AR183" s="31">
        <v>196.06900469520929</v>
      </c>
      <c r="AS183" s="33">
        <v>24.232109999999999</v>
      </c>
      <c r="AT183" s="38"/>
      <c r="AU183" s="37">
        <f t="shared" si="9"/>
        <v>2020.9529010238907</v>
      </c>
      <c r="AV183" s="38"/>
      <c r="AW183" s="115" t="s">
        <v>87</v>
      </c>
      <c r="AX183" s="116">
        <v>2404.989190585035</v>
      </c>
      <c r="AY183" s="116">
        <v>12.803000000000001</v>
      </c>
      <c r="AZ183" s="117">
        <v>2</v>
      </c>
      <c r="BA183" s="118">
        <v>8.0914727757036946</v>
      </c>
      <c r="BB183" s="279">
        <v>405.05212277447919</v>
      </c>
      <c r="BC183" s="279">
        <v>406.5618901558534</v>
      </c>
      <c r="BD183" s="116">
        <v>2193.5523981162733</v>
      </c>
      <c r="BE183" s="116">
        <v>195.42711158692347</v>
      </c>
      <c r="BF183" s="116">
        <v>16.009680881838314</v>
      </c>
      <c r="BG183" s="116">
        <v>83.093892502262975</v>
      </c>
      <c r="BH183" s="116">
        <v>2.4436494273772378</v>
      </c>
      <c r="BI183" s="116">
        <v>8.1154152978673094E-2</v>
      </c>
      <c r="BJ183" s="116">
        <v>0.22293099812996475</v>
      </c>
      <c r="BK183" s="116">
        <v>11.345694006145024</v>
      </c>
      <c r="BL183" s="116">
        <v>4.5761265133209719</v>
      </c>
      <c r="BM183" s="116">
        <v>2.9337563273320035</v>
      </c>
      <c r="BN183" s="116">
        <v>412.45264864054184</v>
      </c>
      <c r="BO183" s="38"/>
      <c r="BP183" s="115" t="s">
        <v>88</v>
      </c>
      <c r="BQ183" s="117">
        <v>2398.3724546238359</v>
      </c>
      <c r="BR183" s="117">
        <v>12.803000000000001</v>
      </c>
      <c r="BS183" s="117">
        <v>2</v>
      </c>
      <c r="BT183" s="118">
        <v>8.1029039066431263</v>
      </c>
      <c r="BU183" s="268">
        <v>392.66123700656033</v>
      </c>
      <c r="BV183" s="268">
        <v>394.12481933147654</v>
      </c>
      <c r="BW183" s="116">
        <v>2183.1635000038636</v>
      </c>
      <c r="BX183" s="116">
        <v>199.68902336746288</v>
      </c>
      <c r="BY183" s="116">
        <v>15.51993125250943</v>
      </c>
      <c r="BZ183" s="116">
        <v>84.88762468412655</v>
      </c>
      <c r="CA183" s="116">
        <v>2.5088230544486794</v>
      </c>
      <c r="CB183" s="116">
        <v>8.1336079772971151E-2</v>
      </c>
      <c r="CC183" s="116">
        <v>0.22869304589424938</v>
      </c>
      <c r="CD183" s="116"/>
      <c r="CE183" s="116"/>
      <c r="CF183" s="116">
        <v>11.199495281632668</v>
      </c>
      <c r="CG183" s="116">
        <v>4.6759235544683913</v>
      </c>
      <c r="CH183" s="116">
        <v>2.9977362457330741</v>
      </c>
      <c r="CI183" s="116">
        <v>399.83537455005154</v>
      </c>
      <c r="CJ183" s="116"/>
      <c r="CK183" s="116"/>
      <c r="CL183" s="38"/>
      <c r="CM183" s="38"/>
      <c r="CN183" s="38"/>
      <c r="CO183" s="38"/>
      <c r="CP183" s="38"/>
      <c r="CQ183" s="38"/>
      <c r="CR183" s="38"/>
      <c r="CS183" s="38"/>
    </row>
    <row r="184" spans="1:97" ht="13.5" customHeight="1" x14ac:dyDescent="0.35">
      <c r="A184" s="25" t="s">
        <v>89</v>
      </c>
      <c r="B184" s="132" t="s">
        <v>85</v>
      </c>
      <c r="C184" s="27" t="s">
        <v>86</v>
      </c>
      <c r="D184" s="27">
        <v>44179</v>
      </c>
      <c r="E184" s="54">
        <v>0.44444444444444442</v>
      </c>
      <c r="F184" s="29">
        <f t="shared" si="52"/>
        <v>44179.444444444445</v>
      </c>
      <c r="G184" s="30">
        <f t="shared" si="1"/>
        <v>13.708333333333334</v>
      </c>
      <c r="H184" s="30">
        <f t="shared" si="2"/>
        <v>45.697666666666663</v>
      </c>
      <c r="I184" s="31">
        <v>19</v>
      </c>
      <c r="J184" s="62">
        <v>15</v>
      </c>
      <c r="K184" s="31"/>
      <c r="L184" s="33">
        <v>13.308199999999999</v>
      </c>
      <c r="M184" s="33">
        <v>44.276228000000003</v>
      </c>
      <c r="N184" s="33">
        <v>8.2430000000000003</v>
      </c>
      <c r="O184" s="33">
        <v>0.49909999999999999</v>
      </c>
      <c r="P184" s="33">
        <v>1.7402036999999999</v>
      </c>
      <c r="Q184" s="33">
        <v>5.2553999999999998</v>
      </c>
      <c r="R184" s="33">
        <v>90.853999999999999</v>
      </c>
      <c r="S184" s="33">
        <v>37.866599999999998</v>
      </c>
      <c r="T184" s="33">
        <v>28.552099999999999</v>
      </c>
      <c r="U184" s="33">
        <f t="shared" si="83"/>
        <v>234.71141940000001</v>
      </c>
      <c r="V184" s="33">
        <v>235.504066280258</v>
      </c>
      <c r="W184" s="33">
        <v>0.70199999999999996</v>
      </c>
      <c r="X184" s="33">
        <v>0.68600000000000005</v>
      </c>
      <c r="Y184" s="33">
        <v>3.0750000000000002</v>
      </c>
      <c r="Z184" s="33">
        <v>0.112</v>
      </c>
      <c r="AA184" s="33">
        <v>7.4770000000000003</v>
      </c>
      <c r="AB184" s="33">
        <f t="shared" si="92"/>
        <v>228.96658932518633</v>
      </c>
      <c r="AC184" s="33">
        <f t="shared" si="93"/>
        <v>251.19092599696495</v>
      </c>
      <c r="AD184" s="33">
        <f t="shared" si="94"/>
        <v>258.40053879787587</v>
      </c>
      <c r="AE184" s="33">
        <f t="shared" si="95"/>
        <v>22.224336671778616</v>
      </c>
      <c r="AF184" s="33">
        <f t="shared" si="96"/>
        <v>22.896472517617866</v>
      </c>
      <c r="AG184" s="33">
        <f t="shared" si="97"/>
        <v>91.139154498618225</v>
      </c>
      <c r="AH184" s="33">
        <f t="shared" si="17"/>
        <v>26.3993191773136</v>
      </c>
      <c r="AI184" s="33">
        <f t="shared" si="61"/>
        <v>0.68394433519565434</v>
      </c>
      <c r="AJ184" s="33">
        <f t="shared" si="62"/>
        <v>0.66835586031940009</v>
      </c>
      <c r="AK184" s="33">
        <f t="shared" si="63"/>
        <v>2.9959100152801099</v>
      </c>
      <c r="AL184" s="34">
        <f t="shared" si="64"/>
        <v>0.10911932413377962</v>
      </c>
      <c r="AM184" s="33">
        <f t="shared" si="65"/>
        <v>7.2846891656095547</v>
      </c>
      <c r="AN184" s="48">
        <v>2666.12</v>
      </c>
      <c r="AO184" s="34">
        <v>7.9048044629000005</v>
      </c>
      <c r="AP184" s="33">
        <v>24.463559</v>
      </c>
      <c r="AQ184" s="34">
        <v>7.9152771084302431</v>
      </c>
      <c r="AR184" s="31">
        <v>192.11544310691752</v>
      </c>
      <c r="AS184" s="33">
        <v>24.232109999999999</v>
      </c>
      <c r="AT184" s="38"/>
      <c r="AU184" s="37">
        <f t="shared" si="9"/>
        <v>2020.9529010238907</v>
      </c>
      <c r="AV184" s="38"/>
      <c r="AW184" s="115" t="s">
        <v>87</v>
      </c>
      <c r="AX184" s="116">
        <v>2404.2133547541944</v>
      </c>
      <c r="AY184" s="116">
        <v>13.308199999999999</v>
      </c>
      <c r="AZ184" s="117">
        <v>15</v>
      </c>
      <c r="BA184" s="118">
        <v>8.0735373969199706</v>
      </c>
      <c r="BB184" s="279">
        <v>423.14156286366494</v>
      </c>
      <c r="BC184" s="279">
        <v>424.70857013992764</v>
      </c>
      <c r="BD184" s="116">
        <v>2194.7445184523535</v>
      </c>
      <c r="BE184" s="116">
        <v>193.04060808688004</v>
      </c>
      <c r="BF184" s="116">
        <v>16.428228214961006</v>
      </c>
      <c r="BG184" s="116">
        <v>82.487526803792434</v>
      </c>
      <c r="BH184" s="116">
        <v>2.4815691969923068</v>
      </c>
      <c r="BI184" s="116">
        <v>0.1178058775573177</v>
      </c>
      <c r="BJ184" s="116">
        <v>0.21597104025391356</v>
      </c>
      <c r="BK184" s="116">
        <v>11.388263646712339</v>
      </c>
      <c r="BL184" s="116">
        <v>4.4978004846175734</v>
      </c>
      <c r="BM184" s="116">
        <v>2.8875798350571515</v>
      </c>
      <c r="BN184" s="116">
        <v>431.07077326435694</v>
      </c>
      <c r="BO184" s="38"/>
      <c r="BP184" s="115" t="s">
        <v>88</v>
      </c>
      <c r="BQ184" s="117">
        <v>2398.0491503561061</v>
      </c>
      <c r="BR184" s="117">
        <v>13.308199999999999</v>
      </c>
      <c r="BS184" s="117">
        <v>15</v>
      </c>
      <c r="BT184" s="118">
        <v>8.0842499250238848</v>
      </c>
      <c r="BU184" s="268">
        <v>411.0176171243678</v>
      </c>
      <c r="BV184" s="268">
        <v>412.53972616122826</v>
      </c>
      <c r="BW184" s="116">
        <v>2185.0996750016384</v>
      </c>
      <c r="BX184" s="116">
        <v>196.9919523713987</v>
      </c>
      <c r="BY184" s="116">
        <v>15.957522983068781</v>
      </c>
      <c r="BZ184" s="116">
        <v>84.162019637652051</v>
      </c>
      <c r="CA184" s="116">
        <v>2.543542026707724</v>
      </c>
      <c r="CB184" s="116">
        <v>0.11805065309152007</v>
      </c>
      <c r="CC184" s="116">
        <v>0.22120076303470074</v>
      </c>
      <c r="CD184" s="116"/>
      <c r="CE184" s="116"/>
      <c r="CF184" s="116">
        <v>11.250585340388334</v>
      </c>
      <c r="CG184" s="116">
        <v>4.589865871345947</v>
      </c>
      <c r="CH184" s="116">
        <v>2.9466856480279091</v>
      </c>
      <c r="CI184" s="116">
        <v>418.71963803319596</v>
      </c>
      <c r="CJ184" s="116"/>
      <c r="CK184" s="116"/>
      <c r="CL184" s="38"/>
      <c r="CM184" s="38"/>
      <c r="CN184" s="38"/>
      <c r="CO184" s="38"/>
      <c r="CP184" s="38"/>
      <c r="CQ184" s="38"/>
      <c r="CR184" s="38"/>
      <c r="CS184" s="38"/>
    </row>
    <row r="185" spans="1:97" ht="13.5" customHeight="1" x14ac:dyDescent="0.35">
      <c r="A185" s="136" t="s">
        <v>84</v>
      </c>
      <c r="B185" s="137" t="s">
        <v>85</v>
      </c>
      <c r="C185" s="138" t="s">
        <v>86</v>
      </c>
      <c r="D185" s="138">
        <v>44215</v>
      </c>
      <c r="E185" s="139">
        <v>0.4604166666666667</v>
      </c>
      <c r="F185" s="140">
        <f t="shared" si="52"/>
        <v>44215.460416666669</v>
      </c>
      <c r="G185" s="141">
        <v>13.708333333333334</v>
      </c>
      <c r="H185" s="141">
        <v>45.697666666666663</v>
      </c>
      <c r="I185" s="117">
        <v>19</v>
      </c>
      <c r="J185" s="199">
        <v>2</v>
      </c>
      <c r="K185" s="117"/>
      <c r="L185" s="116">
        <v>10.621700000000001</v>
      </c>
      <c r="M185" s="116">
        <v>42.213909999999998</v>
      </c>
      <c r="N185" s="116">
        <v>8.3409999999999993</v>
      </c>
      <c r="O185" s="116">
        <v>0.73299999999999998</v>
      </c>
      <c r="P185" s="116">
        <v>1.3865254</v>
      </c>
      <c r="Q185" s="116">
        <v>6.0004999999999997</v>
      </c>
      <c r="R185" s="116">
        <v>98.537999999999997</v>
      </c>
      <c r="S185" s="116">
        <v>38.593000000000004</v>
      </c>
      <c r="T185" s="116">
        <v>29.647600000000001</v>
      </c>
      <c r="U185" s="116">
        <f t="shared" si="83"/>
        <v>267.98833050000002</v>
      </c>
      <c r="V185" s="130">
        <v>267.04656662254314</v>
      </c>
      <c r="W185" s="116">
        <v>0.113</v>
      </c>
      <c r="X185" s="116">
        <v>0.53500000000000003</v>
      </c>
      <c r="Y185" s="116">
        <v>1.756</v>
      </c>
      <c r="Z185" s="116">
        <v>7.0000000000000001E-3</v>
      </c>
      <c r="AA185" s="116">
        <v>3.621</v>
      </c>
      <c r="AB185" s="116">
        <f t="shared" si="92"/>
        <v>259.35724671484024</v>
      </c>
      <c r="AC185" s="116">
        <f t="shared" si="93"/>
        <v>264.10515488207318</v>
      </c>
      <c r="AD185" s="116">
        <f t="shared" si="94"/>
        <v>271.97770516668146</v>
      </c>
      <c r="AE185" s="116">
        <f t="shared" si="95"/>
        <v>4.7479081672329357</v>
      </c>
      <c r="AF185" s="116">
        <f t="shared" si="96"/>
        <v>4.9311385441383209</v>
      </c>
      <c r="AG185" s="116">
        <f t="shared" si="97"/>
        <v>98.186932807188626</v>
      </c>
      <c r="AH185" s="116">
        <f t="shared" si="17"/>
        <v>26.952312449164538</v>
      </c>
      <c r="AI185" s="116">
        <f t="shared" si="61"/>
        <v>0.11003432061076707</v>
      </c>
      <c r="AJ185" s="116">
        <f t="shared" si="62"/>
        <v>0.52095895156425109</v>
      </c>
      <c r="AK185" s="116">
        <f t="shared" si="63"/>
        <v>1.7099138671903271</v>
      </c>
      <c r="AL185" s="118">
        <f t="shared" si="64"/>
        <v>6.8162853475696407E-3</v>
      </c>
      <c r="AM185" s="116">
        <f t="shared" si="65"/>
        <v>3.52596703479281</v>
      </c>
      <c r="AN185" s="142">
        <v>2674.09</v>
      </c>
      <c r="AO185" s="118">
        <v>7.9991753609356699</v>
      </c>
      <c r="AP185" s="116">
        <v>21.444658999999998</v>
      </c>
      <c r="AQ185" s="118">
        <v>8.0129140302332722</v>
      </c>
      <c r="AR185" s="117">
        <v>233.11536272152017</v>
      </c>
      <c r="AS185" s="116">
        <v>21.213209999999997</v>
      </c>
      <c r="AT185" s="115"/>
      <c r="AU185" s="143">
        <f t="shared" si="9"/>
        <v>2021.0520191649555</v>
      </c>
      <c r="AV185" s="115"/>
      <c r="AW185" s="115" t="s">
        <v>87</v>
      </c>
      <c r="AX185" s="116">
        <v>2377.2600562370781</v>
      </c>
      <c r="AY185" s="116">
        <v>10.621700000000001</v>
      </c>
      <c r="AZ185" s="117">
        <v>2</v>
      </c>
      <c r="BA185" s="118">
        <v>8.1663504449950892</v>
      </c>
      <c r="BB185" s="279">
        <v>328.67305883557555</v>
      </c>
      <c r="BC185" s="279">
        <v>329.93309388113863</v>
      </c>
      <c r="BD185" s="116">
        <v>2149.486381274598</v>
      </c>
      <c r="BE185" s="116">
        <v>213.93148505848123</v>
      </c>
      <c r="BF185" s="116">
        <v>13.842189903998364</v>
      </c>
      <c r="BG185" s="116">
        <v>94.26107409145537</v>
      </c>
      <c r="BH185" s="116">
        <v>2.3645504681331282</v>
      </c>
      <c r="BI185" s="116">
        <v>7.3903511066139111E-3</v>
      </c>
      <c r="BJ185" s="116">
        <v>0.11458548894631035</v>
      </c>
      <c r="BK185" s="116">
        <v>10.68795700032134</v>
      </c>
      <c r="BL185" s="116">
        <v>4.9747397057417535</v>
      </c>
      <c r="BM185" s="116">
        <v>3.1782091798158367</v>
      </c>
      <c r="BN185" s="116">
        <v>334.06113470026401</v>
      </c>
      <c r="BO185" s="115"/>
      <c r="BP185" s="115" t="s">
        <v>94</v>
      </c>
      <c r="BQ185" s="117">
        <v>2368.6350647127924</v>
      </c>
      <c r="BR185" s="117">
        <v>10.621700000000001</v>
      </c>
      <c r="BS185" s="117">
        <v>2</v>
      </c>
      <c r="BT185" s="118">
        <v>8.1803355345929436</v>
      </c>
      <c r="BU185" s="268">
        <v>316.23004371502122</v>
      </c>
      <c r="BV185" s="268">
        <v>317.44237593036172</v>
      </c>
      <c r="BW185" s="116">
        <v>219.52507552711748</v>
      </c>
      <c r="BX185" s="116">
        <v>2135.7918415590907</v>
      </c>
      <c r="BY185" s="116">
        <v>13.318147626584144</v>
      </c>
      <c r="BZ185" s="116">
        <v>96.695135570404886</v>
      </c>
      <c r="CA185" s="116">
        <v>2.431694406782634</v>
      </c>
      <c r="CB185" s="116">
        <v>7.4079904451976259E-3</v>
      </c>
      <c r="CC185" s="116">
        <v>0.11773062409255737</v>
      </c>
      <c r="CD185" s="116">
        <v>2.7986220902003573E-3</v>
      </c>
      <c r="CE185" s="116">
        <v>0</v>
      </c>
      <c r="CF185" s="116">
        <v>10.52420257134688</v>
      </c>
      <c r="CG185" s="116">
        <v>5.1048124558765764</v>
      </c>
      <c r="CH185" s="116">
        <v>3.2613086851116111</v>
      </c>
      <c r="CI185" s="116">
        <v>321.41413599282083</v>
      </c>
      <c r="CJ185" s="116"/>
      <c r="CK185" s="116"/>
      <c r="CL185" s="115"/>
      <c r="CM185" s="115"/>
      <c r="CN185" s="115"/>
      <c r="CO185" s="115"/>
      <c r="CP185" s="115"/>
      <c r="CQ185" s="115"/>
      <c r="CR185" s="115"/>
      <c r="CS185" s="115"/>
    </row>
    <row r="186" spans="1:97" ht="13.5" customHeight="1" x14ac:dyDescent="0.35">
      <c r="A186" s="25" t="s">
        <v>84</v>
      </c>
      <c r="B186" s="132" t="s">
        <v>85</v>
      </c>
      <c r="C186" s="27" t="s">
        <v>86</v>
      </c>
      <c r="D186" s="27">
        <v>44215</v>
      </c>
      <c r="E186" s="54">
        <v>0.4604166666666667</v>
      </c>
      <c r="F186" s="29">
        <f t="shared" si="52"/>
        <v>44215.460416666669</v>
      </c>
      <c r="G186" s="30">
        <v>13.708333333333334</v>
      </c>
      <c r="H186" s="30">
        <v>45.697666666666663</v>
      </c>
      <c r="I186" s="31">
        <v>19</v>
      </c>
      <c r="J186" s="62">
        <v>2</v>
      </c>
      <c r="K186" s="31"/>
      <c r="L186" s="33">
        <v>10.621700000000001</v>
      </c>
      <c r="M186" s="33">
        <v>42.213909999999998</v>
      </c>
      <c r="N186" s="33">
        <v>8.3409999999999993</v>
      </c>
      <c r="O186" s="33">
        <v>0.73299999999999998</v>
      </c>
      <c r="P186" s="33">
        <v>1.3865254</v>
      </c>
      <c r="Q186" s="33">
        <v>6.0004999999999997</v>
      </c>
      <c r="R186" s="33">
        <v>98.537999999999997</v>
      </c>
      <c r="S186" s="33">
        <v>38.593000000000004</v>
      </c>
      <c r="T186" s="33">
        <v>29.647600000000001</v>
      </c>
      <c r="U186" s="33">
        <f t="shared" si="83"/>
        <v>267.98833050000002</v>
      </c>
      <c r="V186" s="33">
        <v>267.07993668988672</v>
      </c>
      <c r="W186" s="33">
        <v>7.0999999999999994E-2</v>
      </c>
      <c r="X186" s="33">
        <v>0.53800000000000003</v>
      </c>
      <c r="Y186" s="33">
        <v>1.7569999999999999</v>
      </c>
      <c r="Z186" s="33">
        <v>2.1000000000000001E-2</v>
      </c>
      <c r="AA186" s="33">
        <v>3.5790000000000002</v>
      </c>
      <c r="AB186" s="33">
        <f t="shared" si="92"/>
        <v>259.38965592683041</v>
      </c>
      <c r="AC186" s="33">
        <f t="shared" si="93"/>
        <v>264.10515488207318</v>
      </c>
      <c r="AD186" s="33">
        <f t="shared" si="94"/>
        <v>271.97770516668146</v>
      </c>
      <c r="AE186" s="33">
        <f t="shared" si="95"/>
        <v>4.7154989552427651</v>
      </c>
      <c r="AF186" s="33">
        <f t="shared" si="96"/>
        <v>4.897768476794738</v>
      </c>
      <c r="AG186" s="33">
        <f t="shared" si="97"/>
        <v>98.199202219978602</v>
      </c>
      <c r="AH186" s="33">
        <f t="shared" si="17"/>
        <v>26.952312449164538</v>
      </c>
      <c r="AI186" s="33">
        <f t="shared" si="61"/>
        <v>6.9136608525349211E-2</v>
      </c>
      <c r="AJ186" s="33">
        <f t="shared" si="62"/>
        <v>0.5238802167132095</v>
      </c>
      <c r="AK186" s="33">
        <f t="shared" si="63"/>
        <v>1.7108876222399798</v>
      </c>
      <c r="AL186" s="34">
        <f t="shared" si="64"/>
        <v>2.0448856042708921E-2</v>
      </c>
      <c r="AM186" s="33">
        <f t="shared" si="65"/>
        <v>3.4850693227073921</v>
      </c>
      <c r="AN186" s="48">
        <v>2671.56</v>
      </c>
      <c r="AO186" s="34">
        <v>7.9966263599476868</v>
      </c>
      <c r="AP186" s="33">
        <v>21.625792999999998</v>
      </c>
      <c r="AQ186" s="34">
        <v>8.0101102498591938</v>
      </c>
      <c r="AR186" s="31">
        <v>231.25693943364368</v>
      </c>
      <c r="AS186" s="33">
        <v>21.464784999999999</v>
      </c>
      <c r="AT186" s="38"/>
      <c r="AU186" s="37">
        <f t="shared" si="9"/>
        <v>2021.0520191649555</v>
      </c>
      <c r="AV186" s="38"/>
      <c r="AW186" s="115" t="s">
        <v>87</v>
      </c>
      <c r="AX186" s="116">
        <v>2374.800614333029</v>
      </c>
      <c r="AY186" s="116">
        <v>10.621700000000001</v>
      </c>
      <c r="AZ186" s="117">
        <v>2</v>
      </c>
      <c r="BA186" s="118">
        <v>8.1665358456932076</v>
      </c>
      <c r="BB186" s="279">
        <v>328.1810929360156</v>
      </c>
      <c r="BC186" s="279">
        <v>329.43924193020331</v>
      </c>
      <c r="BD186" s="116">
        <v>2147.1854170379133</v>
      </c>
      <c r="BE186" s="116">
        <v>213.79372672062976</v>
      </c>
      <c r="BF186" s="116">
        <v>13.821470574486295</v>
      </c>
      <c r="BG186" s="116">
        <v>94.293043181209043</v>
      </c>
      <c r="BH186" s="116">
        <v>2.3655601123112326</v>
      </c>
      <c r="BI186" s="116">
        <v>2.2171852785656934E-2</v>
      </c>
      <c r="BJ186" s="116">
        <v>0.11330319855920108</v>
      </c>
      <c r="BK186" s="116">
        <v>10.683185988482949</v>
      </c>
      <c r="BL186" s="116">
        <v>4.9715362881946863</v>
      </c>
      <c r="BM186" s="116">
        <v>3.1761626142351047</v>
      </c>
      <c r="BN186" s="116">
        <v>333.56110379653529</v>
      </c>
      <c r="BO186" s="38"/>
      <c r="BP186" s="115" t="s">
        <v>94</v>
      </c>
      <c r="BQ186" s="117">
        <v>2366.3398943039801</v>
      </c>
      <c r="BR186" s="117">
        <v>10.621700000000001</v>
      </c>
      <c r="BS186" s="117">
        <v>2</v>
      </c>
      <c r="BT186" s="118">
        <v>8.1802653587553955</v>
      </c>
      <c r="BU186" s="268">
        <v>315.97911918930112</v>
      </c>
      <c r="BV186" s="268">
        <v>317.19048943441709</v>
      </c>
      <c r="BW186" s="116">
        <v>219.28000862648213</v>
      </c>
      <c r="BX186" s="116">
        <v>2133.7523058320057</v>
      </c>
      <c r="BY186" s="116">
        <v>13.30757984549253</v>
      </c>
      <c r="BZ186" s="116">
        <v>96.682807618375975</v>
      </c>
      <c r="CA186" s="116">
        <v>2.4313015111495879</v>
      </c>
      <c r="CB186" s="116">
        <v>2.2223663129875688E-2</v>
      </c>
      <c r="CC186" s="116">
        <v>0.11634689214744624</v>
      </c>
      <c r="CD186" s="116">
        <v>1.7581493802746018E-3</v>
      </c>
      <c r="CE186" s="116">
        <v>0</v>
      </c>
      <c r="CF186" s="116">
        <v>10.522518831888704</v>
      </c>
      <c r="CG186" s="116">
        <v>5.0991136965713695</v>
      </c>
      <c r="CH186" s="116">
        <v>3.2576679219343005</v>
      </c>
      <c r="CI186" s="116">
        <v>321.15909795568098</v>
      </c>
      <c r="CJ186" s="116"/>
      <c r="CK186" s="116"/>
      <c r="CL186" s="38"/>
      <c r="CM186" s="38"/>
      <c r="CN186" s="38"/>
      <c r="CO186" s="38"/>
      <c r="CP186" s="38"/>
      <c r="CQ186" s="38"/>
      <c r="CR186" s="38"/>
      <c r="CS186" s="38"/>
    </row>
    <row r="187" spans="1:97" ht="13.5" customHeight="1" x14ac:dyDescent="0.35">
      <c r="A187" s="25" t="s">
        <v>84</v>
      </c>
      <c r="B187" s="132" t="s">
        <v>85</v>
      </c>
      <c r="C187" s="27" t="s">
        <v>86</v>
      </c>
      <c r="D187" s="27">
        <v>44215</v>
      </c>
      <c r="E187" s="54">
        <v>0.4604166666666667</v>
      </c>
      <c r="F187" s="29">
        <f t="shared" si="52"/>
        <v>44215.460416666669</v>
      </c>
      <c r="G187" s="30">
        <v>13.708333333333334</v>
      </c>
      <c r="H187" s="30">
        <v>45.697666666666663</v>
      </c>
      <c r="I187" s="31">
        <v>19</v>
      </c>
      <c r="J187" s="62">
        <v>2</v>
      </c>
      <c r="K187" s="31"/>
      <c r="L187" s="33">
        <v>10.621700000000001</v>
      </c>
      <c r="M187" s="33">
        <v>42.213909999999998</v>
      </c>
      <c r="N187" s="33">
        <v>8.3409999999999993</v>
      </c>
      <c r="O187" s="33">
        <v>0.73299999999999998</v>
      </c>
      <c r="P187" s="33">
        <v>1.3865254</v>
      </c>
      <c r="Q187" s="33">
        <v>6.0004999999999997</v>
      </c>
      <c r="R187" s="33">
        <v>98.537999999999997</v>
      </c>
      <c r="S187" s="33">
        <v>38.593000000000004</v>
      </c>
      <c r="T187" s="33">
        <v>29.647600000000001</v>
      </c>
      <c r="U187" s="33">
        <f t="shared" si="83"/>
        <v>267.98833050000002</v>
      </c>
      <c r="V187" s="121">
        <v>263.1921430848123</v>
      </c>
      <c r="W187" s="33">
        <v>5.3999999999999999E-2</v>
      </c>
      <c r="X187" s="33">
        <v>0.53600000000000003</v>
      </c>
      <c r="Y187" s="33">
        <v>1.8049999999999999</v>
      </c>
      <c r="Z187" s="33">
        <v>1.7000000000000001E-2</v>
      </c>
      <c r="AA187" s="33">
        <v>3.5510000000000002</v>
      </c>
      <c r="AB187" s="33">
        <f t="shared" si="92"/>
        <v>255.61380717520473</v>
      </c>
      <c r="AC187" s="33">
        <f t="shared" si="93"/>
        <v>264.10515488207318</v>
      </c>
      <c r="AD187" s="33">
        <f t="shared" si="94"/>
        <v>271.97770516668146</v>
      </c>
      <c r="AE187" s="33">
        <f t="shared" si="95"/>
        <v>8.4913477068684529</v>
      </c>
      <c r="AF187" s="33">
        <f t="shared" si="96"/>
        <v>8.7855620818691591</v>
      </c>
      <c r="AG187" s="33">
        <f t="shared" si="97"/>
        <v>96.769749168783918</v>
      </c>
      <c r="AH187" s="33">
        <f t="shared" si="17"/>
        <v>26.952312449164538</v>
      </c>
      <c r="AI187" s="33">
        <f t="shared" si="61"/>
        <v>5.2582772681251513E-2</v>
      </c>
      <c r="AJ187" s="33">
        <f t="shared" si="62"/>
        <v>0.5219327066139039</v>
      </c>
      <c r="AK187" s="33">
        <f t="shared" si="63"/>
        <v>1.7576278646233146</v>
      </c>
      <c r="AL187" s="34">
        <f t="shared" si="64"/>
        <v>1.6553835844097701E-2</v>
      </c>
      <c r="AM187" s="33">
        <f t="shared" si="65"/>
        <v>3.4578041813171136</v>
      </c>
      <c r="AN187" s="48">
        <v>2671.29</v>
      </c>
      <c r="AO187" s="34">
        <v>7.9916899215229975</v>
      </c>
      <c r="AP187" s="33">
        <v>21.877367999999997</v>
      </c>
      <c r="AQ187" s="34">
        <v>8.0048116150723345</v>
      </c>
      <c r="AR187" s="31">
        <v>230.16982810331189</v>
      </c>
      <c r="AS187" s="33">
        <v>21.364155</v>
      </c>
      <c r="AT187" s="38"/>
      <c r="AU187" s="37">
        <f t="shared" si="9"/>
        <v>2021.0520191649555</v>
      </c>
      <c r="AV187" s="38"/>
      <c r="AW187" s="115" t="s">
        <v>87</v>
      </c>
      <c r="AX187" s="116">
        <v>2375.2668523472244</v>
      </c>
      <c r="AY187" s="116">
        <v>10.621700000000001</v>
      </c>
      <c r="AZ187" s="117">
        <v>2</v>
      </c>
      <c r="BA187" s="118">
        <v>8.1653738826854756</v>
      </c>
      <c r="BB187" s="279">
        <v>329.19898063630063</v>
      </c>
      <c r="BC187" s="279">
        <v>330.46103191009519</v>
      </c>
      <c r="BD187" s="116">
        <v>2148.0901845606891</v>
      </c>
      <c r="BE187" s="116">
        <v>213.3123284874325</v>
      </c>
      <c r="BF187" s="116">
        <v>13.864339299103287</v>
      </c>
      <c r="BG187" s="116">
        <v>94.09281569456769</v>
      </c>
      <c r="BH187" s="116">
        <v>2.3592394712613989</v>
      </c>
      <c r="BI187" s="116">
        <v>1.7944589624862825E-2</v>
      </c>
      <c r="BJ187" s="116">
        <v>0.11212614962396075</v>
      </c>
      <c r="BK187" s="116">
        <v>10.696760210779804</v>
      </c>
      <c r="BL187" s="116">
        <v>4.960341905543129</v>
      </c>
      <c r="BM187" s="116">
        <v>3.1690108652371651</v>
      </c>
      <c r="BN187" s="116">
        <v>334.59567815854518</v>
      </c>
      <c r="BO187" s="38"/>
      <c r="BP187" s="115" t="s">
        <v>94</v>
      </c>
      <c r="BQ187" s="117">
        <v>2367.0431626424247</v>
      </c>
      <c r="BR187" s="117">
        <v>10.621700000000001</v>
      </c>
      <c r="BS187" s="117">
        <v>2</v>
      </c>
      <c r="BT187" s="118">
        <v>8.1787414236326157</v>
      </c>
      <c r="BU187" s="268">
        <v>317.2807883206695</v>
      </c>
      <c r="BV187" s="268">
        <v>318.4971487792489</v>
      </c>
      <c r="BW187" s="116">
        <v>218.64349512453876</v>
      </c>
      <c r="BX187" s="116">
        <v>2135.0372673857164</v>
      </c>
      <c r="BY187" s="116">
        <v>13.362400132169855</v>
      </c>
      <c r="BZ187" s="116">
        <v>96.415378451640734</v>
      </c>
      <c r="CA187" s="116">
        <v>2.4227850485702183</v>
      </c>
      <c r="CB187" s="116">
        <v>1.7985172899477316E-2</v>
      </c>
      <c r="CC187" s="116">
        <v>0.11504575940175553</v>
      </c>
      <c r="CD187" s="116">
        <v>1.3326187990367157E-3</v>
      </c>
      <c r="CE187" s="116">
        <v>0</v>
      </c>
      <c r="CF187" s="116">
        <v>10.539982399737992</v>
      </c>
      <c r="CG187" s="116">
        <v>5.0843122801716616</v>
      </c>
      <c r="CH187" s="116">
        <v>3.2482117492984672</v>
      </c>
      <c r="CI187" s="116">
        <v>322.48210589728041</v>
      </c>
      <c r="CJ187" s="116"/>
      <c r="CK187" s="116"/>
      <c r="CL187" s="38"/>
      <c r="CM187" s="38"/>
      <c r="CN187" s="38"/>
      <c r="CO187" s="38"/>
      <c r="CP187" s="38"/>
      <c r="CQ187" s="38"/>
      <c r="CR187" s="38"/>
      <c r="CS187" s="38"/>
    </row>
    <row r="188" spans="1:97" ht="13.5" customHeight="1" x14ac:dyDescent="0.35">
      <c r="A188" s="25" t="s">
        <v>89</v>
      </c>
      <c r="B188" s="132" t="s">
        <v>85</v>
      </c>
      <c r="C188" s="27" t="s">
        <v>86</v>
      </c>
      <c r="D188" s="27">
        <v>44215</v>
      </c>
      <c r="E188" s="54">
        <v>0.47916666666666669</v>
      </c>
      <c r="F188" s="29">
        <f t="shared" si="52"/>
        <v>44215.479166666664</v>
      </c>
      <c r="G188" s="30">
        <v>13.708333333333334</v>
      </c>
      <c r="H188" s="30">
        <v>45.697666666666663</v>
      </c>
      <c r="I188" s="31">
        <v>19</v>
      </c>
      <c r="J188" s="62">
        <v>15</v>
      </c>
      <c r="K188" s="31"/>
      <c r="L188" s="33">
        <v>10.303599999999999</v>
      </c>
      <c r="M188" s="33">
        <v>41.835973000000003</v>
      </c>
      <c r="N188" s="33">
        <v>8.3350000000000009</v>
      </c>
      <c r="O188" s="33">
        <v>0.97860000000000003</v>
      </c>
      <c r="P188" s="33">
        <v>1.4039661999999999</v>
      </c>
      <c r="Q188" s="33">
        <v>6.02</v>
      </c>
      <c r="R188" s="33">
        <v>97.947000000000003</v>
      </c>
      <c r="S188" s="33">
        <v>38.536000000000001</v>
      </c>
      <c r="T188" s="33">
        <v>29.6617</v>
      </c>
      <c r="U188" s="33">
        <f t="shared" si="83"/>
        <v>268.85921999999999</v>
      </c>
      <c r="V188" s="33">
        <v>268.0546445731768</v>
      </c>
      <c r="W188" s="33">
        <v>2.5999999999999999E-2</v>
      </c>
      <c r="X188" s="33">
        <v>0.54300000000000004</v>
      </c>
      <c r="Y188" s="33">
        <v>1.6919999999999999</v>
      </c>
      <c r="Z188" s="33">
        <v>0</v>
      </c>
      <c r="AA188" s="33">
        <v>4.1550000000000002</v>
      </c>
      <c r="AB188" s="33">
        <f t="shared" si="92"/>
        <v>260.33273314252318</v>
      </c>
      <c r="AC188" s="33">
        <f t="shared" si="93"/>
        <v>265.99410526165286</v>
      </c>
      <c r="AD188" s="33">
        <f t="shared" si="94"/>
        <v>273.92651847234026</v>
      </c>
      <c r="AE188" s="33">
        <f t="shared" si="95"/>
        <v>5.6613721191296804</v>
      </c>
      <c r="AF188" s="33">
        <f t="shared" si="96"/>
        <v>5.8718738991634609</v>
      </c>
      <c r="AG188" s="33">
        <f t="shared" si="97"/>
        <v>97.856405457963575</v>
      </c>
      <c r="AH188" s="33">
        <f t="shared" si="17"/>
        <v>26.908910976514107</v>
      </c>
      <c r="AI188" s="33">
        <f t="shared" si="61"/>
        <v>2.5318701320135521E-2</v>
      </c>
      <c r="AJ188" s="33">
        <f t="shared" si="62"/>
        <v>0.52877133910898422</v>
      </c>
      <c r="AK188" s="33">
        <f t="shared" si="63"/>
        <v>1.6476631782180502</v>
      </c>
      <c r="AL188" s="34">
        <f t="shared" si="64"/>
        <v>0</v>
      </c>
      <c r="AM188" s="33">
        <f t="shared" si="65"/>
        <v>4.0461232301985808</v>
      </c>
      <c r="AN188" s="48">
        <v>2676.46</v>
      </c>
      <c r="AO188" s="34">
        <v>7.9865502554998429</v>
      </c>
      <c r="AP188" s="33">
        <v>21.816990000000001</v>
      </c>
      <c r="AQ188" s="34">
        <v>7.9998046329957413</v>
      </c>
      <c r="AR188" s="31">
        <v>224.65434334508902</v>
      </c>
      <c r="AS188" s="33">
        <v>21.535225999999998</v>
      </c>
      <c r="AT188" s="38"/>
      <c r="AU188" s="37">
        <f t="shared" si="9"/>
        <v>2021.0520191649555</v>
      </c>
      <c r="AV188" s="38"/>
      <c r="AW188" s="115" t="s">
        <v>87</v>
      </c>
      <c r="AX188" s="116">
        <v>2384.1780164869288</v>
      </c>
      <c r="AY188" s="116">
        <v>10.303599999999999</v>
      </c>
      <c r="AZ188" s="117">
        <v>15</v>
      </c>
      <c r="BA188" s="118">
        <v>8.163784764883502</v>
      </c>
      <c r="BB188" s="279">
        <v>330.91402332855097</v>
      </c>
      <c r="BC188" s="279">
        <v>332.18789365952154</v>
      </c>
      <c r="BD188" s="116">
        <v>2159.1762678412661</v>
      </c>
      <c r="BE188" s="116">
        <v>210.91505202432421</v>
      </c>
      <c r="BF188" s="116">
        <v>14.086696621338264</v>
      </c>
      <c r="BG188" s="116">
        <v>93.055510430188633</v>
      </c>
      <c r="BH188" s="116">
        <v>2.2760240227319137</v>
      </c>
      <c r="BI188" s="116">
        <v>0</v>
      </c>
      <c r="BJ188" s="116">
        <v>0.12908594254171935</v>
      </c>
      <c r="BK188" s="116">
        <v>10.789026083606498</v>
      </c>
      <c r="BL188" s="116">
        <v>4.8956376057612312</v>
      </c>
      <c r="BM188" s="116">
        <v>3.1263629442891983</v>
      </c>
      <c r="BN188" s="116">
        <v>336.25587170358563</v>
      </c>
      <c r="BO188" s="38"/>
      <c r="BP188" s="115" t="s">
        <v>94</v>
      </c>
      <c r="BQ188" s="117">
        <v>2375.9238579008056</v>
      </c>
      <c r="BR188" s="117">
        <v>10.303599999999999</v>
      </c>
      <c r="BS188" s="117">
        <v>15</v>
      </c>
      <c r="BT188" s="118">
        <v>8.1772947994574778</v>
      </c>
      <c r="BU188" s="268">
        <v>318.83366307644678</v>
      </c>
      <c r="BV188" s="268">
        <v>320.0610294473924</v>
      </c>
      <c r="BW188" s="116">
        <v>216.26108391841129</v>
      </c>
      <c r="BX188" s="116">
        <v>2146.0903268577567</v>
      </c>
      <c r="BY188" s="116">
        <v>13.572447124637552</v>
      </c>
      <c r="BZ188" s="116">
        <v>95.383183955646089</v>
      </c>
      <c r="CA188" s="116">
        <v>2.3380174103316822</v>
      </c>
      <c r="CB188" s="116">
        <v>0</v>
      </c>
      <c r="CC188" s="116">
        <v>0.1324868032878399</v>
      </c>
      <c r="CD188" s="116">
        <v>6.2401062867229861E-4</v>
      </c>
      <c r="CE188" s="116">
        <v>0</v>
      </c>
      <c r="CF188" s="116">
        <v>10.628465743504252</v>
      </c>
      <c r="CG188" s="116">
        <v>5.0197265910237583</v>
      </c>
      <c r="CH188" s="116">
        <v>3.2056063925507026</v>
      </c>
      <c r="CI188" s="116">
        <v>323.98050172619566</v>
      </c>
      <c r="CJ188" s="116"/>
      <c r="CK188" s="116"/>
      <c r="CL188" s="38"/>
      <c r="CM188" s="38"/>
      <c r="CN188" s="38"/>
      <c r="CO188" s="38"/>
      <c r="CP188" s="38"/>
      <c r="CQ188" s="38"/>
      <c r="CR188" s="38"/>
      <c r="CS188" s="38"/>
    </row>
    <row r="189" spans="1:97" ht="13.5" customHeight="1" x14ac:dyDescent="0.35">
      <c r="A189" s="25" t="s">
        <v>84</v>
      </c>
      <c r="B189" s="132" t="s">
        <v>85</v>
      </c>
      <c r="C189" s="27" t="s">
        <v>86</v>
      </c>
      <c r="D189" s="27">
        <v>44244</v>
      </c>
      <c r="E189" s="126">
        <v>0.44444444444444442</v>
      </c>
      <c r="F189" s="29">
        <f t="shared" si="52"/>
        <v>44244.444444444445</v>
      </c>
      <c r="G189" s="30">
        <v>13.708333333333334</v>
      </c>
      <c r="H189" s="30">
        <v>45.697666666666663</v>
      </c>
      <c r="I189" s="31">
        <v>19</v>
      </c>
      <c r="J189" s="62">
        <v>2</v>
      </c>
      <c r="K189" s="31"/>
      <c r="L189" s="33">
        <v>8.4738000000000007</v>
      </c>
      <c r="M189" s="33">
        <v>39.385165999999998</v>
      </c>
      <c r="N189" s="33">
        <v>8.0730000000000004</v>
      </c>
      <c r="O189" s="33">
        <v>0.85209999999999997</v>
      </c>
      <c r="P189" s="33">
        <v>1.4187679</v>
      </c>
      <c r="Q189" s="33">
        <v>6.4878999999999998</v>
      </c>
      <c r="R189" s="33">
        <v>101.277</v>
      </c>
      <c r="S189" s="33">
        <v>37.921100000000003</v>
      </c>
      <c r="T189" s="33">
        <v>29.494599999999998</v>
      </c>
      <c r="U189" s="33">
        <f t="shared" si="83"/>
        <v>289.75610189999998</v>
      </c>
      <c r="V189" s="144">
        <v>218.30493049235795</v>
      </c>
      <c r="W189" s="33">
        <v>0.108</v>
      </c>
      <c r="X189" s="33">
        <v>0.32900000000000001</v>
      </c>
      <c r="Y189" s="33">
        <v>2.1959999999999997</v>
      </c>
      <c r="Z189" s="33">
        <v>9.9999999999999742E-4</v>
      </c>
      <c r="AA189" s="33">
        <v>4.883</v>
      </c>
      <c r="AB189" s="33">
        <f t="shared" si="92"/>
        <v>212.05058335649159</v>
      </c>
      <c r="AC189" s="33">
        <f t="shared" si="93"/>
        <v>277.9311916769509</v>
      </c>
      <c r="AD189" s="33">
        <f t="shared" si="94"/>
        <v>286.17110676390365</v>
      </c>
      <c r="AE189" s="33">
        <f t="shared" si="95"/>
        <v>65.880608320459316</v>
      </c>
      <c r="AF189" s="33">
        <f t="shared" si="96"/>
        <v>67.866176271545697</v>
      </c>
      <c r="AG189" s="33">
        <f t="shared" si="97"/>
        <v>76.284755984280224</v>
      </c>
      <c r="AH189" s="33">
        <f t="shared" si="17"/>
        <v>26.440800714886791</v>
      </c>
      <c r="AI189" s="33">
        <f t="shared" si="61"/>
        <v>0.10521795307121568</v>
      </c>
      <c r="AJ189" s="33">
        <f t="shared" si="62"/>
        <v>0.32052506074472181</v>
      </c>
      <c r="AK189" s="33">
        <f t="shared" si="63"/>
        <v>2.1394317124480517</v>
      </c>
      <c r="AL189" s="34">
        <f t="shared" si="64"/>
        <v>9.7424030621495749E-4</v>
      </c>
      <c r="AM189" s="33">
        <f t="shared" si="65"/>
        <v>4.7572154152476491</v>
      </c>
      <c r="AN189" s="48">
        <v>2690.89</v>
      </c>
      <c r="AO189" s="34">
        <v>7.9376541012822148</v>
      </c>
      <c r="AP189" s="33">
        <v>24.282425</v>
      </c>
      <c r="AQ189" s="34">
        <v>7.948467982891863</v>
      </c>
      <c r="AR189" s="31">
        <v>221.35213385967299</v>
      </c>
      <c r="AS189" s="33">
        <v>22.611967</v>
      </c>
      <c r="AT189" s="38"/>
      <c r="AU189" s="37">
        <f t="shared" si="9"/>
        <v>2021.1314168377824</v>
      </c>
      <c r="AV189" s="38"/>
      <c r="AW189" s="115" t="s">
        <v>87</v>
      </c>
      <c r="AX189" s="116">
        <v>2409.0052199739284</v>
      </c>
      <c r="AY189" s="116">
        <v>8.4738000000000007</v>
      </c>
      <c r="AZ189" s="117">
        <v>2</v>
      </c>
      <c r="BA189" s="118">
        <v>8.1812070191005137</v>
      </c>
      <c r="BB189" s="279">
        <v>318.71017205218715</v>
      </c>
      <c r="BC189" s="279">
        <v>319.96666173690443</v>
      </c>
      <c r="BD189" s="116">
        <v>2190.210000978625</v>
      </c>
      <c r="BE189" s="116">
        <v>204.32500827794297</v>
      </c>
      <c r="BF189" s="116">
        <v>14.470210717360596</v>
      </c>
      <c r="BG189" s="116">
        <v>89.947551778471009</v>
      </c>
      <c r="BH189" s="116">
        <v>1.9432535583031845</v>
      </c>
      <c r="BI189" s="116">
        <v>1.0503430041599493E-3</v>
      </c>
      <c r="BJ189" s="116">
        <v>0.14484024286421457</v>
      </c>
      <c r="BK189" s="116">
        <v>11.083863148950876</v>
      </c>
      <c r="BL189" s="116">
        <v>4.7788131639606792</v>
      </c>
      <c r="BM189" s="116">
        <v>3.0413151364900357</v>
      </c>
      <c r="BN189" s="116">
        <v>323.42702570628404</v>
      </c>
      <c r="BO189" s="38"/>
      <c r="BP189" s="115" t="s">
        <v>94</v>
      </c>
      <c r="BQ189" s="117">
        <v>2402.3708014269446</v>
      </c>
      <c r="BR189" s="117">
        <v>8.4738000000000007</v>
      </c>
      <c r="BS189" s="117">
        <v>2</v>
      </c>
      <c r="BT189" s="118">
        <v>8.1923297130285757</v>
      </c>
      <c r="BU189" s="268">
        <v>309.16241539281208</v>
      </c>
      <c r="BV189" s="268">
        <v>310.38126380088772</v>
      </c>
      <c r="BW189" s="116">
        <v>208.62095220234562</v>
      </c>
      <c r="BX189" s="116">
        <v>2179.7131296940738</v>
      </c>
      <c r="BY189" s="116">
        <v>14.036719530525263</v>
      </c>
      <c r="BZ189" s="116">
        <v>91.805343747478958</v>
      </c>
      <c r="CA189" s="116">
        <v>1.9849809873268631</v>
      </c>
      <c r="CB189" s="116">
        <v>1.0521534237891688E-3</v>
      </c>
      <c r="CC189" s="116">
        <v>0.14785373019390222</v>
      </c>
      <c r="CD189" s="116">
        <v>2.3075922746599651E-3</v>
      </c>
      <c r="CE189" s="116">
        <v>0</v>
      </c>
      <c r="CF189" s="116">
        <v>10.945880915948095</v>
      </c>
      <c r="CG189" s="116">
        <v>4.8792879592419593</v>
      </c>
      <c r="CH189" s="116">
        <v>3.10525894538995</v>
      </c>
      <c r="CI189" s="116">
        <v>313.73796395269994</v>
      </c>
      <c r="CJ189" s="116"/>
      <c r="CK189" s="116"/>
      <c r="CL189" s="38"/>
      <c r="CM189" s="38"/>
      <c r="CN189" s="38"/>
      <c r="CO189" s="38"/>
      <c r="CP189" s="38"/>
      <c r="CQ189" s="38"/>
      <c r="CR189" s="38"/>
      <c r="CS189" s="38"/>
    </row>
    <row r="190" spans="1:97" ht="13.5" customHeight="1" x14ac:dyDescent="0.35">
      <c r="A190" s="25" t="s">
        <v>84</v>
      </c>
      <c r="B190" s="132" t="s">
        <v>85</v>
      </c>
      <c r="C190" s="27" t="s">
        <v>86</v>
      </c>
      <c r="D190" s="27">
        <v>44244</v>
      </c>
      <c r="E190" s="126">
        <v>0.44444444444444442</v>
      </c>
      <c r="F190" s="29">
        <f t="shared" si="52"/>
        <v>44244.444444444445</v>
      </c>
      <c r="G190" s="30">
        <v>13.708333333333334</v>
      </c>
      <c r="H190" s="30">
        <v>45.697666666666663</v>
      </c>
      <c r="I190" s="31">
        <v>19</v>
      </c>
      <c r="J190" s="62">
        <v>2</v>
      </c>
      <c r="K190" s="31"/>
      <c r="L190" s="33">
        <v>8.4738000000000007</v>
      </c>
      <c r="M190" s="33">
        <v>39.385165999999998</v>
      </c>
      <c r="N190" s="33">
        <v>8.0730000000000004</v>
      </c>
      <c r="O190" s="33">
        <v>0.85209999999999997</v>
      </c>
      <c r="P190" s="33">
        <v>1.4187679</v>
      </c>
      <c r="Q190" s="33">
        <v>6.4878999999999998</v>
      </c>
      <c r="R190" s="33">
        <v>101.277</v>
      </c>
      <c r="S190" s="33">
        <v>37.921100000000003</v>
      </c>
      <c r="T190" s="33">
        <v>29.494599999999998</v>
      </c>
      <c r="U190" s="33">
        <f t="shared" si="83"/>
        <v>289.75610189999998</v>
      </c>
      <c r="V190" s="144">
        <v>231.56435095541869</v>
      </c>
      <c r="W190" s="33">
        <v>0.13</v>
      </c>
      <c r="X190" s="33">
        <v>0.32700000000000001</v>
      </c>
      <c r="Y190" s="33">
        <v>2.282</v>
      </c>
      <c r="Z190" s="33">
        <v>0</v>
      </c>
      <c r="AA190" s="33">
        <v>4.9130000000000003</v>
      </c>
      <c r="AB190" s="33">
        <f t="shared" si="92"/>
        <v>224.93012683642894</v>
      </c>
      <c r="AC190" s="33">
        <f t="shared" si="93"/>
        <v>277.9311916769509</v>
      </c>
      <c r="AD190" s="33">
        <f t="shared" si="94"/>
        <v>286.17110676390365</v>
      </c>
      <c r="AE190" s="33">
        <f t="shared" si="95"/>
        <v>53.001064840521963</v>
      </c>
      <c r="AF190" s="33">
        <f t="shared" si="96"/>
        <v>54.606755808484962</v>
      </c>
      <c r="AG190" s="33">
        <f t="shared" si="97"/>
        <v>80.918144942725988</v>
      </c>
      <c r="AH190" s="33">
        <f t="shared" si="17"/>
        <v>26.440800714886791</v>
      </c>
      <c r="AI190" s="33">
        <f t="shared" si="61"/>
        <v>0.12665123980794479</v>
      </c>
      <c r="AJ190" s="33">
        <f t="shared" si="62"/>
        <v>0.3185765801322919</v>
      </c>
      <c r="AK190" s="33">
        <f t="shared" si="63"/>
        <v>2.2232163787825385</v>
      </c>
      <c r="AL190" s="34">
        <f t="shared" si="64"/>
        <v>0</v>
      </c>
      <c r="AM190" s="33">
        <f t="shared" si="65"/>
        <v>4.7864426244340983</v>
      </c>
      <c r="AN190" s="48">
        <v>2689.31</v>
      </c>
      <c r="AO190" s="34">
        <v>7.9426405289129045</v>
      </c>
      <c r="AP190" s="33">
        <v>23.960408999999999</v>
      </c>
      <c r="AQ190" s="34">
        <v>7.953873802687963</v>
      </c>
      <c r="AR190" s="31">
        <v>218.54751781768968</v>
      </c>
      <c r="AS190" s="33">
        <v>22.471084999999999</v>
      </c>
      <c r="AT190" s="38"/>
      <c r="AU190" s="37">
        <f t="shared" si="9"/>
        <v>2021.1314168377824</v>
      </c>
      <c r="AV190" s="38"/>
      <c r="AW190" s="115" t="s">
        <v>87</v>
      </c>
      <c r="AX190" s="116">
        <v>2407.4329035028868</v>
      </c>
      <c r="AY190" s="116">
        <v>8.4738000000000007</v>
      </c>
      <c r="AZ190" s="117">
        <v>2</v>
      </c>
      <c r="BA190" s="118">
        <v>8.1813889694684381</v>
      </c>
      <c r="BB190" s="279">
        <v>318.35823074158805</v>
      </c>
      <c r="BC190" s="279">
        <v>319.61333292548107</v>
      </c>
      <c r="BD190" s="116">
        <v>2188.7082039035845</v>
      </c>
      <c r="BE190" s="116">
        <v>204.27046786652085</v>
      </c>
      <c r="BF190" s="116">
        <v>14.454231732781084</v>
      </c>
      <c r="BG190" s="116">
        <v>89.977713827438137</v>
      </c>
      <c r="BH190" s="116">
        <v>1.9440678670069584</v>
      </c>
      <c r="BI190" s="116">
        <v>0</v>
      </c>
      <c r="BJ190" s="116">
        <v>0.14578931443196952</v>
      </c>
      <c r="BK190" s="116">
        <v>11.079915770174724</v>
      </c>
      <c r="BL190" s="116">
        <v>4.7775375568371627</v>
      </c>
      <c r="BM190" s="116">
        <v>3.0405033191789466</v>
      </c>
      <c r="BN190" s="116">
        <v>323.06987572711233</v>
      </c>
      <c r="BO190" s="38"/>
      <c r="BP190" s="115" t="s">
        <v>94</v>
      </c>
      <c r="BQ190" s="117">
        <v>2400.5451684722448</v>
      </c>
      <c r="BR190" s="117">
        <v>8.4738000000000007</v>
      </c>
      <c r="BS190" s="117">
        <v>2</v>
      </c>
      <c r="BT190" s="118">
        <v>8.1929350072825642</v>
      </c>
      <c r="BU190" s="268">
        <v>308.46235890421656</v>
      </c>
      <c r="BV190" s="268">
        <v>309.67844739486952</v>
      </c>
      <c r="BW190" s="116">
        <v>208.72957825717205</v>
      </c>
      <c r="BX190" s="116">
        <v>2177.8106549380559</v>
      </c>
      <c r="BY190" s="116">
        <v>14.004935277017044</v>
      </c>
      <c r="BZ190" s="116">
        <v>91.907257657873558</v>
      </c>
      <c r="CA190" s="116">
        <v>1.9877494665815365</v>
      </c>
      <c r="CB190" s="116">
        <v>0</v>
      </c>
      <c r="CC190" s="116">
        <v>0.14896313192794175</v>
      </c>
      <c r="CD190" s="116">
        <v>2.7814463236585612E-3</v>
      </c>
      <c r="CE190" s="116">
        <v>0</v>
      </c>
      <c r="CF190" s="116">
        <v>10.936771396383829</v>
      </c>
      <c r="CG190" s="116">
        <v>4.8818285372413381</v>
      </c>
      <c r="CH190" s="116">
        <v>3.1068758109295391</v>
      </c>
      <c r="CI190" s="116">
        <v>313.02754675303885</v>
      </c>
      <c r="CJ190" s="116"/>
      <c r="CK190" s="116"/>
      <c r="CL190" s="38"/>
      <c r="CM190" s="38"/>
      <c r="CN190" s="38"/>
      <c r="CO190" s="38"/>
      <c r="CP190" s="38"/>
      <c r="CQ190" s="38"/>
      <c r="CR190" s="38"/>
      <c r="CS190" s="38"/>
    </row>
    <row r="191" spans="1:97" ht="13.5" customHeight="1" x14ac:dyDescent="0.35">
      <c r="A191" s="25" t="s">
        <v>84</v>
      </c>
      <c r="B191" s="132" t="s">
        <v>85</v>
      </c>
      <c r="C191" s="27" t="s">
        <v>86</v>
      </c>
      <c r="D191" s="27">
        <v>44244</v>
      </c>
      <c r="E191" s="126">
        <v>0.44444444444444442</v>
      </c>
      <c r="F191" s="29">
        <f t="shared" si="52"/>
        <v>44244.444444444445</v>
      </c>
      <c r="G191" s="30">
        <v>13.708333333333334</v>
      </c>
      <c r="H191" s="30">
        <v>45.697666666666663</v>
      </c>
      <c r="I191" s="31">
        <v>19</v>
      </c>
      <c r="J191" s="62">
        <v>2</v>
      </c>
      <c r="K191" s="31"/>
      <c r="L191" s="33">
        <v>8.4738000000000007</v>
      </c>
      <c r="M191" s="33">
        <v>39.385165999999998</v>
      </c>
      <c r="N191" s="33">
        <v>8.0730000000000004</v>
      </c>
      <c r="O191" s="33">
        <v>0.85209999999999997</v>
      </c>
      <c r="P191" s="33">
        <v>1.4187679</v>
      </c>
      <c r="Q191" s="33">
        <v>6.4878999999999998</v>
      </c>
      <c r="R191" s="33">
        <v>101.277</v>
      </c>
      <c r="S191" s="33">
        <v>37.921100000000003</v>
      </c>
      <c r="T191" s="33">
        <v>29.494599999999998</v>
      </c>
      <c r="U191" s="33">
        <f t="shared" si="83"/>
        <v>289.75610189999998</v>
      </c>
      <c r="V191" s="144">
        <v>267.23050258496073</v>
      </c>
      <c r="W191" s="33">
        <v>1.4999999999999999E-2</v>
      </c>
      <c r="X191" s="33">
        <v>0.318</v>
      </c>
      <c r="Y191" s="33">
        <v>2.2170000000000001</v>
      </c>
      <c r="Z191" s="33">
        <v>1.6999999999999998E-2</v>
      </c>
      <c r="AA191" s="33">
        <v>4.9279999999999999</v>
      </c>
      <c r="AB191" s="33">
        <f t="shared" si="92"/>
        <v>259.57445778245045</v>
      </c>
      <c r="AC191" s="33">
        <f t="shared" si="93"/>
        <v>277.9311916769509</v>
      </c>
      <c r="AD191" s="33">
        <f t="shared" si="94"/>
        <v>286.17110676390365</v>
      </c>
      <c r="AE191" s="33">
        <f t="shared" si="95"/>
        <v>18.356733894500451</v>
      </c>
      <c r="AF191" s="33">
        <f t="shared" si="96"/>
        <v>18.94060417894292</v>
      </c>
      <c r="AG191" s="33">
        <f t="shared" si="97"/>
        <v>93.381370889210956</v>
      </c>
      <c r="AH191" s="33">
        <f t="shared" si="17"/>
        <v>26.440800714886791</v>
      </c>
      <c r="AI191" s="33">
        <f t="shared" si="61"/>
        <v>1.4613604593224399E-2</v>
      </c>
      <c r="AJ191" s="33">
        <f t="shared" si="62"/>
        <v>0.30980841737635728</v>
      </c>
      <c r="AK191" s="33">
        <f t="shared" si="63"/>
        <v>2.1598907588785661</v>
      </c>
      <c r="AL191" s="34">
        <f t="shared" si="64"/>
        <v>1.6562085205654317E-2</v>
      </c>
      <c r="AM191" s="33">
        <f t="shared" si="65"/>
        <v>4.8010562290273224</v>
      </c>
      <c r="AN191" s="48">
        <v>2693.29</v>
      </c>
      <c r="AO191" s="34">
        <v>7.9366934414819061</v>
      </c>
      <c r="AP191" s="33">
        <v>24.282425</v>
      </c>
      <c r="AQ191" s="34">
        <v>7.947501141987809</v>
      </c>
      <c r="AR191" s="31">
        <v>221.21235306010692</v>
      </c>
      <c r="AS191" s="33">
        <v>22.239635999999997</v>
      </c>
      <c r="AT191" s="38"/>
      <c r="AU191" s="37">
        <f t="shared" si="9"/>
        <v>2021.1314168377824</v>
      </c>
      <c r="AV191" s="38"/>
      <c r="AW191" s="115" t="s">
        <v>87</v>
      </c>
      <c r="AX191" s="116">
        <v>2411.7947562834665</v>
      </c>
      <c r="AY191" s="116">
        <v>8.4738000000000007</v>
      </c>
      <c r="AZ191" s="117">
        <v>2</v>
      </c>
      <c r="BA191" s="118">
        <v>8.1802264742281992</v>
      </c>
      <c r="BB191" s="279">
        <v>319.85729397476382</v>
      </c>
      <c r="BC191" s="279">
        <v>321.11830609707238</v>
      </c>
      <c r="BD191" s="116">
        <v>2193.1359140770728</v>
      </c>
      <c r="BE191" s="116">
        <v>204.13654938625226</v>
      </c>
      <c r="BF191" s="116">
        <v>14.522292820141283</v>
      </c>
      <c r="BG191" s="116">
        <v>89.785136752351008</v>
      </c>
      <c r="BH191" s="116">
        <v>1.9388710529723008</v>
      </c>
      <c r="BI191" s="116">
        <v>1.7852585680040906E-2</v>
      </c>
      <c r="BJ191" s="116">
        <v>0.14585539434889966</v>
      </c>
      <c r="BK191" s="116">
        <v>11.098545043235989</v>
      </c>
      <c r="BL191" s="116">
        <v>4.7744054321804761</v>
      </c>
      <c r="BM191" s="116">
        <v>3.0385099836370606</v>
      </c>
      <c r="BN191" s="116">
        <v>324.59112482854459</v>
      </c>
      <c r="BO191" s="38"/>
      <c r="BP191" s="115" t="s">
        <v>94</v>
      </c>
      <c r="BQ191" s="117">
        <v>2405.1705748203217</v>
      </c>
      <c r="BR191" s="117">
        <v>8.4738000000000007</v>
      </c>
      <c r="BS191" s="117">
        <v>2</v>
      </c>
      <c r="BT191" s="118">
        <v>8.1913403749928566</v>
      </c>
      <c r="BU191" s="268">
        <v>310.28580442483553</v>
      </c>
      <c r="BV191" s="268">
        <v>311.50908170545574</v>
      </c>
      <c r="BW191" s="116">
        <v>208.42723281473732</v>
      </c>
      <c r="BX191" s="116">
        <v>2182.6556179027657</v>
      </c>
      <c r="BY191" s="116">
        <v>14.087724102818806</v>
      </c>
      <c r="BZ191" s="116">
        <v>91.638949124537305</v>
      </c>
      <c r="CA191" s="116">
        <v>1.9804642777022368</v>
      </c>
      <c r="CB191" s="116">
        <v>1.7883287440328421E-2</v>
      </c>
      <c r="CC191" s="116">
        <v>0.14888729416175786</v>
      </c>
      <c r="CD191" s="116">
        <v>3.1978560880274878E-4</v>
      </c>
      <c r="CE191" s="116">
        <v>0</v>
      </c>
      <c r="CF191" s="116">
        <v>10.96048584073098</v>
      </c>
      <c r="CG191" s="116">
        <v>4.8747571934418295</v>
      </c>
      <c r="CH191" s="116">
        <v>3.1023754916672255</v>
      </c>
      <c r="CI191" s="116">
        <v>314.8779789418636</v>
      </c>
      <c r="CJ191" s="116"/>
      <c r="CK191" s="116"/>
      <c r="CL191" s="38"/>
      <c r="CM191" s="38"/>
      <c r="CN191" s="38"/>
      <c r="CO191" s="38"/>
      <c r="CP191" s="38"/>
      <c r="CQ191" s="38"/>
      <c r="CR191" s="38"/>
      <c r="CS191" s="38"/>
    </row>
    <row r="192" spans="1:97" ht="13.5" customHeight="1" x14ac:dyDescent="0.35">
      <c r="A192" s="25" t="s">
        <v>89</v>
      </c>
      <c r="B192" s="132" t="s">
        <v>85</v>
      </c>
      <c r="C192" s="27" t="s">
        <v>86</v>
      </c>
      <c r="D192" s="27">
        <v>44244</v>
      </c>
      <c r="E192" s="126">
        <v>0.44444444444444442</v>
      </c>
      <c r="F192" s="29">
        <f t="shared" si="52"/>
        <v>44244.444444444445</v>
      </c>
      <c r="G192" s="30">
        <v>13.708333333333334</v>
      </c>
      <c r="H192" s="30">
        <v>45.697666666666663</v>
      </c>
      <c r="I192" s="31">
        <v>19</v>
      </c>
      <c r="J192" s="62">
        <v>15</v>
      </c>
      <c r="K192" s="31"/>
      <c r="L192" s="33">
        <v>8.5894999999999992</v>
      </c>
      <c r="M192" s="33">
        <v>39.634306000000002</v>
      </c>
      <c r="N192" s="33">
        <v>8.0690000000000008</v>
      </c>
      <c r="O192" s="33">
        <v>0.83209999999999995</v>
      </c>
      <c r="P192" s="33">
        <v>1.4306141000000001</v>
      </c>
      <c r="Q192" s="33">
        <v>6.4234</v>
      </c>
      <c r="R192" s="33">
        <v>100.58799999999999</v>
      </c>
      <c r="S192" s="33">
        <v>38.057200000000002</v>
      </c>
      <c r="T192" s="33">
        <v>29.582799999999999</v>
      </c>
      <c r="U192" s="33">
        <f t="shared" si="83"/>
        <v>286.87546739999999</v>
      </c>
      <c r="V192" s="144">
        <v>273.1145298984714</v>
      </c>
      <c r="W192" s="33">
        <v>0.14399999999999999</v>
      </c>
      <c r="X192" s="33">
        <v>0.33700000000000002</v>
      </c>
      <c r="Y192" s="33">
        <v>2.0959999999999996</v>
      </c>
      <c r="Z192" s="33">
        <v>4.1999999999999996E-2</v>
      </c>
      <c r="AA192" s="33">
        <v>4.9450000000000003</v>
      </c>
      <c r="AB192" s="33">
        <f t="shared" si="92"/>
        <v>265.26718385201411</v>
      </c>
      <c r="AC192" s="33">
        <f t="shared" si="93"/>
        <v>276.95339192211804</v>
      </c>
      <c r="AD192" s="33">
        <f t="shared" si="94"/>
        <v>285.18917921270173</v>
      </c>
      <c r="AE192" s="33">
        <f t="shared" si="95"/>
        <v>11.68620807010393</v>
      </c>
      <c r="AF192" s="33">
        <f t="shared" si="96"/>
        <v>12.074649314230328</v>
      </c>
      <c r="AG192" s="33">
        <f t="shared" si="97"/>
        <v>95.766091354670664</v>
      </c>
      <c r="AH192" s="33">
        <f t="shared" si="17"/>
        <v>26.544396170802656</v>
      </c>
      <c r="AI192" s="33">
        <f t="shared" si="61"/>
        <v>0.14027644643246429</v>
      </c>
      <c r="AJ192" s="33">
        <f t="shared" si="62"/>
        <v>0.32828585033153102</v>
      </c>
      <c r="AK192" s="33">
        <f t="shared" si="63"/>
        <v>2.0418016091836466</v>
      </c>
      <c r="AL192" s="34">
        <f t="shared" si="64"/>
        <v>4.0913963542802079E-2</v>
      </c>
      <c r="AM192" s="33">
        <f t="shared" si="65"/>
        <v>4.8171321361703887</v>
      </c>
      <c r="AN192" s="48">
        <v>2686.41</v>
      </c>
      <c r="AO192" s="38"/>
      <c r="AP192" s="38"/>
      <c r="AQ192" s="38"/>
      <c r="AR192" s="31">
        <v>222.72799230621916</v>
      </c>
      <c r="AS192" s="33">
        <v>22.229572999999998</v>
      </c>
      <c r="AT192" s="38"/>
      <c r="AU192" s="37">
        <f t="shared" si="9"/>
        <v>2021.1314168377824</v>
      </c>
      <c r="AV192" s="38"/>
      <c r="AW192" s="38"/>
      <c r="AX192" s="33"/>
      <c r="AY192" s="33"/>
      <c r="AZ192" s="31"/>
      <c r="BA192" s="34"/>
      <c r="BB192" s="281"/>
      <c r="BC192" s="281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8"/>
      <c r="BP192" s="38" t="s">
        <v>94</v>
      </c>
      <c r="BQ192" s="38"/>
      <c r="BR192" s="38"/>
      <c r="BS192" s="38"/>
      <c r="BT192" s="38"/>
      <c r="BU192" s="270"/>
      <c r="BV192" s="270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Q192" s="38"/>
      <c r="CR192" s="38"/>
      <c r="CS192" s="38"/>
    </row>
    <row r="193" spans="1:97" ht="13.5" customHeight="1" x14ac:dyDescent="0.35">
      <c r="A193" s="25" t="s">
        <v>84</v>
      </c>
      <c r="B193" s="132" t="s">
        <v>85</v>
      </c>
      <c r="C193" s="27" t="s">
        <v>86</v>
      </c>
      <c r="D193" s="27">
        <v>44272</v>
      </c>
      <c r="E193" s="126">
        <v>0.44791666666666669</v>
      </c>
      <c r="F193" s="29">
        <f t="shared" si="52"/>
        <v>44272.447916666664</v>
      </c>
      <c r="G193" s="30">
        <v>13.708333333333334</v>
      </c>
      <c r="H193" s="30">
        <v>45.697666666666663</v>
      </c>
      <c r="I193" s="31">
        <v>19</v>
      </c>
      <c r="J193" s="62">
        <v>2</v>
      </c>
      <c r="K193" s="31"/>
      <c r="L193" s="33">
        <v>10.092000000000001</v>
      </c>
      <c r="M193" s="33">
        <v>41.044637000000002</v>
      </c>
      <c r="N193" s="33">
        <v>8.1359999999999992</v>
      </c>
      <c r="O193" s="33">
        <v>0.64149999999999996</v>
      </c>
      <c r="P193" s="33">
        <v>1.5569158999999999</v>
      </c>
      <c r="Q193" s="33">
        <v>6.7310999999999996</v>
      </c>
      <c r="R193" s="33">
        <v>108.73099999999999</v>
      </c>
      <c r="S193" s="33">
        <v>37.948599999999999</v>
      </c>
      <c r="T193" s="33">
        <v>29.240300000000001</v>
      </c>
      <c r="U193" s="33">
        <f t="shared" si="83"/>
        <v>300.61765709999997</v>
      </c>
      <c r="V193" s="33">
        <v>299.31185757083142</v>
      </c>
      <c r="W193" s="33">
        <v>0.17199999999999999</v>
      </c>
      <c r="X193" s="33">
        <v>0.05</v>
      </c>
      <c r="Y193" s="33">
        <v>2.2999999999999996E-2</v>
      </c>
      <c r="Z193" s="33">
        <v>8.9999999999999993E-3</v>
      </c>
      <c r="AA193" s="33">
        <v>0.67100000000000004</v>
      </c>
      <c r="AB193" s="33">
        <f t="shared" si="92"/>
        <v>290.80852894200842</v>
      </c>
      <c r="AC193" s="33">
        <f t="shared" si="93"/>
        <v>268.31794962576924</v>
      </c>
      <c r="AD193" s="33">
        <f t="shared" si="94"/>
        <v>276.20487734345699</v>
      </c>
      <c r="AE193" s="33">
        <f t="shared" si="95"/>
        <v>-22.490579316239177</v>
      </c>
      <c r="AF193" s="33">
        <f t="shared" si="96"/>
        <v>-23.106980227374436</v>
      </c>
      <c r="AG193" s="33">
        <f t="shared" si="97"/>
        <v>108.36588421233462</v>
      </c>
      <c r="AH193" s="33">
        <f t="shared" si="17"/>
        <v>26.461732268244305</v>
      </c>
      <c r="AI193" s="33">
        <f t="shared" si="61"/>
        <v>0.16756591560400363</v>
      </c>
      <c r="AJ193" s="33">
        <f t="shared" si="62"/>
        <v>4.8711021977908033E-2</v>
      </c>
      <c r="AK193" s="33">
        <f t="shared" si="63"/>
        <v>2.2407070109837692E-2</v>
      </c>
      <c r="AL193" s="34">
        <f t="shared" si="64"/>
        <v>8.7679839560234462E-3</v>
      </c>
      <c r="AM193" s="33">
        <f t="shared" si="65"/>
        <v>0.65370191494352581</v>
      </c>
      <c r="AN193" s="48">
        <v>2698.47</v>
      </c>
      <c r="AO193" s="34">
        <v>8.0210094099253375</v>
      </c>
      <c r="AP193" s="33">
        <v>21.455420799999999</v>
      </c>
      <c r="AQ193" s="34">
        <v>8.0373782128927544</v>
      </c>
      <c r="AR193" s="31">
        <v>241.67941567216937</v>
      </c>
      <c r="AS193" s="33">
        <v>21.041608</v>
      </c>
      <c r="AT193" s="38"/>
      <c r="AU193" s="37">
        <f t="shared" si="9"/>
        <v>2021.2080766598219</v>
      </c>
      <c r="AV193" s="38"/>
      <c r="AW193" s="115" t="s">
        <v>87</v>
      </c>
      <c r="AX193" s="116">
        <v>2390.455314773305</v>
      </c>
      <c r="AY193" s="116">
        <v>10.092000000000001</v>
      </c>
      <c r="AZ193" s="117">
        <v>2</v>
      </c>
      <c r="BA193" s="118">
        <v>8.1972052166032316</v>
      </c>
      <c r="BB193" s="279">
        <v>305.83427299188554</v>
      </c>
      <c r="BC193" s="279">
        <v>307.01483630947138</v>
      </c>
      <c r="BD193" s="116">
        <v>2154.8485323038899</v>
      </c>
      <c r="BE193" s="116">
        <v>222.45265335580322</v>
      </c>
      <c r="BF193" s="116">
        <v>13.154129113612193</v>
      </c>
      <c r="BG193" s="116">
        <v>96.306984801557746</v>
      </c>
      <c r="BH193" s="116">
        <v>2.3839197723350605</v>
      </c>
      <c r="BI193" s="116">
        <v>9.5531752751024813E-3</v>
      </c>
      <c r="BJ193" s="116">
        <v>2.2176632148535189E-2</v>
      </c>
      <c r="BK193" s="116">
        <v>10.566133812295655</v>
      </c>
      <c r="BL193" s="116">
        <v>5.1972100565883554</v>
      </c>
      <c r="BM193" s="116">
        <v>3.3163334301647027</v>
      </c>
      <c r="BN193" s="116">
        <v>310.7222575615649</v>
      </c>
      <c r="BO193" s="38"/>
      <c r="BP193" s="115" t="s">
        <v>94</v>
      </c>
      <c r="BQ193" s="117">
        <v>2379.9370202489904</v>
      </c>
      <c r="BR193" s="117">
        <v>10.092000000000001</v>
      </c>
      <c r="BS193" s="117">
        <v>2</v>
      </c>
      <c r="BT193" s="118">
        <v>8.213870868963026</v>
      </c>
      <c r="BU193" s="268">
        <v>292.02276603470796</v>
      </c>
      <c r="BV193" s="268">
        <v>293.15001499247819</v>
      </c>
      <c r="BW193" s="116">
        <v>229.35049348452969</v>
      </c>
      <c r="BX193" s="116">
        <v>2138.0264394630717</v>
      </c>
      <c r="BY193" s="116">
        <v>12.560087301388776</v>
      </c>
      <c r="BZ193" s="116">
        <v>99.244946993138328</v>
      </c>
      <c r="CA193" s="116">
        <v>2.4669637895120702</v>
      </c>
      <c r="CB193" s="116">
        <v>9.5820689174698197E-3</v>
      </c>
      <c r="CC193" s="116">
        <v>2.2922068141814297E-2</v>
      </c>
      <c r="CD193" s="116">
        <v>4.4141027295460317E-3</v>
      </c>
      <c r="CE193" s="116">
        <v>0</v>
      </c>
      <c r="CF193" s="116">
        <v>10.375534628217071</v>
      </c>
      <c r="CG193" s="116">
        <v>5.3583658061150485</v>
      </c>
      <c r="CH193" s="116">
        <v>3.4191667183711543</v>
      </c>
      <c r="CI193" s="116">
        <v>296.69000872274574</v>
      </c>
      <c r="CJ193" s="116"/>
      <c r="CK193" s="116"/>
      <c r="CL193" s="38"/>
      <c r="CM193" s="38"/>
      <c r="CN193" s="38"/>
      <c r="CO193" s="38"/>
      <c r="CP193" s="38"/>
      <c r="CQ193" s="38"/>
      <c r="CR193" s="38"/>
      <c r="CS193" s="38"/>
    </row>
    <row r="194" spans="1:97" ht="13.5" customHeight="1" x14ac:dyDescent="0.35">
      <c r="A194" s="25" t="s">
        <v>84</v>
      </c>
      <c r="B194" s="132" t="s">
        <v>85</v>
      </c>
      <c r="C194" s="27" t="s">
        <v>86</v>
      </c>
      <c r="D194" s="27">
        <v>44272</v>
      </c>
      <c r="E194" s="126">
        <v>0.44791666666666669</v>
      </c>
      <c r="F194" s="29">
        <f t="shared" si="52"/>
        <v>44272.447916666664</v>
      </c>
      <c r="G194" s="30">
        <v>13.708333333333334</v>
      </c>
      <c r="H194" s="30">
        <v>45.697666666666663</v>
      </c>
      <c r="I194" s="31">
        <v>19</v>
      </c>
      <c r="J194" s="62">
        <v>2</v>
      </c>
      <c r="K194" s="31"/>
      <c r="L194" s="33">
        <v>10.092000000000001</v>
      </c>
      <c r="M194" s="33">
        <v>41.044637000000002</v>
      </c>
      <c r="N194" s="33">
        <v>8.1359999999999992</v>
      </c>
      <c r="O194" s="33">
        <v>0.64149999999999996</v>
      </c>
      <c r="P194" s="33">
        <v>1.5569158999999999</v>
      </c>
      <c r="Q194" s="33">
        <v>6.7310999999999996</v>
      </c>
      <c r="R194" s="33">
        <v>108.73099999999999</v>
      </c>
      <c r="S194" s="33">
        <v>37.948599999999999</v>
      </c>
      <c r="T194" s="33">
        <v>29.240300000000001</v>
      </c>
      <c r="U194" s="33">
        <f t="shared" si="83"/>
        <v>300.61765709999997</v>
      </c>
      <c r="V194" s="33">
        <v>300.0346300344408</v>
      </c>
      <c r="W194" s="33">
        <v>7.9000000000000001E-2</v>
      </c>
      <c r="X194" s="33">
        <v>4.7E-2</v>
      </c>
      <c r="Y194" s="33">
        <v>6.0000000000000019E-3</v>
      </c>
      <c r="Z194" s="33">
        <v>2.5999999999999999E-2</v>
      </c>
      <c r="AA194" s="33">
        <v>0.63700000000000001</v>
      </c>
      <c r="AB194" s="33">
        <f t="shared" si="92"/>
        <v>291.51076773270614</v>
      </c>
      <c r="AC194" s="33">
        <f t="shared" si="93"/>
        <v>268.31794962576924</v>
      </c>
      <c r="AD194" s="33">
        <f t="shared" si="94"/>
        <v>276.20487734345699</v>
      </c>
      <c r="AE194" s="33">
        <f t="shared" si="95"/>
        <v>-23.192818106936897</v>
      </c>
      <c r="AF194" s="33">
        <f t="shared" si="96"/>
        <v>-23.82975269098381</v>
      </c>
      <c r="AG194" s="33">
        <f t="shared" si="97"/>
        <v>108.62756404600047</v>
      </c>
      <c r="AH194" s="33">
        <f t="shared" si="17"/>
        <v>26.461732268244305</v>
      </c>
      <c r="AI194" s="33">
        <f t="shared" si="61"/>
        <v>7.6963414725094687E-2</v>
      </c>
      <c r="AJ194" s="33">
        <f t="shared" si="62"/>
        <v>4.578836065923355E-2</v>
      </c>
      <c r="AK194" s="33">
        <f t="shared" si="63"/>
        <v>5.8453226373489662E-3</v>
      </c>
      <c r="AL194" s="34">
        <f t="shared" si="64"/>
        <v>2.5329731428512178E-2</v>
      </c>
      <c r="AM194" s="33">
        <f t="shared" si="65"/>
        <v>0.62057841999854835</v>
      </c>
      <c r="AN194" s="48">
        <v>2694.84</v>
      </c>
      <c r="AO194" s="34">
        <v>8.0201078633863183</v>
      </c>
      <c r="AP194" s="33">
        <v>21.501623200000001</v>
      </c>
      <c r="AQ194" s="34">
        <v>8.0356287180145731</v>
      </c>
      <c r="AR194" s="31">
        <v>241.61552907129254</v>
      </c>
      <c r="AS194" s="33">
        <v>21.160127199999998</v>
      </c>
      <c r="AT194" s="38"/>
      <c r="AU194" s="37">
        <f t="shared" si="9"/>
        <v>2021.2080766598219</v>
      </c>
      <c r="AV194" s="38"/>
      <c r="AW194" s="115" t="s">
        <v>87</v>
      </c>
      <c r="AX194" s="116">
        <v>2387.2348881078292</v>
      </c>
      <c r="AY194" s="116">
        <v>10.092000000000001</v>
      </c>
      <c r="AZ194" s="117">
        <v>2</v>
      </c>
      <c r="BA194" s="118">
        <v>8.1969925056030508</v>
      </c>
      <c r="BB194" s="279">
        <v>305.58498128788762</v>
      </c>
      <c r="BC194" s="279">
        <v>306.76458230442637</v>
      </c>
      <c r="BD194" s="116">
        <v>2152.0377772912893</v>
      </c>
      <c r="BE194" s="116">
        <v>222.05370389972106</v>
      </c>
      <c r="BF194" s="116">
        <v>13.143406916818998</v>
      </c>
      <c r="BG194" s="116">
        <v>96.269899177218136</v>
      </c>
      <c r="BH194" s="116">
        <v>2.3827524496567225</v>
      </c>
      <c r="BI194" s="116">
        <v>2.759688172546635E-2</v>
      </c>
      <c r="BJ194" s="116">
        <v>2.1042968659030947E-2</v>
      </c>
      <c r="BK194" s="116">
        <v>10.565030500468779</v>
      </c>
      <c r="BL194" s="116">
        <v>5.1878893130775809</v>
      </c>
      <c r="BM194" s="116">
        <v>3.3103858750414323</v>
      </c>
      <c r="BN194" s="116">
        <v>310.46898156244339</v>
      </c>
      <c r="BO194" s="38"/>
      <c r="BP194" s="115" t="s">
        <v>94</v>
      </c>
      <c r="BQ194" s="117">
        <v>2377.2818224048838</v>
      </c>
      <c r="BR194" s="117">
        <v>10.092000000000001</v>
      </c>
      <c r="BS194" s="117">
        <v>2</v>
      </c>
      <c r="BT194" s="118">
        <v>8.2127943586582273</v>
      </c>
      <c r="BU194" s="268">
        <v>292.48686080858067</v>
      </c>
      <c r="BV194" s="268">
        <v>293.61590123746544</v>
      </c>
      <c r="BW194" s="116">
        <v>228.57898998163316</v>
      </c>
      <c r="BX194" s="116">
        <v>2136.122784106647</v>
      </c>
      <c r="BY194" s="116">
        <v>12.580048316603639</v>
      </c>
      <c r="BZ194" s="116">
        <v>99.053244005229033</v>
      </c>
      <c r="CA194" s="116">
        <v>2.4608563593289952</v>
      </c>
      <c r="CB194" s="116">
        <v>2.7675425903576221E-2</v>
      </c>
      <c r="CC194" s="116">
        <v>2.1708604368486338E-2</v>
      </c>
      <c r="CD194" s="116">
        <v>2.0225203224536466E-3</v>
      </c>
      <c r="CE194" s="116">
        <v>0</v>
      </c>
      <c r="CF194" s="116">
        <v>10.384242873683952</v>
      </c>
      <c r="CG194" s="116">
        <v>5.3403410008207111</v>
      </c>
      <c r="CH194" s="116">
        <v>3.4076651119863897</v>
      </c>
      <c r="CI194" s="116">
        <v>297.16152087358984</v>
      </c>
      <c r="CJ194" s="116"/>
      <c r="CK194" s="116"/>
      <c r="CL194" s="38"/>
      <c r="CM194" s="38"/>
      <c r="CN194" s="38"/>
      <c r="CO194" s="38"/>
      <c r="CP194" s="38"/>
      <c r="CQ194" s="38"/>
      <c r="CR194" s="38"/>
      <c r="CS194" s="38"/>
    </row>
    <row r="195" spans="1:97" ht="13.5" customHeight="1" x14ac:dyDescent="0.35">
      <c r="A195" s="25" t="s">
        <v>84</v>
      </c>
      <c r="B195" s="132" t="s">
        <v>85</v>
      </c>
      <c r="C195" s="27" t="s">
        <v>86</v>
      </c>
      <c r="D195" s="27">
        <v>44272</v>
      </c>
      <c r="E195" s="126">
        <v>0.44791666666666669</v>
      </c>
      <c r="F195" s="29">
        <f t="shared" si="52"/>
        <v>44272.447916666664</v>
      </c>
      <c r="G195" s="30">
        <v>13.708333333333334</v>
      </c>
      <c r="H195" s="30">
        <v>45.697666666666663</v>
      </c>
      <c r="I195" s="31">
        <v>19</v>
      </c>
      <c r="J195" s="62">
        <v>2</v>
      </c>
      <c r="K195" s="31"/>
      <c r="L195" s="33">
        <v>10.092000000000001</v>
      </c>
      <c r="M195" s="33">
        <v>41.044637000000002</v>
      </c>
      <c r="N195" s="33">
        <v>8.1359999999999992</v>
      </c>
      <c r="O195" s="33">
        <v>0.64149999999999996</v>
      </c>
      <c r="P195" s="33">
        <v>1.5569158999999999</v>
      </c>
      <c r="Q195" s="33">
        <v>6.7310999999999996</v>
      </c>
      <c r="R195" s="33">
        <v>108.73099999999999</v>
      </c>
      <c r="S195" s="33">
        <v>37.948599999999999</v>
      </c>
      <c r="T195" s="33">
        <v>29.240300000000001</v>
      </c>
      <c r="U195" s="33">
        <f t="shared" si="83"/>
        <v>300.61765709999997</v>
      </c>
      <c r="V195" s="33">
        <v>299.92755085111185</v>
      </c>
      <c r="W195" s="33">
        <v>7.9000000000000001E-2</v>
      </c>
      <c r="X195" s="33">
        <v>4.7E-2</v>
      </c>
      <c r="Y195" s="33">
        <v>0</v>
      </c>
      <c r="Z195" s="33">
        <v>4.0000000000000001E-3</v>
      </c>
      <c r="AA195" s="33">
        <v>0.65800000000000003</v>
      </c>
      <c r="AB195" s="33">
        <f t="shared" si="92"/>
        <v>291.40673062560012</v>
      </c>
      <c r="AC195" s="33">
        <f t="shared" si="93"/>
        <v>268.31794962576924</v>
      </c>
      <c r="AD195" s="33">
        <f t="shared" si="94"/>
        <v>276.20487734345699</v>
      </c>
      <c r="AE195" s="33">
        <f t="shared" si="95"/>
        <v>-23.088780999830874</v>
      </c>
      <c r="AF195" s="33">
        <f t="shared" si="96"/>
        <v>-23.722673507654861</v>
      </c>
      <c r="AG195" s="33">
        <f t="shared" si="97"/>
        <v>108.58879601831073</v>
      </c>
      <c r="AH195" s="33">
        <f t="shared" si="17"/>
        <v>26.461732268244305</v>
      </c>
      <c r="AI195" s="33">
        <f t="shared" si="61"/>
        <v>7.6963414725094687E-2</v>
      </c>
      <c r="AJ195" s="33">
        <f t="shared" si="62"/>
        <v>4.578836065923355E-2</v>
      </c>
      <c r="AK195" s="33">
        <f t="shared" si="63"/>
        <v>0</v>
      </c>
      <c r="AL195" s="34">
        <f t="shared" si="64"/>
        <v>3.8968817582326425E-3</v>
      </c>
      <c r="AM195" s="33">
        <f t="shared" si="65"/>
        <v>0.64103704922926974</v>
      </c>
      <c r="AN195" s="48" t="s">
        <v>95</v>
      </c>
      <c r="AO195" s="34">
        <v>8.0199437015859125</v>
      </c>
      <c r="AP195" s="33">
        <v>21.4815352</v>
      </c>
      <c r="AQ195" s="34">
        <v>8.0354898666344692</v>
      </c>
      <c r="AR195" s="31">
        <v>240.77088157049326</v>
      </c>
      <c r="AS195" s="33">
        <v>21.2334484</v>
      </c>
      <c r="AT195" s="38"/>
      <c r="AU195" s="37">
        <f t="shared" si="9"/>
        <v>2021.2080766598219</v>
      </c>
      <c r="AV195" s="38"/>
      <c r="AW195" s="38"/>
      <c r="AX195" s="33"/>
      <c r="AY195" s="33"/>
      <c r="AZ195" s="31"/>
      <c r="BA195" s="34"/>
      <c r="BB195" s="281"/>
      <c r="BC195" s="281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8"/>
      <c r="BP195" s="38" t="s">
        <v>94</v>
      </c>
      <c r="BQ195" s="38"/>
      <c r="BR195" s="38"/>
      <c r="BS195" s="38"/>
      <c r="BT195" s="38"/>
      <c r="BU195" s="270"/>
      <c r="BV195" s="270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Q195" s="38"/>
      <c r="CR195" s="38"/>
      <c r="CS195" s="38"/>
    </row>
    <row r="196" spans="1:97" ht="13.5" customHeight="1" x14ac:dyDescent="0.35">
      <c r="A196" s="25" t="s">
        <v>89</v>
      </c>
      <c r="B196" s="132" t="s">
        <v>85</v>
      </c>
      <c r="C196" s="27" t="s">
        <v>86</v>
      </c>
      <c r="D196" s="27">
        <v>44272</v>
      </c>
      <c r="E196" s="126">
        <v>0.45833333333333331</v>
      </c>
      <c r="F196" s="29">
        <f t="shared" si="52"/>
        <v>44272.458333333336</v>
      </c>
      <c r="G196" s="30">
        <v>13.708333333333334</v>
      </c>
      <c r="H196" s="30">
        <v>45.697666666666663</v>
      </c>
      <c r="I196" s="31">
        <v>19</v>
      </c>
      <c r="J196" s="62">
        <v>15</v>
      </c>
      <c r="K196" s="31"/>
      <c r="L196" s="33">
        <v>9.9116</v>
      </c>
      <c r="M196" s="33">
        <v>40.888227999999998</v>
      </c>
      <c r="N196" s="33">
        <v>8.1170000000000009</v>
      </c>
      <c r="O196" s="33">
        <v>2.1019999999999999</v>
      </c>
      <c r="P196" s="33">
        <v>1.5836916999999999</v>
      </c>
      <c r="Q196" s="33">
        <v>6.7191999999999998</v>
      </c>
      <c r="R196" s="33">
        <v>108.229</v>
      </c>
      <c r="S196" s="33">
        <v>37.97</v>
      </c>
      <c r="T196" s="33">
        <v>29.289400000000001</v>
      </c>
      <c r="U196" s="33">
        <f t="shared" si="83"/>
        <v>300.08619120000003</v>
      </c>
      <c r="V196" s="33">
        <v>295.72785946888376</v>
      </c>
      <c r="W196" s="33">
        <v>0.23299999999999998</v>
      </c>
      <c r="X196" s="33">
        <v>8.1000000000000003E-2</v>
      </c>
      <c r="Y196" s="33">
        <v>8.0999999999999989E-2</v>
      </c>
      <c r="Z196" s="33">
        <v>7.3999999999999996E-2</v>
      </c>
      <c r="AA196" s="33">
        <v>0.93300000000000005</v>
      </c>
      <c r="AB196" s="33">
        <f t="shared" si="92"/>
        <v>287.31264449909202</v>
      </c>
      <c r="AC196" s="33">
        <f t="shared" si="93"/>
        <v>269.31162357901962</v>
      </c>
      <c r="AD196" s="33">
        <f t="shared" si="94"/>
        <v>277.24097163574521</v>
      </c>
      <c r="AE196" s="33">
        <f t="shared" si="95"/>
        <v>-18.001020920072392</v>
      </c>
      <c r="AF196" s="33">
        <f t="shared" si="96"/>
        <v>-18.486887833138553</v>
      </c>
      <c r="AG196" s="33">
        <f t="shared" si="97"/>
        <v>106.66816586454171</v>
      </c>
      <c r="AH196" s="33">
        <f t="shared" si="17"/>
        <v>26.478021055710087</v>
      </c>
      <c r="AI196" s="33">
        <f t="shared" si="61"/>
        <v>0.2269897603461247</v>
      </c>
      <c r="AJ196" s="33">
        <f t="shared" si="62"/>
        <v>7.8910603382129199E-2</v>
      </c>
      <c r="AK196" s="33">
        <f t="shared" si="63"/>
        <v>7.8910603382129185E-2</v>
      </c>
      <c r="AL196" s="34">
        <f t="shared" si="64"/>
        <v>7.2091168521945193E-2</v>
      </c>
      <c r="AM196" s="33">
        <f t="shared" si="65"/>
        <v>0.90893324636452522</v>
      </c>
      <c r="AN196" s="48">
        <v>2695.04</v>
      </c>
      <c r="AO196" s="34">
        <v>8.0162140482883473</v>
      </c>
      <c r="AP196" s="33">
        <v>21.538786000000002</v>
      </c>
      <c r="AQ196" s="34">
        <v>8.0315998465697742</v>
      </c>
      <c r="AR196" s="31">
        <v>238.73555094138254</v>
      </c>
      <c r="AS196" s="33">
        <v>21.278646400000003</v>
      </c>
      <c r="AT196" s="38"/>
      <c r="AU196" s="37">
        <f t="shared" si="9"/>
        <v>2021.2080766598219</v>
      </c>
      <c r="AV196" s="38"/>
      <c r="AW196" s="115" t="s">
        <v>87</v>
      </c>
      <c r="AX196" s="116">
        <v>2389.3234451466383</v>
      </c>
      <c r="AY196" s="116">
        <v>9.9116</v>
      </c>
      <c r="AZ196" s="117">
        <v>15</v>
      </c>
      <c r="BA196" s="118">
        <v>8.1960003816655416</v>
      </c>
      <c r="BB196" s="279">
        <v>305.95159801732126</v>
      </c>
      <c r="BC196" s="279">
        <v>307.13538586343202</v>
      </c>
      <c r="BD196" s="116">
        <v>2155.4588906453287</v>
      </c>
      <c r="BE196" s="116">
        <v>220.62859467203256</v>
      </c>
      <c r="BF196" s="116">
        <v>13.235959829277153</v>
      </c>
      <c r="BG196" s="116">
        <v>95.884534895538025</v>
      </c>
      <c r="BH196" s="116">
        <v>2.3368536476640869</v>
      </c>
      <c r="BI196" s="116">
        <v>7.8465989976327394E-2</v>
      </c>
      <c r="BJ196" s="116">
        <v>3.0556515356657689E-2</v>
      </c>
      <c r="BK196" s="116">
        <v>10.602996875344239</v>
      </c>
      <c r="BL196" s="116">
        <v>5.1419307412407083</v>
      </c>
      <c r="BM196" s="116">
        <v>3.2806035310102772</v>
      </c>
      <c r="BN196" s="116">
        <v>310.79912622109686</v>
      </c>
      <c r="BO196" s="38"/>
      <c r="BP196" s="115" t="s">
        <v>94</v>
      </c>
      <c r="BQ196" s="117">
        <v>2379.4837728534299</v>
      </c>
      <c r="BR196" s="117">
        <v>9.9116</v>
      </c>
      <c r="BS196" s="117">
        <v>15</v>
      </c>
      <c r="BT196" s="118">
        <v>8.2116752210605952</v>
      </c>
      <c r="BU196" s="268">
        <v>292.95331264042835</v>
      </c>
      <c r="BV196" s="268">
        <v>294.08680752402751</v>
      </c>
      <c r="BW196" s="116">
        <v>227.06953862806614</v>
      </c>
      <c r="BX196" s="116">
        <v>2139.7406011961848</v>
      </c>
      <c r="BY196" s="116">
        <v>12.67363302917936</v>
      </c>
      <c r="BZ196" s="116">
        <v>98.63786627053959</v>
      </c>
      <c r="CA196" s="116">
        <v>2.412674140284182</v>
      </c>
      <c r="CB196" s="116">
        <v>7.8685409513624072E-2</v>
      </c>
      <c r="CC196" s="116">
        <v>3.1513564627165411E-2</v>
      </c>
      <c r="CD196" s="116">
        <v>5.8691726002962708E-3</v>
      </c>
      <c r="CE196" s="116">
        <v>0</v>
      </c>
      <c r="CF196" s="116">
        <v>10.4224005386983</v>
      </c>
      <c r="CG196" s="116">
        <v>5.292042234174656</v>
      </c>
      <c r="CH196" s="116">
        <v>3.3763761733398598</v>
      </c>
      <c r="CI196" s="116">
        <v>297.59489469006212</v>
      </c>
      <c r="CJ196" s="116"/>
      <c r="CK196" s="116"/>
      <c r="CL196" s="38"/>
      <c r="CM196" s="38"/>
      <c r="CN196" s="38"/>
      <c r="CO196" s="38"/>
      <c r="CP196" s="38"/>
      <c r="CQ196" s="38"/>
      <c r="CR196" s="38"/>
      <c r="CS196" s="38"/>
    </row>
    <row r="197" spans="1:97" ht="13.5" customHeight="1" x14ac:dyDescent="0.35">
      <c r="A197" s="25" t="s">
        <v>84</v>
      </c>
      <c r="B197" s="132" t="s">
        <v>85</v>
      </c>
      <c r="C197" s="27" t="s">
        <v>86</v>
      </c>
      <c r="D197" s="27">
        <v>44300</v>
      </c>
      <c r="E197" s="126">
        <v>0.43055555555555558</v>
      </c>
      <c r="F197" s="29">
        <f t="shared" si="52"/>
        <v>44300.430555555555</v>
      </c>
      <c r="G197" s="30">
        <v>13.708333333333334</v>
      </c>
      <c r="H197" s="30">
        <v>45.697666666666663</v>
      </c>
      <c r="I197" s="31">
        <v>19</v>
      </c>
      <c r="J197" s="62">
        <v>2</v>
      </c>
      <c r="K197" s="31"/>
      <c r="L197" s="33">
        <v>11.3786</v>
      </c>
      <c r="M197" s="33">
        <v>41.843809</v>
      </c>
      <c r="N197" s="33">
        <v>8.0760000000000005</v>
      </c>
      <c r="O197" s="33">
        <v>0.47870000000000001</v>
      </c>
      <c r="P197" s="33">
        <v>1.6122308000000001</v>
      </c>
      <c r="Q197" s="33">
        <v>6.3125</v>
      </c>
      <c r="R197" s="33">
        <v>104.471</v>
      </c>
      <c r="S197" s="33">
        <v>37.431899999999999</v>
      </c>
      <c r="T197" s="33">
        <v>28.599699999999999</v>
      </c>
      <c r="U197" s="33">
        <f t="shared" si="83"/>
        <v>281.92256250000003</v>
      </c>
      <c r="V197" s="144">
        <v>265.99251291642094</v>
      </c>
      <c r="W197" s="33">
        <v>7.0999999999999994E-2</v>
      </c>
      <c r="X197" s="33">
        <v>2.3E-2</v>
      </c>
      <c r="Y197" s="33">
        <v>6.0000000000000005E-2</v>
      </c>
      <c r="Z197" s="33">
        <v>7.0000000000000001E-3</v>
      </c>
      <c r="AA197" s="33">
        <v>1.534</v>
      </c>
      <c r="AB197" s="33">
        <f t="shared" si="92"/>
        <v>258.59672418378204</v>
      </c>
      <c r="AC197" s="33">
        <f t="shared" si="93"/>
        <v>262.10564253508034</v>
      </c>
      <c r="AD197" s="33">
        <f t="shared" si="94"/>
        <v>269.64043133906995</v>
      </c>
      <c r="AE197" s="33">
        <f t="shared" si="95"/>
        <v>3.5089183512982913</v>
      </c>
      <c r="AF197" s="33">
        <f t="shared" si="96"/>
        <v>3.6479184226490133</v>
      </c>
      <c r="AG197" s="33">
        <f t="shared" si="97"/>
        <v>98.647117420583783</v>
      </c>
      <c r="AH197" s="33">
        <f t="shared" si="17"/>
        <v>26.068503585928283</v>
      </c>
      <c r="AI197" s="33">
        <f t="shared" si="61"/>
        <v>6.9196159663675025E-2</v>
      </c>
      <c r="AJ197" s="33">
        <f t="shared" si="62"/>
        <v>2.2415657355838389E-2</v>
      </c>
      <c r="AK197" s="33">
        <f t="shared" si="63"/>
        <v>5.8475627884795801E-2</v>
      </c>
      <c r="AL197" s="34">
        <f t="shared" si="64"/>
        <v>6.8221565865595095E-3</v>
      </c>
      <c r="AM197" s="33">
        <f t="shared" si="65"/>
        <v>1.4950268862546123</v>
      </c>
      <c r="AN197" s="48">
        <v>2707.47</v>
      </c>
      <c r="AO197" s="34">
        <v>8.0433696476488556</v>
      </c>
      <c r="AP197" s="33">
        <v>20.800552</v>
      </c>
      <c r="AQ197" s="34">
        <v>8.0602400597194297</v>
      </c>
      <c r="AR197" s="31">
        <v>255.47610117264273</v>
      </c>
      <c r="AS197" s="33">
        <v>20.654913999999998</v>
      </c>
      <c r="AT197" s="38"/>
      <c r="AU197" s="37">
        <f t="shared" si="9"/>
        <v>2021.2847364818617</v>
      </c>
      <c r="AV197" s="38"/>
      <c r="AW197" s="115" t="s">
        <v>87</v>
      </c>
      <c r="AX197" s="116">
        <v>2394.5067362881632</v>
      </c>
      <c r="AY197" s="116">
        <v>11.3786</v>
      </c>
      <c r="AZ197" s="117">
        <v>2</v>
      </c>
      <c r="BA197" s="118">
        <v>8.1894360253479981</v>
      </c>
      <c r="BB197" s="279">
        <v>314.31475453245889</v>
      </c>
      <c r="BC197" s="279">
        <v>315.50800126784321</v>
      </c>
      <c r="BD197" s="116">
        <v>2154.2964689552482</v>
      </c>
      <c r="BE197" s="116">
        <v>227.20702467337648</v>
      </c>
      <c r="BF197" s="116">
        <v>13.003242659538444</v>
      </c>
      <c r="BG197" s="116">
        <v>96.055159106603611</v>
      </c>
      <c r="BH197" s="116">
        <v>2.6507990277620106</v>
      </c>
      <c r="BI197" s="116">
        <v>7.4758379479843455E-3</v>
      </c>
      <c r="BJ197" s="116">
        <v>5.2639578996356691E-2</v>
      </c>
      <c r="BK197" s="116">
        <v>10.498952125096027</v>
      </c>
      <c r="BL197" s="116">
        <v>5.3243089360016036</v>
      </c>
      <c r="BM197" s="116">
        <v>3.4040396845296907</v>
      </c>
      <c r="BN197" s="116">
        <v>319.66460306594178</v>
      </c>
      <c r="BO197" s="38"/>
      <c r="BP197" s="115" t="s">
        <v>94</v>
      </c>
      <c r="BQ197" s="117">
        <v>2383.5879102215654</v>
      </c>
      <c r="BR197" s="117">
        <v>11.3786</v>
      </c>
      <c r="BS197" s="117">
        <v>2</v>
      </c>
      <c r="BT197" s="118">
        <v>8.2065560979784831</v>
      </c>
      <c r="BU197" s="268">
        <v>299.70691160053389</v>
      </c>
      <c r="BV197" s="268">
        <v>300.8447019482108</v>
      </c>
      <c r="BW197" s="116">
        <v>234.41969479171675</v>
      </c>
      <c r="BX197" s="116">
        <v>2136.7693011501815</v>
      </c>
      <c r="BY197" s="116">
        <v>12.398914279667435</v>
      </c>
      <c r="BZ197" s="116">
        <v>99.056817086746577</v>
      </c>
      <c r="CA197" s="116">
        <v>2.7468753590290551</v>
      </c>
      <c r="CB197" s="116">
        <v>7.5004292247918191E-3</v>
      </c>
      <c r="CC197" s="116">
        <v>5.447794098355789E-2</v>
      </c>
      <c r="CD197" s="116">
        <v>1.9997016611357655E-3</v>
      </c>
      <c r="CE197" s="116">
        <v>0</v>
      </c>
      <c r="CF197" s="116">
        <v>10.305865373010393</v>
      </c>
      <c r="CG197" s="116">
        <v>5.4933287276155136</v>
      </c>
      <c r="CH197" s="116">
        <v>3.5121006714183971</v>
      </c>
      <c r="CI197" s="116">
        <v>304.80812482192988</v>
      </c>
      <c r="CJ197" s="116"/>
      <c r="CK197" s="116"/>
      <c r="CL197" s="38"/>
      <c r="CM197" s="38"/>
      <c r="CN197" s="38"/>
      <c r="CO197" s="38"/>
      <c r="CP197" s="38"/>
      <c r="CQ197" s="38"/>
      <c r="CR197" s="38"/>
      <c r="CS197" s="38"/>
    </row>
    <row r="198" spans="1:97" ht="13.5" customHeight="1" x14ac:dyDescent="0.35">
      <c r="A198" s="25" t="s">
        <v>84</v>
      </c>
      <c r="B198" s="132" t="s">
        <v>85</v>
      </c>
      <c r="C198" s="27" t="s">
        <v>86</v>
      </c>
      <c r="D198" s="27">
        <v>44300</v>
      </c>
      <c r="E198" s="126">
        <v>0.43055555555555558</v>
      </c>
      <c r="F198" s="29">
        <f t="shared" si="52"/>
        <v>44300.430555555555</v>
      </c>
      <c r="G198" s="30">
        <v>13.708333333333334</v>
      </c>
      <c r="H198" s="30">
        <v>45.697666666666663</v>
      </c>
      <c r="I198" s="31">
        <v>19</v>
      </c>
      <c r="J198" s="62">
        <v>2</v>
      </c>
      <c r="K198" s="31"/>
      <c r="L198" s="33">
        <v>11.3786</v>
      </c>
      <c r="M198" s="33">
        <v>41.843809</v>
      </c>
      <c r="N198" s="33">
        <v>8.0760000000000005</v>
      </c>
      <c r="O198" s="33">
        <v>0.47870000000000001</v>
      </c>
      <c r="P198" s="33">
        <v>1.6122308000000001</v>
      </c>
      <c r="Q198" s="33">
        <v>6.3125</v>
      </c>
      <c r="R198" s="33">
        <v>104.471</v>
      </c>
      <c r="S198" s="33">
        <v>37.431899999999999</v>
      </c>
      <c r="T198" s="33">
        <v>28.599699999999999</v>
      </c>
      <c r="U198" s="33">
        <f t="shared" si="83"/>
        <v>281.92256250000003</v>
      </c>
      <c r="V198" s="144">
        <v>265.78155089737169</v>
      </c>
      <c r="W198" s="33">
        <v>5.0999999999999997E-2</v>
      </c>
      <c r="X198" s="33">
        <v>2.8000000000000001E-2</v>
      </c>
      <c r="Y198" s="33">
        <v>5.7000000000000009E-2</v>
      </c>
      <c r="Z198" s="33">
        <v>1.0999999999999999E-2</v>
      </c>
      <c r="AA198" s="33">
        <v>0.39</v>
      </c>
      <c r="AB198" s="33">
        <f t="shared" si="92"/>
        <v>258.39162785811783</v>
      </c>
      <c r="AC198" s="33">
        <f t="shared" si="93"/>
        <v>262.10564253508034</v>
      </c>
      <c r="AD198" s="33">
        <f t="shared" si="94"/>
        <v>269.64043133906995</v>
      </c>
      <c r="AE198" s="33">
        <f t="shared" si="95"/>
        <v>3.7140146769625062</v>
      </c>
      <c r="AF198" s="33">
        <f t="shared" si="96"/>
        <v>3.8588804416982612</v>
      </c>
      <c r="AG198" s="33">
        <f t="shared" si="97"/>
        <v>98.568879146745701</v>
      </c>
      <c r="AH198" s="33">
        <f t="shared" si="17"/>
        <v>26.068503585928283</v>
      </c>
      <c r="AI198" s="33">
        <f t="shared" si="61"/>
        <v>4.9704283702076427E-2</v>
      </c>
      <c r="AJ198" s="33">
        <f t="shared" si="62"/>
        <v>2.7288626346238038E-2</v>
      </c>
      <c r="AK198" s="33">
        <f t="shared" si="63"/>
        <v>5.5551846490556007E-2</v>
      </c>
      <c r="AL198" s="34">
        <f t="shared" si="64"/>
        <v>1.0720531778879229E-2</v>
      </c>
      <c r="AM198" s="33">
        <f t="shared" si="65"/>
        <v>0.38009158125117265</v>
      </c>
      <c r="AN198" s="48">
        <v>2711.31</v>
      </c>
      <c r="AO198" s="34">
        <v>8.0440583015234424</v>
      </c>
      <c r="AP198" s="33">
        <v>20.764393600000002</v>
      </c>
      <c r="AQ198" s="34">
        <v>8.0609853718212978</v>
      </c>
      <c r="AR198" s="31">
        <v>254.3098515493667</v>
      </c>
      <c r="AS198" s="33">
        <v>20.846754400000002</v>
      </c>
      <c r="AT198" s="38"/>
      <c r="AU198" s="37">
        <f t="shared" si="9"/>
        <v>2021.2847364818617</v>
      </c>
      <c r="AV198" s="38"/>
      <c r="AW198" s="115" t="s">
        <v>87</v>
      </c>
      <c r="AX198" s="116">
        <v>2397.9725429036785</v>
      </c>
      <c r="AY198" s="116">
        <v>11.3786</v>
      </c>
      <c r="AZ198" s="117">
        <v>2</v>
      </c>
      <c r="BA198" s="118">
        <v>8.1895798447783807</v>
      </c>
      <c r="BB198" s="279">
        <v>314.656149505499</v>
      </c>
      <c r="BC198" s="279">
        <v>315.85069229342685</v>
      </c>
      <c r="BD198" s="116">
        <v>2157.350674157713</v>
      </c>
      <c r="BE198" s="116">
        <v>227.60450253157285</v>
      </c>
      <c r="BF198" s="116">
        <v>13.017366214392728</v>
      </c>
      <c r="BG198" s="116">
        <v>96.080098143785094</v>
      </c>
      <c r="BH198" s="116">
        <v>2.6516770023933751</v>
      </c>
      <c r="BI198" s="116">
        <v>1.1748100604933844E-2</v>
      </c>
      <c r="BJ198" s="116">
        <v>1.3387220274893055E-2</v>
      </c>
      <c r="BK198" s="116">
        <v>10.502174601364155</v>
      </c>
      <c r="BL198" s="116">
        <v>5.3336233263260215</v>
      </c>
      <c r="BM198" s="116">
        <v>3.4099947398584916</v>
      </c>
      <c r="BN198" s="116">
        <v>320.01180881104887</v>
      </c>
      <c r="BO198" s="38"/>
      <c r="BP198" s="115" t="s">
        <v>94</v>
      </c>
      <c r="BQ198" s="117">
        <v>2387.0056793477434</v>
      </c>
      <c r="BR198" s="117">
        <v>11.3786</v>
      </c>
      <c r="BS198" s="117">
        <v>2</v>
      </c>
      <c r="BT198" s="118">
        <v>8.2067557373168718</v>
      </c>
      <c r="BU198" s="268">
        <v>299.98586900541147</v>
      </c>
      <c r="BV198" s="268">
        <v>301.12471837118375</v>
      </c>
      <c r="BW198" s="116">
        <v>234.85370394787265</v>
      </c>
      <c r="BX198" s="116">
        <v>2139.7415206157407</v>
      </c>
      <c r="BY198" s="116">
        <v>12.410454784129652</v>
      </c>
      <c r="BZ198" s="116">
        <v>99.092211108302649</v>
      </c>
      <c r="CA198" s="116">
        <v>2.7481383509940698</v>
      </c>
      <c r="CB198" s="116">
        <v>1.1786893708334802E-2</v>
      </c>
      <c r="CC198" s="116">
        <v>1.385646009126423E-2</v>
      </c>
      <c r="CD198" s="116">
        <v>1.4370467717942977E-3</v>
      </c>
      <c r="CE198" s="116">
        <v>0</v>
      </c>
      <c r="CF198" s="116">
        <v>10.308455186747949</v>
      </c>
      <c r="CG198" s="116">
        <v>5.5034991826520567</v>
      </c>
      <c r="CH198" s="116">
        <v>3.5186030425186203</v>
      </c>
      <c r="CI198" s="116">
        <v>305.09183026946818</v>
      </c>
      <c r="CJ198" s="116"/>
      <c r="CK198" s="116"/>
      <c r="CL198" s="38"/>
      <c r="CM198" s="38"/>
      <c r="CN198" s="38"/>
      <c r="CO198" s="38"/>
      <c r="CP198" s="38"/>
      <c r="CQ198" s="38"/>
      <c r="CR198" s="38"/>
      <c r="CS198" s="38"/>
    </row>
    <row r="199" spans="1:97" ht="13.5" customHeight="1" x14ac:dyDescent="0.35">
      <c r="A199" s="25" t="s">
        <v>84</v>
      </c>
      <c r="B199" s="132" t="s">
        <v>85</v>
      </c>
      <c r="C199" s="27" t="s">
        <v>86</v>
      </c>
      <c r="D199" s="27">
        <v>44300</v>
      </c>
      <c r="E199" s="126">
        <v>0.43055555555555558</v>
      </c>
      <c r="F199" s="29">
        <f t="shared" si="52"/>
        <v>44300.430555555555</v>
      </c>
      <c r="G199" s="30">
        <v>13.708333333333334</v>
      </c>
      <c r="H199" s="30">
        <v>45.697666666666663</v>
      </c>
      <c r="I199" s="31">
        <v>19</v>
      </c>
      <c r="J199" s="62">
        <v>2</v>
      </c>
      <c r="K199" s="31"/>
      <c r="L199" s="33">
        <v>11.3786</v>
      </c>
      <c r="M199" s="33">
        <v>41.843809</v>
      </c>
      <c r="N199" s="33">
        <v>8.0760000000000005</v>
      </c>
      <c r="O199" s="33">
        <v>0.47870000000000001</v>
      </c>
      <c r="P199" s="33">
        <v>1.6122308000000001</v>
      </c>
      <c r="Q199" s="33">
        <v>6.3125</v>
      </c>
      <c r="R199" s="33">
        <v>104.471</v>
      </c>
      <c r="S199" s="33">
        <v>37.431899999999999</v>
      </c>
      <c r="T199" s="33">
        <v>28.599699999999999</v>
      </c>
      <c r="U199" s="33">
        <f t="shared" si="83"/>
        <v>281.92256250000003</v>
      </c>
      <c r="V199" s="144">
        <v>266.02531553773042</v>
      </c>
      <c r="W199" s="33">
        <v>2.1000000000000001E-2</v>
      </c>
      <c r="X199" s="33">
        <v>2.9000000000000001E-2</v>
      </c>
      <c r="Y199" s="33">
        <v>8.8999999999999996E-2</v>
      </c>
      <c r="Z199" s="33">
        <v>4.0000000000000001E-3</v>
      </c>
      <c r="AA199" s="33">
        <v>1.4550000000000001</v>
      </c>
      <c r="AB199" s="33">
        <f t="shared" si="92"/>
        <v>258.62861474461874</v>
      </c>
      <c r="AC199" s="33">
        <f t="shared" si="93"/>
        <v>262.10564253508034</v>
      </c>
      <c r="AD199" s="33">
        <f t="shared" si="94"/>
        <v>269.64043133906995</v>
      </c>
      <c r="AE199" s="33">
        <f t="shared" si="95"/>
        <v>3.4770277904615909</v>
      </c>
      <c r="AF199" s="33">
        <f t="shared" si="96"/>
        <v>3.6151158013395275</v>
      </c>
      <c r="AG199" s="33">
        <f t="shared" si="97"/>
        <v>98.659282740579229</v>
      </c>
      <c r="AH199" s="33">
        <f t="shared" si="17"/>
        <v>26.068503585928283</v>
      </c>
      <c r="AI199" s="33">
        <f t="shared" si="61"/>
        <v>2.0466469759678526E-2</v>
      </c>
      <c r="AJ199" s="33">
        <f t="shared" si="62"/>
        <v>2.8263220144317966E-2</v>
      </c>
      <c r="AK199" s="33">
        <f t="shared" si="63"/>
        <v>8.673884802911376E-2</v>
      </c>
      <c r="AL199" s="34">
        <f t="shared" si="64"/>
        <v>3.8983751923197195E-3</v>
      </c>
      <c r="AM199" s="33">
        <f t="shared" si="65"/>
        <v>1.4180339762062979</v>
      </c>
      <c r="AN199" s="48">
        <v>2714.49</v>
      </c>
      <c r="AO199" s="145">
        <v>8.0520398555728185</v>
      </c>
      <c r="AP199" s="33">
        <v>20.945185600000002</v>
      </c>
      <c r="AQ199" s="34">
        <v>8.0687922005952579</v>
      </c>
      <c r="AR199" s="31">
        <v>252.98563331647489</v>
      </c>
      <c r="AS199" s="33">
        <v>20.794525600000004</v>
      </c>
      <c r="AT199" s="38"/>
      <c r="AU199" s="37">
        <f t="shared" si="9"/>
        <v>2021.2847364818617</v>
      </c>
      <c r="AV199" s="38"/>
      <c r="AW199" s="115" t="s">
        <v>87</v>
      </c>
      <c r="AX199" s="116">
        <v>2393.9158035172941</v>
      </c>
      <c r="AY199" s="116">
        <v>11.3786</v>
      </c>
      <c r="AZ199" s="117">
        <v>2</v>
      </c>
      <c r="BA199" s="118">
        <v>8.2004823839380165</v>
      </c>
      <c r="BB199" s="279">
        <v>305.63986995387569</v>
      </c>
      <c r="BC199" s="279">
        <v>306.80018384867918</v>
      </c>
      <c r="BD199" s="116">
        <v>2148.8052990567403</v>
      </c>
      <c r="BE199" s="116">
        <v>232.46614291490633</v>
      </c>
      <c r="BF199" s="116">
        <v>12.644361545647611</v>
      </c>
      <c r="BG199" s="116">
        <v>97.984303625639839</v>
      </c>
      <c r="BH199" s="116">
        <v>2.7190873613269697</v>
      </c>
      <c r="BI199" s="116">
        <v>4.2819125885136334E-3</v>
      </c>
      <c r="BJ199" s="116">
        <v>5.1168495719200929E-2</v>
      </c>
      <c r="BK199" s="116">
        <v>10.38016150864431</v>
      </c>
      <c r="BL199" s="116">
        <v>5.4475497129499386</v>
      </c>
      <c r="BM199" s="116">
        <v>3.4828323504938576</v>
      </c>
      <c r="BN199" s="116">
        <v>310.84206611701444</v>
      </c>
      <c r="BO199" s="38"/>
      <c r="BP199" s="115" t="s">
        <v>94</v>
      </c>
      <c r="BQ199" s="117">
        <v>2382.9193851007931</v>
      </c>
      <c r="BR199" s="117">
        <v>11.3786</v>
      </c>
      <c r="BS199" s="117">
        <v>2</v>
      </c>
      <c r="BT199" s="118">
        <v>8.2174806053644573</v>
      </c>
      <c r="BU199" s="268">
        <v>291.48737249650469</v>
      </c>
      <c r="BV199" s="268">
        <v>292.59395865137549</v>
      </c>
      <c r="BW199" s="116">
        <v>239.75413051643875</v>
      </c>
      <c r="BX199" s="116">
        <v>2131.1063837165152</v>
      </c>
      <c r="BY199" s="116">
        <v>12.0588708678389</v>
      </c>
      <c r="BZ199" s="116">
        <v>101.00686845393398</v>
      </c>
      <c r="CA199" s="116">
        <v>2.8168483130200368</v>
      </c>
      <c r="CB199" s="116">
        <v>4.2960895867264889E-3</v>
      </c>
      <c r="CC199" s="116">
        <v>5.2939505582273907E-2</v>
      </c>
      <c r="CD199" s="116">
        <v>6.0608155397724143E-4</v>
      </c>
      <c r="CE199" s="116">
        <v>0</v>
      </c>
      <c r="CF199" s="116">
        <v>10.192330125718229</v>
      </c>
      <c r="CG199" s="116">
        <v>5.6183344744162271</v>
      </c>
      <c r="CH199" s="116">
        <v>3.5920217518851243</v>
      </c>
      <c r="CI199" s="116">
        <v>296.44868363380345</v>
      </c>
      <c r="CJ199" s="116"/>
      <c r="CK199" s="116"/>
      <c r="CL199" s="38"/>
      <c r="CM199" s="38"/>
      <c r="CN199" s="38"/>
      <c r="CO199" s="38"/>
      <c r="CP199" s="38"/>
      <c r="CQ199" s="38"/>
      <c r="CR199" s="38"/>
      <c r="CS199" s="38"/>
    </row>
    <row r="200" spans="1:97" ht="13.5" customHeight="1" x14ac:dyDescent="0.35">
      <c r="A200" s="25" t="s">
        <v>89</v>
      </c>
      <c r="B200" s="132" t="s">
        <v>85</v>
      </c>
      <c r="C200" s="27" t="s">
        <v>86</v>
      </c>
      <c r="D200" s="27">
        <v>44300</v>
      </c>
      <c r="E200" s="126">
        <v>0.4465277777777778</v>
      </c>
      <c r="F200" s="29">
        <f t="shared" si="52"/>
        <v>44300.446527777778</v>
      </c>
      <c r="G200" s="30">
        <v>13.708333333333334</v>
      </c>
      <c r="H200" s="30">
        <v>45.697666666666663</v>
      </c>
      <c r="I200" s="31">
        <v>19</v>
      </c>
      <c r="J200" s="62">
        <v>15</v>
      </c>
      <c r="K200" s="31"/>
      <c r="L200" s="33">
        <v>11.141999999999999</v>
      </c>
      <c r="M200" s="33">
        <v>41.728679999999997</v>
      </c>
      <c r="N200" s="33">
        <v>8.077</v>
      </c>
      <c r="O200" s="33">
        <v>1.6172</v>
      </c>
      <c r="P200" s="33">
        <v>1.7186623999999999</v>
      </c>
      <c r="Q200" s="33">
        <v>6.3079000000000001</v>
      </c>
      <c r="R200" s="33">
        <v>104.065</v>
      </c>
      <c r="S200" s="33">
        <v>37.551400000000001</v>
      </c>
      <c r="T200" s="33">
        <v>28.7379</v>
      </c>
      <c r="U200" s="33">
        <f t="shared" si="83"/>
        <v>281.7171219</v>
      </c>
      <c r="V200" s="144">
        <v>264.89742092762685</v>
      </c>
      <c r="W200" s="33">
        <v>0.13200000000000001</v>
      </c>
      <c r="X200" s="33">
        <v>2.9000000000000001E-2</v>
      </c>
      <c r="Y200" s="33">
        <v>0.05</v>
      </c>
      <c r="Z200" s="33">
        <v>2.5000000000000001E-2</v>
      </c>
      <c r="AA200" s="33">
        <v>0.44500000000000001</v>
      </c>
      <c r="AB200" s="33">
        <f t="shared" si="92"/>
        <v>257.49748398268093</v>
      </c>
      <c r="AC200" s="33">
        <f t="shared" si="93"/>
        <v>263.18017485341198</v>
      </c>
      <c r="AD200" s="33">
        <f t="shared" si="94"/>
        <v>270.78252310838297</v>
      </c>
      <c r="AE200" s="33">
        <f t="shared" si="95"/>
        <v>5.6826908707310508</v>
      </c>
      <c r="AF200" s="33">
        <f t="shared" si="96"/>
        <v>5.885102180756121</v>
      </c>
      <c r="AG200" s="33">
        <f t="shared" si="97"/>
        <v>97.826631455679077</v>
      </c>
      <c r="AH200" s="33">
        <f t="shared" si="17"/>
        <v>26.159437178684357</v>
      </c>
      <c r="AI200" s="33">
        <f t="shared" si="61"/>
        <v>0.12863498128801493</v>
      </c>
      <c r="AJ200" s="33">
        <f t="shared" si="62"/>
        <v>2.8260715586003283E-2</v>
      </c>
      <c r="AK200" s="33">
        <f t="shared" si="63"/>
        <v>4.8725371700005654E-2</v>
      </c>
      <c r="AL200" s="34">
        <f t="shared" si="64"/>
        <v>2.4362685850002827E-2</v>
      </c>
      <c r="AM200" s="33">
        <f t="shared" si="65"/>
        <v>0.43365580813005034</v>
      </c>
      <c r="AN200" s="48">
        <v>2711.34</v>
      </c>
      <c r="AO200" s="34">
        <v>8.0575083527598306</v>
      </c>
      <c r="AP200" s="33">
        <v>20.901996400000002</v>
      </c>
      <c r="AQ200" s="34">
        <v>8.0741894899657591</v>
      </c>
      <c r="AR200" s="31">
        <v>249.47972213246172</v>
      </c>
      <c r="AS200" s="33">
        <v>20.909027200000001</v>
      </c>
      <c r="AT200" s="38"/>
      <c r="AU200" s="37">
        <f t="shared" si="9"/>
        <v>2021.2847364818617</v>
      </c>
      <c r="AV200" s="38"/>
      <c r="AW200" s="115" t="s">
        <v>87</v>
      </c>
      <c r="AX200" s="116">
        <v>2387.0129909050506</v>
      </c>
      <c r="AY200" s="116">
        <v>11.141999999999999</v>
      </c>
      <c r="AZ200" s="117">
        <v>15</v>
      </c>
      <c r="BA200" s="118">
        <v>8.2086394181925506</v>
      </c>
      <c r="BB200" s="279">
        <v>297.79385243771088</v>
      </c>
      <c r="BC200" s="279">
        <v>298.92784234627072</v>
      </c>
      <c r="BD200" s="116">
        <v>2140.055926538158</v>
      </c>
      <c r="BE200" s="116">
        <v>234.55143888452707</v>
      </c>
      <c r="BF200" s="116">
        <v>12.405625482365609</v>
      </c>
      <c r="BG200" s="116">
        <v>99.43260544083725</v>
      </c>
      <c r="BH200" s="116">
        <v>2.7123240228281476</v>
      </c>
      <c r="BI200" s="116">
        <v>2.6771008950977233E-2</v>
      </c>
      <c r="BJ200" s="116">
        <v>1.5801640710831549E-2</v>
      </c>
      <c r="BK200" s="116">
        <v>10.307161220961</v>
      </c>
      <c r="BL200" s="116">
        <v>5.4794235430349501</v>
      </c>
      <c r="BM200" s="116">
        <v>3.502537917899347</v>
      </c>
      <c r="BN200" s="116">
        <v>302.80363236092569</v>
      </c>
      <c r="BO200" s="38"/>
      <c r="BP200" s="115" t="s">
        <v>94</v>
      </c>
      <c r="BQ200" s="117">
        <v>2375.9922592627954</v>
      </c>
      <c r="BR200" s="117">
        <v>11.141999999999999</v>
      </c>
      <c r="BS200" s="117">
        <v>15</v>
      </c>
      <c r="BT200" s="118">
        <v>8.2255686620143695</v>
      </c>
      <c r="BU200" s="268">
        <v>284.03299089502633</v>
      </c>
      <c r="BV200" s="268">
        <v>285.11457986248297</v>
      </c>
      <c r="BW200" s="116">
        <v>241.85285741989338</v>
      </c>
      <c r="BX200" s="116">
        <v>2122.3070322998915</v>
      </c>
      <c r="BY200" s="116">
        <v>11.832369543010589</v>
      </c>
      <c r="BZ200" s="116">
        <v>102.477109616653</v>
      </c>
      <c r="CA200" s="116">
        <v>2.809221106962295</v>
      </c>
      <c r="CB200" s="116">
        <v>2.685919637286549E-2</v>
      </c>
      <c r="CC200" s="116">
        <v>1.634487342739465E-2</v>
      </c>
      <c r="CD200" s="116">
        <v>3.8069227559737462E-3</v>
      </c>
      <c r="CE200" s="116">
        <v>0</v>
      </c>
      <c r="CF200" s="116">
        <v>10.122237363936971</v>
      </c>
      <c r="CG200" s="116">
        <v>5.6499940789076124</v>
      </c>
      <c r="CH200" s="116">
        <v>3.6115694181800331</v>
      </c>
      <c r="CI200" s="116">
        <v>288.81127212436832</v>
      </c>
      <c r="CJ200" s="116"/>
      <c r="CK200" s="116"/>
      <c r="CL200" s="38"/>
      <c r="CM200" s="38"/>
      <c r="CN200" s="38"/>
      <c r="CO200" s="38"/>
      <c r="CP200" s="38"/>
      <c r="CQ200" s="38"/>
      <c r="CR200" s="38"/>
      <c r="CS200" s="38"/>
    </row>
    <row r="201" spans="1:97" ht="13.5" customHeight="1" x14ac:dyDescent="0.35">
      <c r="A201" s="25" t="s">
        <v>84</v>
      </c>
      <c r="B201" s="132" t="s">
        <v>85</v>
      </c>
      <c r="C201" s="27" t="s">
        <v>86</v>
      </c>
      <c r="D201" s="27">
        <v>44334</v>
      </c>
      <c r="E201" s="126">
        <v>0.42708333333333331</v>
      </c>
      <c r="F201" s="29">
        <f t="shared" si="52"/>
        <v>44334.427083333336</v>
      </c>
      <c r="G201" s="30">
        <v>13.708333333333334</v>
      </c>
      <c r="H201" s="30">
        <v>45.697666666666663</v>
      </c>
      <c r="I201" s="31">
        <v>19</v>
      </c>
      <c r="J201" s="62">
        <v>2</v>
      </c>
      <c r="K201" s="31"/>
      <c r="L201" s="33">
        <v>18.4558</v>
      </c>
      <c r="M201" s="33">
        <v>45.546700000000001</v>
      </c>
      <c r="N201" s="33">
        <v>8.1329999999999991</v>
      </c>
      <c r="O201" s="33">
        <v>1.9368000000000001</v>
      </c>
      <c r="P201" s="33">
        <v>1.4523336</v>
      </c>
      <c r="Q201" s="33">
        <v>6.3361000000000001</v>
      </c>
      <c r="R201" s="33">
        <v>118.27500000000001</v>
      </c>
      <c r="S201" s="33">
        <v>34.314799999999998</v>
      </c>
      <c r="T201" s="33">
        <v>24.634599999999999</v>
      </c>
      <c r="U201" s="33">
        <f t="shared" si="83"/>
        <v>282.97656210000002</v>
      </c>
      <c r="V201" s="33">
        <v>285.61103199573779</v>
      </c>
      <c r="W201" s="33">
        <v>0.30099999999999999</v>
      </c>
      <c r="X201" s="33">
        <v>0.13500000000000001</v>
      </c>
      <c r="Y201" s="33">
        <v>2.7539999999999996</v>
      </c>
      <c r="Z201" s="33">
        <v>2.5000000000000001E-2</v>
      </c>
      <c r="AA201" s="33">
        <v>4.9889999999999999</v>
      </c>
      <c r="AB201" s="33">
        <f t="shared" si="92"/>
        <v>278.74427819999227</v>
      </c>
      <c r="AC201" s="33">
        <f t="shared" si="93"/>
        <v>233.05005841055115</v>
      </c>
      <c r="AD201" s="33">
        <f t="shared" si="94"/>
        <v>238.81591398687164</v>
      </c>
      <c r="AE201" s="33">
        <f t="shared" si="95"/>
        <v>-45.694219789441121</v>
      </c>
      <c r="AF201" s="33">
        <f t="shared" si="96"/>
        <v>-46.795118008866154</v>
      </c>
      <c r="AG201" s="33">
        <f t="shared" si="97"/>
        <v>119.59463974894011</v>
      </c>
      <c r="AH201" s="33">
        <f t="shared" si="17"/>
        <v>23.698738559765957</v>
      </c>
      <c r="AI201" s="33">
        <f t="shared" si="61"/>
        <v>0.2940318168443527</v>
      </c>
      <c r="AJ201" s="33">
        <f t="shared" si="62"/>
        <v>0.13187473512952697</v>
      </c>
      <c r="AK201" s="33">
        <f t="shared" si="63"/>
        <v>2.6902445966423496</v>
      </c>
      <c r="AL201" s="34">
        <f t="shared" si="64"/>
        <v>2.4421247246208696E-2</v>
      </c>
      <c r="AM201" s="33">
        <f t="shared" si="65"/>
        <v>4.873504100453407</v>
      </c>
      <c r="AN201" s="48">
        <v>2735.75</v>
      </c>
      <c r="AO201" s="34">
        <v>8.1431458793983182</v>
      </c>
      <c r="AP201" s="33">
        <v>21.028971644999999</v>
      </c>
      <c r="AQ201" s="34">
        <v>8.1646075892203083</v>
      </c>
      <c r="AR201" s="31">
        <v>313.06052086632582</v>
      </c>
      <c r="AS201" s="33">
        <v>20.998961999999999</v>
      </c>
      <c r="AT201" s="38"/>
      <c r="AU201" s="37">
        <f t="shared" si="9"/>
        <v>2021.3778234086242</v>
      </c>
      <c r="AV201" s="38"/>
      <c r="AW201" s="115" t="s">
        <v>87</v>
      </c>
      <c r="AX201" s="116">
        <v>2376.2370360748041</v>
      </c>
      <c r="AY201" s="116">
        <v>18.4558</v>
      </c>
      <c r="AZ201" s="117">
        <v>2</v>
      </c>
      <c r="BA201" s="118">
        <v>8.1828380785485439</v>
      </c>
      <c r="BB201" s="279">
        <v>328.23695359076578</v>
      </c>
      <c r="BC201" s="279">
        <v>329.3757499063131</v>
      </c>
      <c r="BD201" s="116">
        <v>2098.3457716308876</v>
      </c>
      <c r="BE201" s="116">
        <v>266.74081718666116</v>
      </c>
      <c r="BF201" s="116">
        <v>11.150447257254806</v>
      </c>
      <c r="BG201" s="116">
        <v>98.704364932897917</v>
      </c>
      <c r="BH201" s="116">
        <v>4.9734674981472908</v>
      </c>
      <c r="BI201" s="116">
        <v>2.7915150690634161E-2</v>
      </c>
      <c r="BJ201" s="116">
        <v>0.22354733768613941</v>
      </c>
      <c r="BK201" s="116">
        <v>9.8182826895300099</v>
      </c>
      <c r="BL201" s="116">
        <v>6.400439131992619</v>
      </c>
      <c r="BM201" s="116">
        <v>4.1388920655719454</v>
      </c>
      <c r="BN201" s="116">
        <v>336.28802947545933</v>
      </c>
      <c r="BO201" s="38"/>
      <c r="BP201" s="115" t="s">
        <v>94</v>
      </c>
      <c r="BQ201" s="117">
        <v>2361.2623307405288</v>
      </c>
      <c r="BR201" s="117">
        <v>18.4558</v>
      </c>
      <c r="BS201" s="117">
        <v>2</v>
      </c>
      <c r="BT201" s="118">
        <v>8.204386530515583</v>
      </c>
      <c r="BU201" s="268">
        <v>308.68725162617613</v>
      </c>
      <c r="BV201" s="268">
        <v>309.7582215488577</v>
      </c>
      <c r="BW201" s="116">
        <v>277.02419566302797</v>
      </c>
      <c r="BX201" s="116">
        <v>2073.7518053678491</v>
      </c>
      <c r="BY201" s="116">
        <v>10.486329709651597</v>
      </c>
      <c r="BZ201" s="116">
        <v>102.46304099480625</v>
      </c>
      <c r="CA201" s="116">
        <v>5.2160695164922215</v>
      </c>
      <c r="CB201" s="116">
        <v>2.8073481793502841E-2</v>
      </c>
      <c r="CC201" s="116">
        <v>0.23392839425184903</v>
      </c>
      <c r="CD201" s="116">
        <v>1.5080136618708344E-2</v>
      </c>
      <c r="CE201" s="116">
        <v>0</v>
      </c>
      <c r="CF201" s="134">
        <v>9.6075176473605879</v>
      </c>
      <c r="CG201" s="134">
        <v>6.6471885372895603</v>
      </c>
      <c r="CH201" s="134">
        <v>4.298454422889475</v>
      </c>
      <c r="CI201" s="116">
        <v>316.25880766303351</v>
      </c>
      <c r="CJ201" s="116"/>
      <c r="CK201" s="116"/>
      <c r="CL201" s="38"/>
      <c r="CM201" s="38"/>
      <c r="CN201" s="38"/>
      <c r="CO201" s="38"/>
      <c r="CP201" s="38"/>
      <c r="CQ201" s="38"/>
      <c r="CR201" s="38"/>
      <c r="CS201" s="38"/>
    </row>
    <row r="202" spans="1:97" ht="13.5" customHeight="1" x14ac:dyDescent="0.35">
      <c r="A202" s="25" t="s">
        <v>84</v>
      </c>
      <c r="B202" s="132" t="s">
        <v>85</v>
      </c>
      <c r="C202" s="27" t="s">
        <v>86</v>
      </c>
      <c r="D202" s="27">
        <v>44334</v>
      </c>
      <c r="E202" s="126">
        <v>0.42708333333333331</v>
      </c>
      <c r="F202" s="29">
        <f t="shared" si="52"/>
        <v>44334.427083333336</v>
      </c>
      <c r="G202" s="30">
        <v>13.708333333333334</v>
      </c>
      <c r="H202" s="30">
        <v>45.697666666666663</v>
      </c>
      <c r="I202" s="31">
        <v>19</v>
      </c>
      <c r="J202" s="62">
        <v>2</v>
      </c>
      <c r="K202" s="31"/>
      <c r="L202" s="33">
        <v>18.4558</v>
      </c>
      <c r="M202" s="33">
        <v>45.546700000000001</v>
      </c>
      <c r="N202" s="33">
        <v>8.1329999999999991</v>
      </c>
      <c r="O202" s="33">
        <v>1.9368000000000001</v>
      </c>
      <c r="P202" s="33">
        <v>1.4523336</v>
      </c>
      <c r="Q202" s="33">
        <v>6.3361000000000001</v>
      </c>
      <c r="R202" s="33">
        <v>118.27500000000001</v>
      </c>
      <c r="S202" s="33">
        <v>34.314799999999998</v>
      </c>
      <c r="T202" s="33">
        <v>24.634599999999999</v>
      </c>
      <c r="U202" s="33">
        <f t="shared" si="83"/>
        <v>282.97656210000002</v>
      </c>
      <c r="V202" s="33">
        <v>286.27467483636053</v>
      </c>
      <c r="W202" s="33">
        <v>0.48099999999999998</v>
      </c>
      <c r="X202" s="33">
        <v>0.14199999999999999</v>
      </c>
      <c r="Y202" s="33">
        <v>2.7890000000000001</v>
      </c>
      <c r="Z202" s="33">
        <v>0.02</v>
      </c>
      <c r="AA202" s="33">
        <v>5.2919999999999998</v>
      </c>
      <c r="AB202" s="33">
        <f t="shared" si="92"/>
        <v>279.39196552249996</v>
      </c>
      <c r="AC202" s="33">
        <f t="shared" si="93"/>
        <v>233.05005841055115</v>
      </c>
      <c r="AD202" s="33">
        <f t="shared" si="94"/>
        <v>238.81591398687164</v>
      </c>
      <c r="AE202" s="33">
        <f t="shared" si="95"/>
        <v>-46.341907111948814</v>
      </c>
      <c r="AF202" s="33">
        <f t="shared" si="96"/>
        <v>-47.458760849488897</v>
      </c>
      <c r="AG202" s="33">
        <f t="shared" si="97"/>
        <v>119.8725286172084</v>
      </c>
      <c r="AH202" s="33">
        <f t="shared" si="17"/>
        <v>23.698738559765957</v>
      </c>
      <c r="AI202" s="33">
        <f t="shared" si="61"/>
        <v>0.4698647970170553</v>
      </c>
      <c r="AJ202" s="33">
        <f t="shared" si="62"/>
        <v>0.1387126843584654</v>
      </c>
      <c r="AK202" s="33">
        <f t="shared" si="63"/>
        <v>2.7244343427870419</v>
      </c>
      <c r="AL202" s="34">
        <f t="shared" si="64"/>
        <v>1.9536997796966958E-2</v>
      </c>
      <c r="AM202" s="33">
        <f t="shared" si="65"/>
        <v>5.1694896170774571</v>
      </c>
      <c r="AN202" s="48">
        <v>2740.83</v>
      </c>
      <c r="AO202" s="34">
        <v>8.1433576708683653</v>
      </c>
      <c r="AP202" s="33">
        <v>21.038974879999998</v>
      </c>
      <c r="AQ202" s="34">
        <v>8.1648063722327446</v>
      </c>
      <c r="AR202" s="31">
        <v>313.61935164670319</v>
      </c>
      <c r="AS202" s="33">
        <v>20.678864719999996</v>
      </c>
      <c r="AT202" s="38"/>
      <c r="AU202" s="37">
        <f t="shared" si="9"/>
        <v>2021.3778234086242</v>
      </c>
      <c r="AV202" s="38"/>
      <c r="AW202" s="115" t="s">
        <v>87</v>
      </c>
      <c r="AX202" s="116">
        <v>2380.5624237167303</v>
      </c>
      <c r="AY202" s="116">
        <v>18.4558</v>
      </c>
      <c r="AZ202" s="117">
        <v>2</v>
      </c>
      <c r="BA202" s="118">
        <v>8.1832073113598582</v>
      </c>
      <c r="BB202" s="279">
        <v>328.52492321358579</v>
      </c>
      <c r="BC202" s="279">
        <v>329.66471862061832</v>
      </c>
      <c r="BD202" s="116">
        <v>2101.9730142273002</v>
      </c>
      <c r="BE202" s="116">
        <v>267.42917969533494</v>
      </c>
      <c r="BF202" s="116">
        <v>11.160229794094853</v>
      </c>
      <c r="BG202" s="116">
        <v>98.767972984946809</v>
      </c>
      <c r="BH202" s="116">
        <v>4.9776976882940991</v>
      </c>
      <c r="BI202" s="116">
        <v>2.2334349355215326E-2</v>
      </c>
      <c r="BJ202" s="116">
        <v>0.23731660286474462</v>
      </c>
      <c r="BK202" s="116">
        <v>9.8183782102583805</v>
      </c>
      <c r="BL202" s="116">
        <v>6.4169563729007804</v>
      </c>
      <c r="BM202" s="116">
        <v>4.1495730635363222</v>
      </c>
      <c r="BN202" s="116">
        <v>336.5830624872745</v>
      </c>
      <c r="BO202" s="38"/>
      <c r="BP202" s="115" t="s">
        <v>94</v>
      </c>
      <c r="BQ202" s="117">
        <v>2365.5594112612484</v>
      </c>
      <c r="BR202" s="117">
        <v>18.4558</v>
      </c>
      <c r="BS202" s="117">
        <v>2</v>
      </c>
      <c r="BT202" s="118">
        <v>8.2047443336493853</v>
      </c>
      <c r="BU202" s="268">
        <v>308.96558518456834</v>
      </c>
      <c r="BV202" s="268">
        <v>310.03752076704939</v>
      </c>
      <c r="BW202" s="116">
        <v>277.73123288352804</v>
      </c>
      <c r="BX202" s="116">
        <v>2077.3323934753216</v>
      </c>
      <c r="BY202" s="116">
        <v>10.495784902398841</v>
      </c>
      <c r="BZ202" s="116">
        <v>102.52624767281134</v>
      </c>
      <c r="CA202" s="116">
        <v>5.2203686616923903</v>
      </c>
      <c r="CB202" s="116">
        <v>2.2461009181160226E-2</v>
      </c>
      <c r="CC202" s="116">
        <v>0.24833040288620989</v>
      </c>
      <c r="CD202" s="116">
        <v>2.4117001033064148E-2</v>
      </c>
      <c r="CE202" s="116">
        <v>0</v>
      </c>
      <c r="CF202" s="134">
        <v>9.6075726568155666</v>
      </c>
      <c r="CG202" s="134">
        <v>6.6641538774335736</v>
      </c>
      <c r="CH202" s="134">
        <v>4.3094251875922911</v>
      </c>
      <c r="CI202" s="116">
        <v>316.54396825468734</v>
      </c>
      <c r="CJ202" s="116"/>
      <c r="CK202" s="116"/>
      <c r="CL202" s="38"/>
      <c r="CM202" s="38"/>
      <c r="CN202" s="38"/>
      <c r="CO202" s="38"/>
      <c r="CP202" s="38"/>
      <c r="CQ202" s="38"/>
      <c r="CR202" s="38"/>
      <c r="CS202" s="38"/>
    </row>
    <row r="203" spans="1:97" ht="13.5" customHeight="1" x14ac:dyDescent="0.35">
      <c r="A203" s="25" t="s">
        <v>84</v>
      </c>
      <c r="B203" s="132" t="s">
        <v>85</v>
      </c>
      <c r="C203" s="27" t="s">
        <v>86</v>
      </c>
      <c r="D203" s="27">
        <v>44334</v>
      </c>
      <c r="E203" s="126">
        <v>0.42708333333333331</v>
      </c>
      <c r="F203" s="29">
        <f t="shared" si="52"/>
        <v>44334.427083333336</v>
      </c>
      <c r="G203" s="30">
        <v>13.708333333333334</v>
      </c>
      <c r="H203" s="30">
        <v>45.697666666666663</v>
      </c>
      <c r="I203" s="31">
        <v>19</v>
      </c>
      <c r="J203" s="62">
        <v>2</v>
      </c>
      <c r="K203" s="31"/>
      <c r="L203" s="33">
        <v>18.4558</v>
      </c>
      <c r="M203" s="33">
        <v>45.546700000000001</v>
      </c>
      <c r="N203" s="33">
        <v>8.1329999999999991</v>
      </c>
      <c r="O203" s="33">
        <v>1.9368000000000001</v>
      </c>
      <c r="P203" s="33">
        <v>1.4523336</v>
      </c>
      <c r="Q203" s="33">
        <v>6.3361000000000001</v>
      </c>
      <c r="R203" s="33">
        <v>118.27500000000001</v>
      </c>
      <c r="S203" s="33">
        <v>34.314799999999998</v>
      </c>
      <c r="T203" s="33">
        <v>24.634599999999999</v>
      </c>
      <c r="U203" s="33">
        <f t="shared" si="83"/>
        <v>282.97656210000002</v>
      </c>
      <c r="V203" s="33">
        <v>285.9217047544762</v>
      </c>
      <c r="W203" s="33">
        <v>0.17599999999999999</v>
      </c>
      <c r="X203" s="33">
        <v>0.14099999999999999</v>
      </c>
      <c r="Y203" s="33">
        <v>2.7629999999999999</v>
      </c>
      <c r="Z203" s="33">
        <v>1.6E-2</v>
      </c>
      <c r="AA203" s="33">
        <v>4.984</v>
      </c>
      <c r="AB203" s="33">
        <f t="shared" si="92"/>
        <v>279.04748166270804</v>
      </c>
      <c r="AC203" s="33">
        <f t="shared" si="93"/>
        <v>233.05005841055115</v>
      </c>
      <c r="AD203" s="33">
        <f t="shared" si="94"/>
        <v>238.81591398687164</v>
      </c>
      <c r="AE203" s="33">
        <f t="shared" si="95"/>
        <v>-45.997423252156892</v>
      </c>
      <c r="AF203" s="33">
        <f t="shared" si="96"/>
        <v>-47.10579076760456</v>
      </c>
      <c r="AG203" s="33">
        <f t="shared" si="97"/>
        <v>119.72472854978756</v>
      </c>
      <c r="AH203" s="33">
        <f t="shared" si="17"/>
        <v>23.698738559765957</v>
      </c>
      <c r="AI203" s="33">
        <f t="shared" si="61"/>
        <v>0.17192558061330923</v>
      </c>
      <c r="AJ203" s="33">
        <f t="shared" si="62"/>
        <v>0.13773583446861704</v>
      </c>
      <c r="AK203" s="33">
        <f t="shared" si="63"/>
        <v>2.6990362456509849</v>
      </c>
      <c r="AL203" s="34">
        <f t="shared" si="64"/>
        <v>1.5629598237573566E-2</v>
      </c>
      <c r="AM203" s="33">
        <f t="shared" si="65"/>
        <v>4.8686198510041656</v>
      </c>
      <c r="AN203" s="48">
        <v>2737.63</v>
      </c>
      <c r="AO203" s="34">
        <v>8.1427200387943088</v>
      </c>
      <c r="AP203" s="33">
        <v>21.068984644999997</v>
      </c>
      <c r="AQ203" s="34">
        <v>8.1641140201715441</v>
      </c>
      <c r="AR203" s="31">
        <v>313.02647522060209</v>
      </c>
      <c r="AS203" s="33">
        <v>20.768891044999997</v>
      </c>
      <c r="AT203" s="38"/>
      <c r="AU203" s="37">
        <f t="shared" si="9"/>
        <v>2021.3778234086242</v>
      </c>
      <c r="AV203" s="38"/>
      <c r="AW203" s="115" t="s">
        <v>87</v>
      </c>
      <c r="AX203" s="116">
        <v>2377.8125118304592</v>
      </c>
      <c r="AY203" s="116">
        <v>18.4558</v>
      </c>
      <c r="AZ203" s="117">
        <v>2</v>
      </c>
      <c r="BA203" s="118">
        <v>8.1830289978029533</v>
      </c>
      <c r="BB203" s="279">
        <v>328.29469243795853</v>
      </c>
      <c r="BC203" s="279">
        <v>329.4336890746024</v>
      </c>
      <c r="BD203" s="116">
        <v>2099.6376975442663</v>
      </c>
      <c r="BE203" s="116">
        <v>267.02240559844296</v>
      </c>
      <c r="BF203" s="116">
        <v>11.152408687749825</v>
      </c>
      <c r="BG203" s="116">
        <v>98.737251275562343</v>
      </c>
      <c r="BH203" s="116">
        <v>4.9756543540418603</v>
      </c>
      <c r="BI203" s="116">
        <v>1.7866618283354771E-2</v>
      </c>
      <c r="BJ203" s="116">
        <v>0.22341698756649522</v>
      </c>
      <c r="BK203" s="116">
        <v>9.8179459487351046</v>
      </c>
      <c r="BL203" s="116">
        <v>6.4071958387797281</v>
      </c>
      <c r="BM203" s="116">
        <v>4.1432613407941368</v>
      </c>
      <c r="BN203" s="116">
        <v>336.34718455514866</v>
      </c>
      <c r="BO203" s="38"/>
      <c r="BP203" s="115" t="s">
        <v>94</v>
      </c>
      <c r="BQ203" s="117">
        <v>2362.8798337911048</v>
      </c>
      <c r="BR203" s="117">
        <v>18.4558</v>
      </c>
      <c r="BS203" s="117">
        <v>2</v>
      </c>
      <c r="BT203" s="118">
        <v>8.204509892082914</v>
      </c>
      <c r="BU203" s="268">
        <v>308.80107428924993</v>
      </c>
      <c r="BV203" s="268">
        <v>309.87243911210317</v>
      </c>
      <c r="BW203" s="116">
        <v>277.28382364930752</v>
      </c>
      <c r="BX203" s="116">
        <v>2075.1058137937694</v>
      </c>
      <c r="BY203" s="116">
        <v>10.490196348028267</v>
      </c>
      <c r="BZ203" s="116">
        <v>102.48483015222779</v>
      </c>
      <c r="CA203" s="116">
        <v>5.2175513541260354</v>
      </c>
      <c r="CB203" s="116">
        <v>1.7967641600564643E-2</v>
      </c>
      <c r="CC203" s="116">
        <v>0.23375715279425122</v>
      </c>
      <c r="CD203" s="116">
        <v>8.8199979072563443E-3</v>
      </c>
      <c r="CE203" s="116">
        <v>0</v>
      </c>
      <c r="CF203" s="134">
        <v>9.6080317599700269</v>
      </c>
      <c r="CG203" s="134">
        <v>6.6534183042246342</v>
      </c>
      <c r="CH203" s="134">
        <v>4.3024829484962668</v>
      </c>
      <c r="CI203" s="116">
        <v>316.37542219608952</v>
      </c>
      <c r="CJ203" s="116"/>
      <c r="CK203" s="116"/>
      <c r="CL203" s="38"/>
      <c r="CM203" s="38"/>
      <c r="CN203" s="38"/>
      <c r="CO203" s="38"/>
      <c r="CP203" s="38"/>
      <c r="CQ203" s="38"/>
      <c r="CR203" s="38"/>
      <c r="CS203" s="38"/>
    </row>
    <row r="204" spans="1:97" ht="13.5" customHeight="1" x14ac:dyDescent="0.35">
      <c r="A204" s="25" t="s">
        <v>89</v>
      </c>
      <c r="B204" s="132" t="s">
        <v>85</v>
      </c>
      <c r="C204" s="27" t="s">
        <v>86</v>
      </c>
      <c r="D204" s="27">
        <v>44334</v>
      </c>
      <c r="E204" s="126">
        <v>0.44930555555555557</v>
      </c>
      <c r="F204" s="29">
        <f t="shared" si="52"/>
        <v>44334.449305555558</v>
      </c>
      <c r="G204" s="30">
        <v>13.708333333333334</v>
      </c>
      <c r="H204" s="30">
        <v>45.697666666666663</v>
      </c>
      <c r="I204" s="31">
        <v>19</v>
      </c>
      <c r="J204" s="62">
        <v>15</v>
      </c>
      <c r="K204" s="31"/>
      <c r="L204" s="33">
        <v>16.032900000000001</v>
      </c>
      <c r="M204" s="33">
        <v>45.684897999999997</v>
      </c>
      <c r="N204" s="33">
        <v>8.1069999999999993</v>
      </c>
      <c r="O204" s="33">
        <v>0.90059999999999996</v>
      </c>
      <c r="P204" s="33">
        <v>1.3468138000000001</v>
      </c>
      <c r="Q204" s="33">
        <v>6.2972000000000001</v>
      </c>
      <c r="R204" s="33">
        <v>113.649</v>
      </c>
      <c r="S204" s="33">
        <v>36.558</v>
      </c>
      <c r="T204" s="33">
        <v>26.939699999999998</v>
      </c>
      <c r="U204" s="33">
        <f t="shared" si="83"/>
        <v>281.23924920000002</v>
      </c>
      <c r="V204" s="144">
        <v>236.26766228525392</v>
      </c>
      <c r="W204" s="33">
        <v>0.72599999999999998</v>
      </c>
      <c r="X204" s="33">
        <v>0.11</v>
      </c>
      <c r="Y204" s="33">
        <v>0.97200000000000009</v>
      </c>
      <c r="Z204" s="33">
        <v>1.6E-2</v>
      </c>
      <c r="AA204" s="33">
        <v>3.3479999999999999</v>
      </c>
      <c r="AB204" s="33">
        <f t="shared" si="92"/>
        <v>230.06965480568525</v>
      </c>
      <c r="AC204" s="33">
        <f t="shared" si="93"/>
        <v>240.26507160434772</v>
      </c>
      <c r="AD204" s="33">
        <f t="shared" si="94"/>
        <v>246.76926348636425</v>
      </c>
      <c r="AE204" s="33">
        <f t="shared" si="95"/>
        <v>10.195416798662478</v>
      </c>
      <c r="AF204" s="33">
        <f t="shared" si="96"/>
        <v>10.501601201110333</v>
      </c>
      <c r="AG204" s="33">
        <f t="shared" si="97"/>
        <v>95.744364167261608</v>
      </c>
      <c r="AH204" s="33">
        <f t="shared" si="17"/>
        <v>25.403700040374133</v>
      </c>
      <c r="AI204" s="33">
        <f t="shared" si="61"/>
        <v>0.70801382906207044</v>
      </c>
      <c r="AJ204" s="33">
        <f t="shared" si="62"/>
        <v>0.10727482258516219</v>
      </c>
      <c r="AK204" s="33">
        <f t="shared" si="63"/>
        <v>0.94791934138888778</v>
      </c>
      <c r="AL204" s="34">
        <f t="shared" si="64"/>
        <v>1.5603610557841773E-2</v>
      </c>
      <c r="AM204" s="33">
        <f t="shared" si="65"/>
        <v>3.2650555092283908</v>
      </c>
      <c r="AN204" s="48">
        <v>2743.3</v>
      </c>
      <c r="AO204" s="34">
        <v>8.0679104849640257</v>
      </c>
      <c r="AP204" s="33">
        <v>20.978955619999997</v>
      </c>
      <c r="AQ204" s="34">
        <v>8.0860286989522407</v>
      </c>
      <c r="AR204" s="31">
        <v>274.10681879544171</v>
      </c>
      <c r="AS204" s="33">
        <v>20.548828125</v>
      </c>
      <c r="AT204" s="38"/>
      <c r="AU204" s="37">
        <f t="shared" si="9"/>
        <v>2021.3778234086242</v>
      </c>
      <c r="AV204" s="38"/>
      <c r="AW204" s="115" t="s">
        <v>87</v>
      </c>
      <c r="AX204" s="116">
        <v>2416.0822890204722</v>
      </c>
      <c r="AY204" s="116">
        <v>16.032900000000001</v>
      </c>
      <c r="AZ204" s="117">
        <v>15</v>
      </c>
      <c r="BA204" s="118">
        <v>8.1435734791843508</v>
      </c>
      <c r="BB204" s="279">
        <v>361.97477593867603</v>
      </c>
      <c r="BC204" s="279">
        <v>363.26954547718782</v>
      </c>
      <c r="BD204" s="116">
        <v>2161.9042080738291</v>
      </c>
      <c r="BE204" s="116">
        <v>241.1459106489948</v>
      </c>
      <c r="BF204" s="116">
        <v>13.032170297648006</v>
      </c>
      <c r="BG204" s="116">
        <v>95.229578289023479</v>
      </c>
      <c r="BH204" s="116">
        <v>3.7382660245278378</v>
      </c>
      <c r="BI204" s="116">
        <v>1.7367793113478889E-2</v>
      </c>
      <c r="BJ204" s="116">
        <v>0.12609204983345712</v>
      </c>
      <c r="BK204" s="116">
        <v>10.305049061028024</v>
      </c>
      <c r="BL204" s="116">
        <v>5.6733512632291205</v>
      </c>
      <c r="BM204" s="116">
        <v>3.6597584492800768</v>
      </c>
      <c r="BN204" s="116">
        <v>369.78176800923143</v>
      </c>
      <c r="BO204" s="38"/>
      <c r="BP204" s="115" t="s">
        <v>94</v>
      </c>
      <c r="BQ204" s="117">
        <v>2403.9956304317261</v>
      </c>
      <c r="BR204" s="117">
        <v>16.032900000000001</v>
      </c>
      <c r="BS204" s="117">
        <v>15</v>
      </c>
      <c r="BT204" s="118">
        <v>8.1618448915521693</v>
      </c>
      <c r="BU204" s="268">
        <v>343.92660978649366</v>
      </c>
      <c r="BV204" s="268">
        <v>345.15682174444134</v>
      </c>
      <c r="BW204" s="116">
        <v>249.23630698178081</v>
      </c>
      <c r="BX204" s="116">
        <v>2142.3769409013075</v>
      </c>
      <c r="BY204" s="116">
        <v>12.382382548638184</v>
      </c>
      <c r="BZ204" s="116">
        <v>98.394335691533485</v>
      </c>
      <c r="CA204" s="116">
        <v>3.8876811498966406</v>
      </c>
      <c r="CB204" s="116">
        <v>1.743815752375661E-2</v>
      </c>
      <c r="CC204" s="116">
        <v>0.13092973850758444</v>
      </c>
      <c r="CD204" s="116">
        <v>2.7112090078993782E-2</v>
      </c>
      <c r="CE204" s="116">
        <v>0</v>
      </c>
      <c r="CF204" s="116">
        <v>10.106240483565186</v>
      </c>
      <c r="CG204" s="116">
        <v>5.8636910460233063</v>
      </c>
      <c r="CH204" s="116">
        <v>3.7825426020664619</v>
      </c>
      <c r="CI204" s="116">
        <v>351.34434299316064</v>
      </c>
      <c r="CJ204" s="116"/>
      <c r="CK204" s="116"/>
      <c r="CL204" s="38"/>
      <c r="CM204" s="38"/>
      <c r="CN204" s="38"/>
      <c r="CO204" s="38"/>
      <c r="CP204" s="38"/>
      <c r="CQ204" s="38"/>
      <c r="CR204" s="38"/>
      <c r="CS204" s="38"/>
    </row>
    <row r="205" spans="1:97" ht="13.5" customHeight="1" x14ac:dyDescent="0.35">
      <c r="A205" s="25" t="s">
        <v>84</v>
      </c>
      <c r="B205" s="132" t="s">
        <v>85</v>
      </c>
      <c r="C205" s="27" t="s">
        <v>86</v>
      </c>
      <c r="D205" s="27">
        <v>44368</v>
      </c>
      <c r="E205" s="146">
        <v>0.40972222222222227</v>
      </c>
      <c r="F205" s="29">
        <f t="shared" si="52"/>
        <v>44368.409722222219</v>
      </c>
      <c r="G205" s="30">
        <v>13.708333333333334</v>
      </c>
      <c r="H205" s="30">
        <v>45.697666666666663</v>
      </c>
      <c r="I205" s="31">
        <v>19</v>
      </c>
      <c r="J205" s="62">
        <v>2</v>
      </c>
      <c r="K205" s="31"/>
      <c r="L205" s="33">
        <v>26.285399999999999</v>
      </c>
      <c r="M205" s="33">
        <v>54.056632</v>
      </c>
      <c r="N205" s="33">
        <v>8.1809999999999992</v>
      </c>
      <c r="O205" s="33">
        <v>0.2964</v>
      </c>
      <c r="P205" s="33">
        <v>0.46379999999999999</v>
      </c>
      <c r="Q205" s="33">
        <v>5.0143000000000004</v>
      </c>
      <c r="R205" s="33">
        <v>107.908</v>
      </c>
      <c r="S205" s="33">
        <v>34.737900000000003</v>
      </c>
      <c r="T205" s="33">
        <v>22.746500000000001</v>
      </c>
      <c r="U205" s="33">
        <f t="shared" si="83"/>
        <v>223.94365230000002</v>
      </c>
      <c r="V205" s="33">
        <v>238.15944039630978</v>
      </c>
      <c r="W205" s="33">
        <v>0.107</v>
      </c>
      <c r="X205" s="38">
        <v>0.01</v>
      </c>
      <c r="Y205" s="33">
        <v>0.03</v>
      </c>
      <c r="Z205" s="33">
        <v>1.2999999999999998E-2</v>
      </c>
      <c r="AA205" s="33">
        <v>2.105</v>
      </c>
      <c r="AB205" s="33">
        <f t="shared" si="92"/>
        <v>232.86263057004817</v>
      </c>
      <c r="AC205" s="33">
        <f t="shared" si="93"/>
        <v>202.77553882125528</v>
      </c>
      <c r="AD205" s="33">
        <f t="shared" si="94"/>
        <v>207.40586159817536</v>
      </c>
      <c r="AE205" s="33">
        <f t="shared" si="95"/>
        <v>-30.087091748792886</v>
      </c>
      <c r="AF205" s="33">
        <f t="shared" si="96"/>
        <v>-30.753578798134413</v>
      </c>
      <c r="AG205" s="33">
        <f t="shared" si="97"/>
        <v>114.82772886029416</v>
      </c>
      <c r="AH205" s="33">
        <f t="shared" si="17"/>
        <v>24.020155035945663</v>
      </c>
      <c r="AI205" s="33">
        <f t="shared" si="61"/>
        <v>0.10449013085708653</v>
      </c>
      <c r="AJ205" s="33">
        <f t="shared" si="62"/>
        <v>9.7654327903819189E-3</v>
      </c>
      <c r="AK205" s="33">
        <f t="shared" si="63"/>
        <v>2.9296298371145755E-2</v>
      </c>
      <c r="AL205" s="34">
        <f t="shared" si="64"/>
        <v>1.2695062627496492E-2</v>
      </c>
      <c r="AM205" s="33">
        <f t="shared" si="65"/>
        <v>2.0556236023753938</v>
      </c>
      <c r="AN205" s="48">
        <v>2791.33</v>
      </c>
      <c r="AO205" s="34">
        <v>8.18600367343047</v>
      </c>
      <c r="AP205" s="33">
        <v>21.817004799999999</v>
      </c>
      <c r="AQ205" s="34">
        <v>8.2063789244806227</v>
      </c>
      <c r="AR205" s="31">
        <v>373.39959294036117</v>
      </c>
      <c r="AS205" s="33">
        <v>21.276637600000001</v>
      </c>
      <c r="AT205" s="38"/>
      <c r="AU205" s="37">
        <f t="shared" si="9"/>
        <v>2021.4709103353866</v>
      </c>
      <c r="AV205" s="38"/>
      <c r="AW205" s="115" t="s">
        <v>87</v>
      </c>
      <c r="AX205" s="116">
        <v>2382.9116095637014</v>
      </c>
      <c r="AY205" s="116">
        <v>26.285399999999999</v>
      </c>
      <c r="AZ205" s="117">
        <v>2</v>
      </c>
      <c r="BA205" s="118">
        <v>8.1175014855007603</v>
      </c>
      <c r="BB205" s="279">
        <v>393.77459718804585</v>
      </c>
      <c r="BC205" s="279">
        <v>395.0150272460545</v>
      </c>
      <c r="BD205" s="116">
        <v>2066.779315150437</v>
      </c>
      <c r="BE205" s="116">
        <v>305.29043404643284</v>
      </c>
      <c r="BF205" s="116">
        <v>10.841860366831314</v>
      </c>
      <c r="BG205" s="116">
        <v>105.05049673392135</v>
      </c>
      <c r="BH205" s="116">
        <v>8.802447206140771</v>
      </c>
      <c r="BI205" s="116">
        <v>1.4951279020910039E-2</v>
      </c>
      <c r="BJ205" s="116">
        <v>0.10970841544800033</v>
      </c>
      <c r="BK205" s="116">
        <v>9.1935339716314051</v>
      </c>
      <c r="BL205" s="116">
        <v>7.3793366940408909</v>
      </c>
      <c r="BM205" s="116">
        <v>4.8811470986342105</v>
      </c>
      <c r="BN205" s="116">
        <v>408.53301322835102</v>
      </c>
      <c r="BO205" s="38"/>
      <c r="BP205" s="115" t="s">
        <v>94</v>
      </c>
      <c r="BQ205" s="117">
        <v>2367.5467749666391</v>
      </c>
      <c r="BR205" s="117">
        <v>26.285399999999999</v>
      </c>
      <c r="BS205" s="117">
        <v>2</v>
      </c>
      <c r="BT205" s="118">
        <v>8.1377297335174603</v>
      </c>
      <c r="BU205" s="268">
        <v>371.2398983273294</v>
      </c>
      <c r="BV205" s="268">
        <v>372.40934179043165</v>
      </c>
      <c r="BW205" s="116">
        <v>315.91967661030992</v>
      </c>
      <c r="BX205" s="116">
        <v>2041.4056895376705</v>
      </c>
      <c r="BY205" s="116">
        <v>10.221408818658542</v>
      </c>
      <c r="BZ205" s="116">
        <v>108.7391384593585</v>
      </c>
      <c r="CA205" s="116">
        <v>9.2153546727959661</v>
      </c>
      <c r="CB205" s="116">
        <v>1.5044039073536197E-2</v>
      </c>
      <c r="CC205" s="116">
        <v>0.11456782685818311</v>
      </c>
      <c r="CD205" s="116">
        <v>8.3059377464424489E-3</v>
      </c>
      <c r="CE205" s="116">
        <v>0</v>
      </c>
      <c r="CF205" s="134">
        <v>9.0219213912796814</v>
      </c>
      <c r="CG205" s="134">
        <v>7.6362617428930593</v>
      </c>
      <c r="CH205" s="134">
        <v>5.0510931261388148</v>
      </c>
      <c r="CI205" s="116">
        <v>385.15372849667085</v>
      </c>
      <c r="CJ205" s="116"/>
      <c r="CK205" s="116"/>
      <c r="CL205" s="38"/>
      <c r="CM205" s="38"/>
      <c r="CN205" s="38"/>
      <c r="CO205" s="38"/>
      <c r="CP205" s="38"/>
      <c r="CQ205" s="38"/>
      <c r="CR205" s="38"/>
      <c r="CS205" s="38"/>
    </row>
    <row r="206" spans="1:97" ht="13.5" customHeight="1" x14ac:dyDescent="0.35">
      <c r="A206" s="25" t="s">
        <v>84</v>
      </c>
      <c r="B206" s="132" t="s">
        <v>85</v>
      </c>
      <c r="C206" s="27" t="s">
        <v>86</v>
      </c>
      <c r="D206" s="27">
        <v>44368</v>
      </c>
      <c r="E206" s="146">
        <v>0.40972222222222227</v>
      </c>
      <c r="F206" s="29">
        <f t="shared" si="52"/>
        <v>44368.409722222219</v>
      </c>
      <c r="G206" s="30">
        <v>13.708333333333334</v>
      </c>
      <c r="H206" s="30">
        <v>45.697666666666663</v>
      </c>
      <c r="I206" s="31">
        <v>19</v>
      </c>
      <c r="J206" s="62">
        <v>2</v>
      </c>
      <c r="K206" s="31"/>
      <c r="L206" s="33">
        <v>26.285399999999999</v>
      </c>
      <c r="M206" s="33">
        <v>54.056632</v>
      </c>
      <c r="N206" s="33">
        <v>8.1809999999999992</v>
      </c>
      <c r="O206" s="33">
        <v>0.2964</v>
      </c>
      <c r="P206" s="33">
        <v>0.46379999999999999</v>
      </c>
      <c r="Q206" s="33">
        <v>5.0143000000000004</v>
      </c>
      <c r="R206" s="33">
        <v>107.908</v>
      </c>
      <c r="S206" s="33">
        <v>34.737900000000003</v>
      </c>
      <c r="T206" s="33">
        <v>22.746500000000001</v>
      </c>
      <c r="U206" s="33">
        <f t="shared" si="83"/>
        <v>223.94365230000002</v>
      </c>
      <c r="V206" s="33">
        <v>239.77360801299187</v>
      </c>
      <c r="W206" s="33">
        <v>9.0999999999999998E-2</v>
      </c>
      <c r="X206" s="33">
        <v>1.3000000000000001E-2</v>
      </c>
      <c r="Y206" s="33">
        <v>1.7000000000000001E-2</v>
      </c>
      <c r="Z206" s="33">
        <v>8.9999999999999993E-3</v>
      </c>
      <c r="AA206" s="33">
        <v>2.0870000000000002</v>
      </c>
      <c r="AB206" s="33">
        <f t="shared" si="92"/>
        <v>234.44089812381844</v>
      </c>
      <c r="AC206" s="33">
        <f t="shared" si="93"/>
        <v>202.77553882125528</v>
      </c>
      <c r="AD206" s="33">
        <f t="shared" si="94"/>
        <v>207.40586159817536</v>
      </c>
      <c r="AE206" s="33">
        <f t="shared" si="95"/>
        <v>-31.665359302563161</v>
      </c>
      <c r="AF206" s="33">
        <f t="shared" si="96"/>
        <v>-32.367746414816509</v>
      </c>
      <c r="AG206" s="33">
        <f t="shared" si="97"/>
        <v>115.60599404732604</v>
      </c>
      <c r="AH206" s="33">
        <f t="shared" si="17"/>
        <v>24.020155035945663</v>
      </c>
      <c r="AI206" s="33">
        <f t="shared" si="61"/>
        <v>8.886543839247546E-2</v>
      </c>
      <c r="AJ206" s="33">
        <f t="shared" si="62"/>
        <v>1.2695062627496496E-2</v>
      </c>
      <c r="AK206" s="33">
        <f t="shared" si="63"/>
        <v>1.6601235743649263E-2</v>
      </c>
      <c r="AL206" s="34">
        <f t="shared" si="64"/>
        <v>8.7888895113437272E-3</v>
      </c>
      <c r="AM206" s="33">
        <f t="shared" si="65"/>
        <v>2.0380458233527063</v>
      </c>
      <c r="AN206" s="48">
        <v>2797.85</v>
      </c>
      <c r="AO206" s="34">
        <v>8.1865067213375298</v>
      </c>
      <c r="AP206" s="33">
        <v>21.758749599999998</v>
      </c>
      <c r="AQ206" s="34">
        <v>8.2069780990746928</v>
      </c>
      <c r="AR206" s="31">
        <v>367.80085260152799</v>
      </c>
      <c r="AS206" s="33">
        <v>21.226417600000001</v>
      </c>
      <c r="AT206" s="38"/>
      <c r="AU206" s="37">
        <f t="shared" si="9"/>
        <v>2021.4709103353866</v>
      </c>
      <c r="AV206" s="38"/>
      <c r="AW206" s="115" t="s">
        <v>87</v>
      </c>
      <c r="AX206" s="116">
        <v>2389.0178082400871</v>
      </c>
      <c r="AY206" s="116">
        <v>26.285399999999999</v>
      </c>
      <c r="AZ206" s="117">
        <v>2</v>
      </c>
      <c r="BA206" s="118">
        <v>8.1171054642554825</v>
      </c>
      <c r="BB206" s="279">
        <v>395.18830601796486</v>
      </c>
      <c r="BC206" s="279">
        <v>396.43318940266954</v>
      </c>
      <c r="BD206" s="116">
        <v>2072.3088139536981</v>
      </c>
      <c r="BE206" s="116">
        <v>305.8282100432009</v>
      </c>
      <c r="BF206" s="116">
        <v>10.88078424318819</v>
      </c>
      <c r="BG206" s="116">
        <v>104.97911021257762</v>
      </c>
      <c r="BH206" s="116">
        <v>8.7944241541373618</v>
      </c>
      <c r="BI206" s="116">
        <v>1.0349624627563982E-2</v>
      </c>
      <c r="BJ206" s="116">
        <v>0.10867643828470601</v>
      </c>
      <c r="BK206" s="116">
        <v>9.201756494764096</v>
      </c>
      <c r="BL206" s="116">
        <v>7.3923355623432006</v>
      </c>
      <c r="BM206" s="116">
        <v>4.8897453495245085</v>
      </c>
      <c r="BN206" s="116">
        <v>409.99970694663199</v>
      </c>
      <c r="BO206" s="38"/>
      <c r="BP206" s="115" t="s">
        <v>94</v>
      </c>
      <c r="BQ206" s="117">
        <v>2373.5593348633711</v>
      </c>
      <c r="BR206" s="117">
        <v>26.285399999999999</v>
      </c>
      <c r="BS206" s="117">
        <v>2</v>
      </c>
      <c r="BT206" s="118">
        <v>8.1374276417511453</v>
      </c>
      <c r="BU206" s="268">
        <v>372.47510827950174</v>
      </c>
      <c r="BV206" s="268">
        <v>373.64844277966824</v>
      </c>
      <c r="BW206" s="116">
        <v>316.53016391128762</v>
      </c>
      <c r="BX206" s="116">
        <v>2046.7737528958537</v>
      </c>
      <c r="BY206" s="116">
        <v>10.255418056229638</v>
      </c>
      <c r="BZ206" s="116">
        <v>108.68344429788101</v>
      </c>
      <c r="CA206" s="116">
        <v>9.2089467747280551</v>
      </c>
      <c r="CB206" s="116">
        <v>1.0414117272977062E-2</v>
      </c>
      <c r="CC206" s="116">
        <v>0.11351356511072845</v>
      </c>
      <c r="CD206" s="116">
        <v>7.0594066583819217E-3</v>
      </c>
      <c r="CE206" s="116">
        <v>0</v>
      </c>
      <c r="CF206" s="134">
        <v>9.0291418141297939</v>
      </c>
      <c r="CG206" s="134">
        <v>7.6510181546208678</v>
      </c>
      <c r="CH206" s="134">
        <v>5.0608539243348929</v>
      </c>
      <c r="CI206" s="116">
        <v>386.43523331525017</v>
      </c>
      <c r="CJ206" s="116"/>
      <c r="CK206" s="116"/>
      <c r="CL206" s="38"/>
      <c r="CM206" s="38"/>
      <c r="CN206" s="38"/>
      <c r="CO206" s="38"/>
      <c r="CP206" s="38"/>
      <c r="CQ206" s="38"/>
      <c r="CR206" s="38"/>
      <c r="CS206" s="38"/>
    </row>
    <row r="207" spans="1:97" ht="13.5" customHeight="1" x14ac:dyDescent="0.35">
      <c r="A207" s="25" t="s">
        <v>84</v>
      </c>
      <c r="B207" s="132" t="s">
        <v>85</v>
      </c>
      <c r="C207" s="27" t="s">
        <v>86</v>
      </c>
      <c r="D207" s="27">
        <v>44368</v>
      </c>
      <c r="E207" s="146">
        <v>0.40972222222222227</v>
      </c>
      <c r="F207" s="29">
        <f t="shared" si="52"/>
        <v>44368.409722222219</v>
      </c>
      <c r="G207" s="30">
        <v>13.708333333333334</v>
      </c>
      <c r="H207" s="30">
        <v>45.697666666666663</v>
      </c>
      <c r="I207" s="31">
        <v>19</v>
      </c>
      <c r="J207" s="62">
        <v>2</v>
      </c>
      <c r="K207" s="31"/>
      <c r="L207" s="33">
        <v>26.285399999999999</v>
      </c>
      <c r="M207" s="33">
        <v>54.056632</v>
      </c>
      <c r="N207" s="33">
        <v>8.1809999999999992</v>
      </c>
      <c r="O207" s="33">
        <v>0.2964</v>
      </c>
      <c r="P207" s="33">
        <v>0.46379999999999999</v>
      </c>
      <c r="Q207" s="33">
        <v>5.0143000000000004</v>
      </c>
      <c r="R207" s="33">
        <v>107.908</v>
      </c>
      <c r="S207" s="33">
        <v>34.737900000000003</v>
      </c>
      <c r="T207" s="33">
        <v>22.746500000000001</v>
      </c>
      <c r="U207" s="33">
        <f t="shared" si="83"/>
        <v>223.94365230000002</v>
      </c>
      <c r="V207" s="33">
        <v>238.42673069602142</v>
      </c>
      <c r="W207" s="33">
        <v>0.127</v>
      </c>
      <c r="X207" s="33">
        <v>1.6E-2</v>
      </c>
      <c r="Y207" s="33">
        <v>4.3999999999999997E-2</v>
      </c>
      <c r="Z207" s="33">
        <v>1.0999999999999999E-2</v>
      </c>
      <c r="AA207" s="33">
        <v>1.9870000000000001</v>
      </c>
      <c r="AB207" s="33">
        <f t="shared" si="92"/>
        <v>233.1239761720245</v>
      </c>
      <c r="AC207" s="33">
        <f t="shared" si="93"/>
        <v>202.77553882125528</v>
      </c>
      <c r="AD207" s="33">
        <f t="shared" si="94"/>
        <v>207.40586159817536</v>
      </c>
      <c r="AE207" s="33">
        <f t="shared" si="95"/>
        <v>-30.348437350769217</v>
      </c>
      <c r="AF207" s="33">
        <f t="shared" si="96"/>
        <v>-31.02086909784606</v>
      </c>
      <c r="AG207" s="33">
        <f t="shared" si="97"/>
        <v>114.95660192957583</v>
      </c>
      <c r="AH207" s="33">
        <f t="shared" si="17"/>
        <v>24.020155035945663</v>
      </c>
      <c r="AI207" s="33">
        <f t="shared" si="61"/>
        <v>0.12402099643785038</v>
      </c>
      <c r="AJ207" s="33">
        <f t="shared" si="62"/>
        <v>1.5624692464611071E-2</v>
      </c>
      <c r="AK207" s="33">
        <f t="shared" si="63"/>
        <v>4.2967904277680442E-2</v>
      </c>
      <c r="AL207" s="34">
        <f t="shared" si="64"/>
        <v>1.0741976069420111E-2</v>
      </c>
      <c r="AM207" s="33">
        <f t="shared" si="65"/>
        <v>1.9403914954488872</v>
      </c>
      <c r="AN207" s="48">
        <v>2795.5</v>
      </c>
      <c r="AO207" s="34">
        <v>8.1851295771130452</v>
      </c>
      <c r="AP207" s="33">
        <v>21.8762644</v>
      </c>
      <c r="AQ207" s="34">
        <v>8.2054024739565001</v>
      </c>
      <c r="AR207" s="31">
        <v>365.09774987607784</v>
      </c>
      <c r="AS207" s="33">
        <v>21.324848800000002</v>
      </c>
      <c r="AT207" s="38"/>
      <c r="AU207" s="37">
        <f t="shared" si="9"/>
        <v>2021.4709103353866</v>
      </c>
      <c r="AV207" s="38"/>
      <c r="AW207" s="115" t="s">
        <v>87</v>
      </c>
      <c r="AX207" s="116">
        <v>2386.6020046304402</v>
      </c>
      <c r="AY207" s="116">
        <v>26.285399999999999</v>
      </c>
      <c r="AZ207" s="117">
        <v>2</v>
      </c>
      <c r="BA207" s="118">
        <v>8.1175393660568798</v>
      </c>
      <c r="BB207" s="279">
        <v>394.34578419187818</v>
      </c>
      <c r="BC207" s="279">
        <v>395.58801354708214</v>
      </c>
      <c r="BD207" s="116">
        <v>2069.9578079926832</v>
      </c>
      <c r="BE207" s="116">
        <v>305.78660968575997</v>
      </c>
      <c r="BF207" s="116">
        <v>10.857586951997389</v>
      </c>
      <c r="BG207" s="116">
        <v>105.05732673186436</v>
      </c>
      <c r="BH207" s="116">
        <v>8.8032150172726666</v>
      </c>
      <c r="BI207" s="116">
        <v>1.2651229694308054E-2</v>
      </c>
      <c r="BJ207" s="116">
        <v>0.10356704098343159</v>
      </c>
      <c r="BK207" s="116">
        <v>9.1963840872586857</v>
      </c>
      <c r="BL207" s="116">
        <v>7.3913300180813648</v>
      </c>
      <c r="BM207" s="116">
        <v>4.8890802207114854</v>
      </c>
      <c r="BN207" s="116">
        <v>409.12560794994766</v>
      </c>
      <c r="BO207" s="38"/>
      <c r="BP207" s="115" t="s">
        <v>94</v>
      </c>
      <c r="BQ207" s="117">
        <v>2371.294036454236</v>
      </c>
      <c r="BR207" s="117">
        <v>26.285399999999999</v>
      </c>
      <c r="BS207" s="117">
        <v>2</v>
      </c>
      <c r="BT207" s="118">
        <v>8.1376675349081982</v>
      </c>
      <c r="BU207" s="268">
        <v>371.88761506248414</v>
      </c>
      <c r="BV207" s="268">
        <v>373.05909889922424</v>
      </c>
      <c r="BW207" s="116">
        <v>316.38023858536002</v>
      </c>
      <c r="BX207" s="116">
        <v>2044.6745553594462</v>
      </c>
      <c r="BY207" s="116">
        <v>10.239242509429634</v>
      </c>
      <c r="BZ207" s="116">
        <v>108.72766991792021</v>
      </c>
      <c r="CA207" s="116">
        <v>9.2140349664090415</v>
      </c>
      <c r="CB207" s="116">
        <v>1.2729323185444504E-2</v>
      </c>
      <c r="CC207" s="116">
        <v>0.10813087318930638</v>
      </c>
      <c r="CD207" s="116">
        <v>9.8571498820717793E-3</v>
      </c>
      <c r="CE207" s="116">
        <v>0</v>
      </c>
      <c r="CF207" s="134">
        <v>9.02552546601272</v>
      </c>
      <c r="CG207" s="134">
        <v>7.6473942302013587</v>
      </c>
      <c r="CH207" s="134">
        <v>5.0584568378623054</v>
      </c>
      <c r="CI207" s="116">
        <v>385.82572123419328</v>
      </c>
      <c r="CJ207" s="116"/>
      <c r="CK207" s="116"/>
      <c r="CL207" s="38"/>
      <c r="CM207" s="38"/>
      <c r="CN207" s="38"/>
      <c r="CO207" s="38"/>
      <c r="CP207" s="38"/>
      <c r="CQ207" s="38"/>
      <c r="CR207" s="38"/>
      <c r="CS207" s="38"/>
    </row>
    <row r="208" spans="1:97" ht="13.5" customHeight="1" x14ac:dyDescent="0.35">
      <c r="A208" s="25" t="s">
        <v>89</v>
      </c>
      <c r="B208" s="132" t="s">
        <v>85</v>
      </c>
      <c r="C208" s="27" t="s">
        <v>86</v>
      </c>
      <c r="D208" s="27">
        <v>44368</v>
      </c>
      <c r="E208" s="146">
        <v>0.40972222222222227</v>
      </c>
      <c r="F208" s="29">
        <f t="shared" si="52"/>
        <v>44368.409722222219</v>
      </c>
      <c r="G208" s="30">
        <v>13.708333333333334</v>
      </c>
      <c r="H208" s="30">
        <v>45.697666666666663</v>
      </c>
      <c r="I208" s="31">
        <v>19</v>
      </c>
      <c r="J208" s="62">
        <v>15</v>
      </c>
      <c r="K208" s="31"/>
      <c r="L208" s="33">
        <v>15.7553</v>
      </c>
      <c r="M208" s="33">
        <v>46.216169999999998</v>
      </c>
      <c r="N208" s="33">
        <v>8.0909999999999993</v>
      </c>
      <c r="O208" s="33">
        <v>6.6844999999999999</v>
      </c>
      <c r="P208" s="33">
        <v>0.72850000000000004</v>
      </c>
      <c r="Q208" s="33">
        <v>5.4154999999999998</v>
      </c>
      <c r="R208" s="33">
        <v>97.587999999999994</v>
      </c>
      <c r="S208" s="33">
        <v>37.296799999999998</v>
      </c>
      <c r="T208" s="33">
        <v>27.573</v>
      </c>
      <c r="U208" s="33">
        <f t="shared" si="83"/>
        <v>241.86164550000001</v>
      </c>
      <c r="V208" s="144">
        <v>216.59574516437897</v>
      </c>
      <c r="W208" s="33">
        <v>0.38800000000000001</v>
      </c>
      <c r="X208" s="33">
        <v>0.13400000000000001</v>
      </c>
      <c r="Y208" s="33">
        <v>1.4910000000000001</v>
      </c>
      <c r="Z208" s="33">
        <v>9.9999999999999985E-3</v>
      </c>
      <c r="AA208" s="33">
        <v>6.8449999999999998</v>
      </c>
      <c r="AB208" s="33">
        <f t="shared" si="92"/>
        <v>210.78380335448571</v>
      </c>
      <c r="AC208" s="33">
        <f t="shared" si="93"/>
        <v>240.33190285785673</v>
      </c>
      <c r="AD208" s="33">
        <f t="shared" si="94"/>
        <v>246.99194158417069</v>
      </c>
      <c r="AE208" s="33">
        <f t="shared" si="95"/>
        <v>29.54809950337102</v>
      </c>
      <c r="AF208" s="33">
        <f t="shared" si="96"/>
        <v>30.396196419791721</v>
      </c>
      <c r="AG208" s="33">
        <f t="shared" si="97"/>
        <v>87.693446099967915</v>
      </c>
      <c r="AH208" s="33">
        <f t="shared" si="17"/>
        <v>25.965706768038217</v>
      </c>
      <c r="AI208" s="33">
        <f t="shared" si="61"/>
        <v>0.37818028169992562</v>
      </c>
      <c r="AJ208" s="33">
        <f t="shared" si="62"/>
        <v>0.13060865398914959</v>
      </c>
      <c r="AK208" s="33">
        <f t="shared" si="63"/>
        <v>1.453264948491209</v>
      </c>
      <c r="AL208" s="34">
        <f t="shared" si="64"/>
        <v>9.746914476802206E-3</v>
      </c>
      <c r="AM208" s="33">
        <f t="shared" si="65"/>
        <v>6.6717629593711107</v>
      </c>
      <c r="AN208" s="48">
        <v>2723.74</v>
      </c>
      <c r="AO208" s="34">
        <v>7.961672400895111</v>
      </c>
      <c r="AP208" s="33">
        <v>21.694468000000001</v>
      </c>
      <c r="AQ208" s="34">
        <v>7.9768275933121027</v>
      </c>
      <c r="AR208" s="31">
        <v>228.26580932329665</v>
      </c>
      <c r="AS208" s="33">
        <v>21.212356</v>
      </c>
      <c r="AT208" s="38"/>
      <c r="AU208" s="37">
        <f t="shared" si="9"/>
        <v>2021.4709103353866</v>
      </c>
      <c r="AV208" s="38"/>
      <c r="AW208" s="115" t="s">
        <v>87</v>
      </c>
      <c r="AX208" s="116">
        <v>2452.4849995827713</v>
      </c>
      <c r="AY208" s="116">
        <v>15.7553</v>
      </c>
      <c r="AZ208" s="117">
        <v>15</v>
      </c>
      <c r="BA208" s="118">
        <v>8.0515189556698417</v>
      </c>
      <c r="BB208" s="279">
        <v>460.83613030274194</v>
      </c>
      <c r="BC208" s="279">
        <v>462.49033084968733</v>
      </c>
      <c r="BD208" s="116">
        <v>2233.1791015050185</v>
      </c>
      <c r="BE208" s="116">
        <v>202.64549816308923</v>
      </c>
      <c r="BF208" s="116">
        <v>16.66039991466339</v>
      </c>
      <c r="BG208" s="116">
        <v>82.083527517529618</v>
      </c>
      <c r="BH208" s="116">
        <v>2.9766013206448796</v>
      </c>
      <c r="BI208" s="116">
        <v>1.0603882978490822E-2</v>
      </c>
      <c r="BJ208" s="116">
        <v>0.20823410832369429</v>
      </c>
      <c r="BK208" s="116">
        <v>11.307471079546554</v>
      </c>
      <c r="BL208" s="116">
        <v>4.7416531730039599</v>
      </c>
      <c r="BM208" s="116">
        <v>3.058867617041813</v>
      </c>
      <c r="BN208" s="116">
        <v>470.62944972814972</v>
      </c>
      <c r="BO208" s="38"/>
      <c r="BP208" s="115" t="s">
        <v>94</v>
      </c>
      <c r="BQ208" s="117">
        <v>2443.3651151930603</v>
      </c>
      <c r="BR208" s="117">
        <v>15.7553</v>
      </c>
      <c r="BS208" s="117">
        <v>15</v>
      </c>
      <c r="BT208" s="118">
        <v>8.0668574026584512</v>
      </c>
      <c r="BU208" s="268">
        <v>441.98079453920138</v>
      </c>
      <c r="BV208" s="268">
        <v>443.56731266134994</v>
      </c>
      <c r="BW208" s="116">
        <v>208.57964560300164</v>
      </c>
      <c r="BX208" s="116">
        <v>2218.8067380900206</v>
      </c>
      <c r="BY208" s="116">
        <v>15.978731500037886</v>
      </c>
      <c r="BZ208" s="116">
        <v>84.471762054402348</v>
      </c>
      <c r="CA208" s="116">
        <v>3.0740893821846802</v>
      </c>
      <c r="CB208" s="116">
        <v>1.0634688084469246E-2</v>
      </c>
      <c r="CC208" s="116">
        <v>0.21483447405556563</v>
      </c>
      <c r="CD208" s="116">
        <v>1.1424593659080719E-2</v>
      </c>
      <c r="CE208" s="116">
        <v>0</v>
      </c>
      <c r="CF208" s="116">
        <v>11.113934206615431</v>
      </c>
      <c r="CG208" s="116">
        <v>4.8805048587931452</v>
      </c>
      <c r="CH208" s="116">
        <v>3.1484416347389206</v>
      </c>
      <c r="CI208" s="116">
        <v>451.37341550833935</v>
      </c>
      <c r="CJ208" s="116"/>
      <c r="CK208" s="116"/>
      <c r="CL208" s="38"/>
      <c r="CM208" s="38"/>
      <c r="CN208" s="38"/>
      <c r="CO208" s="38"/>
      <c r="CP208" s="38"/>
      <c r="CQ208" s="38"/>
      <c r="CR208" s="38"/>
      <c r="CS208" s="38"/>
    </row>
    <row r="209" spans="1:97" ht="13.5" customHeight="1" x14ac:dyDescent="0.35">
      <c r="A209" s="25" t="s">
        <v>84</v>
      </c>
      <c r="B209" s="132" t="s">
        <v>85</v>
      </c>
      <c r="C209" s="27" t="s">
        <v>86</v>
      </c>
      <c r="D209" s="27">
        <v>44399</v>
      </c>
      <c r="E209" s="126">
        <v>0.41666666666666669</v>
      </c>
      <c r="F209" s="29">
        <f t="shared" si="52"/>
        <v>44399.416666666664</v>
      </c>
      <c r="G209" s="30">
        <v>13.708333333333334</v>
      </c>
      <c r="H209" s="30">
        <v>45.697666666666663</v>
      </c>
      <c r="I209" s="31">
        <v>19</v>
      </c>
      <c r="J209" s="62">
        <v>2</v>
      </c>
      <c r="K209" s="31"/>
      <c r="L209" s="33">
        <v>23.242799999999999</v>
      </c>
      <c r="M209" s="33">
        <v>51.930190000000003</v>
      </c>
      <c r="N209" s="33">
        <v>8.234</v>
      </c>
      <c r="O209" s="33">
        <v>0.56820000000000004</v>
      </c>
      <c r="P209" s="33">
        <v>1.2801795</v>
      </c>
      <c r="Q209" s="33">
        <v>5.3173000000000004</v>
      </c>
      <c r="R209" s="33">
        <v>109.03700000000001</v>
      </c>
      <c r="S209" s="33">
        <v>35.527299999999997</v>
      </c>
      <c r="T209" s="33">
        <v>24.263200000000001</v>
      </c>
      <c r="U209" s="33">
        <f t="shared" si="83"/>
        <v>237.47593530000003</v>
      </c>
      <c r="V209" s="33">
        <v>236.03638606663768</v>
      </c>
      <c r="W209" s="33">
        <v>0.155</v>
      </c>
      <c r="X209" s="33">
        <v>2.3E-2</v>
      </c>
      <c r="Y209" s="33">
        <v>0.17300000000000001</v>
      </c>
      <c r="Z209" s="33">
        <v>9.9999999999999985E-3</v>
      </c>
      <c r="AA209" s="33">
        <v>3.1920000000000002</v>
      </c>
      <c r="AB209" s="33">
        <f t="shared" si="92"/>
        <v>230.44505168850901</v>
      </c>
      <c r="AC209" s="33">
        <f t="shared" si="93"/>
        <v>212.30231137732443</v>
      </c>
      <c r="AD209" s="33">
        <f t="shared" si="94"/>
        <v>217.47515397620768</v>
      </c>
      <c r="AE209" s="33">
        <f t="shared" si="95"/>
        <v>-18.142740311184582</v>
      </c>
      <c r="AF209" s="33">
        <f t="shared" si="96"/>
        <v>-18.561232090429996</v>
      </c>
      <c r="AG209" s="33">
        <f t="shared" si="97"/>
        <v>108.5348747896326</v>
      </c>
      <c r="AH209" s="33">
        <f t="shared" si="17"/>
        <v>24.620041231153436</v>
      </c>
      <c r="AI209" s="33">
        <f t="shared" si="61"/>
        <v>0.1512755887672825</v>
      </c>
      <c r="AJ209" s="33">
        <f t="shared" si="62"/>
        <v>2.2447345429983855E-2</v>
      </c>
      <c r="AK209" s="33">
        <f t="shared" si="63"/>
        <v>0.16884307649509597</v>
      </c>
      <c r="AL209" s="34">
        <f t="shared" si="64"/>
        <v>9.7597154043408043E-3</v>
      </c>
      <c r="AM209" s="33">
        <f t="shared" si="65"/>
        <v>3.1153011570655851</v>
      </c>
      <c r="AN209" s="48">
        <v>2754.4</v>
      </c>
      <c r="AO209" s="34">
        <v>8.1822830868012186</v>
      </c>
      <c r="AP209" s="33">
        <v>20.512289200000001</v>
      </c>
      <c r="AQ209" s="34">
        <v>8.2037422849334121</v>
      </c>
      <c r="AR209" s="31">
        <v>346.23017920350429</v>
      </c>
      <c r="AS209" s="33">
        <v>20.544429999999998</v>
      </c>
      <c r="AT209" s="38"/>
      <c r="AU209" s="37">
        <f t="shared" si="9"/>
        <v>2021.5557837097879</v>
      </c>
      <c r="AV209" s="38"/>
      <c r="AW209" s="115" t="s">
        <v>87</v>
      </c>
      <c r="AX209" s="116">
        <v>2360.3090538673118</v>
      </c>
      <c r="AY209" s="116">
        <v>23.242799999999999</v>
      </c>
      <c r="AZ209" s="117">
        <v>2</v>
      </c>
      <c r="BA209" s="118">
        <v>8.1402142071823</v>
      </c>
      <c r="BB209" s="279">
        <v>364.70987805589851</v>
      </c>
      <c r="BC209" s="279">
        <v>365.90224274335196</v>
      </c>
      <c r="BD209" s="116">
        <v>2057.8713182660749</v>
      </c>
      <c r="BE209" s="116">
        <v>291.63533433384032</v>
      </c>
      <c r="BF209" s="116">
        <v>10.802401267396775</v>
      </c>
      <c r="BG209" s="116">
        <v>105.93215922691327</v>
      </c>
      <c r="BH209" s="116">
        <v>7.1648124119216137</v>
      </c>
      <c r="BI209" s="116">
        <v>1.1338810512267114E-2</v>
      </c>
      <c r="BJ209" s="116">
        <v>0.15710441076273943</v>
      </c>
      <c r="BK209" s="116">
        <v>9.3050227079217613</v>
      </c>
      <c r="BL209" s="116">
        <v>6.9702989238962951</v>
      </c>
      <c r="BM209" s="116">
        <v>4.5744060876436992</v>
      </c>
      <c r="BN209" s="116">
        <v>376.2796862270481</v>
      </c>
      <c r="BO209" s="38"/>
      <c r="BP209" s="115" t="s">
        <v>94</v>
      </c>
      <c r="BQ209" s="117">
        <v>2344.5023929735953</v>
      </c>
      <c r="BR209" s="117">
        <v>23.242799999999999</v>
      </c>
      <c r="BS209" s="117">
        <v>2</v>
      </c>
      <c r="BT209" s="118">
        <v>8.1615830046710176</v>
      </c>
      <c r="BU209" s="268">
        <v>342.8131111089142</v>
      </c>
      <c r="BV209" s="268">
        <v>343.93388757447428</v>
      </c>
      <c r="BW209" s="116">
        <v>302.47375856383849</v>
      </c>
      <c r="BX209" s="116">
        <v>2031.8747970482264</v>
      </c>
      <c r="BY209" s="116">
        <v>10.153837361530099</v>
      </c>
      <c r="BZ209" s="116">
        <v>109.88348958754963</v>
      </c>
      <c r="CA209" s="116">
        <v>7.5153610814075691</v>
      </c>
      <c r="CB209" s="116">
        <v>1.1408264309548236E-2</v>
      </c>
      <c r="CC209" s="116">
        <v>0.1643853709498978</v>
      </c>
      <c r="CD209" s="116">
        <v>1.0098072354173596E-2</v>
      </c>
      <c r="CE209" s="116">
        <v>0</v>
      </c>
      <c r="CF209" s="134">
        <v>9.1179040509904716</v>
      </c>
      <c r="CG209" s="134">
        <v>7.2293452322582556</v>
      </c>
      <c r="CH209" s="134">
        <v>4.7444107062247038</v>
      </c>
      <c r="CI209" s="116">
        <v>353.68828113509386</v>
      </c>
      <c r="CJ209" s="116"/>
      <c r="CK209" s="116"/>
      <c r="CL209" s="38"/>
      <c r="CM209" s="38"/>
      <c r="CN209" s="38"/>
      <c r="CO209" s="38"/>
      <c r="CP209" s="38"/>
      <c r="CQ209" s="38"/>
      <c r="CR209" s="38"/>
      <c r="CS209" s="38"/>
    </row>
    <row r="210" spans="1:97" ht="13.5" customHeight="1" x14ac:dyDescent="0.35">
      <c r="A210" s="25" t="s">
        <v>84</v>
      </c>
      <c r="B210" s="132" t="s">
        <v>85</v>
      </c>
      <c r="C210" s="27" t="s">
        <v>86</v>
      </c>
      <c r="D210" s="27">
        <v>44399</v>
      </c>
      <c r="E210" s="126">
        <v>0.41666666666666669</v>
      </c>
      <c r="F210" s="29">
        <f t="shared" si="52"/>
        <v>44399.416666666664</v>
      </c>
      <c r="G210" s="30">
        <v>13.708333333333334</v>
      </c>
      <c r="H210" s="30">
        <v>45.697666666666663</v>
      </c>
      <c r="I210" s="31">
        <v>19</v>
      </c>
      <c r="J210" s="62">
        <v>2</v>
      </c>
      <c r="K210" s="31"/>
      <c r="L210" s="33">
        <v>23.242799999999999</v>
      </c>
      <c r="M210" s="33">
        <v>51.930190000000003</v>
      </c>
      <c r="N210" s="33">
        <v>8.234</v>
      </c>
      <c r="O210" s="33">
        <v>0.56820000000000004</v>
      </c>
      <c r="P210" s="33">
        <v>1.2801795</v>
      </c>
      <c r="Q210" s="33">
        <v>5.3173000000000004</v>
      </c>
      <c r="R210" s="33">
        <v>109.03700000000001</v>
      </c>
      <c r="S210" s="33">
        <v>35.527299999999997</v>
      </c>
      <c r="T210" s="33">
        <v>24.263200000000001</v>
      </c>
      <c r="U210" s="33">
        <f t="shared" si="83"/>
        <v>237.47593530000003</v>
      </c>
      <c r="V210" s="33">
        <v>235.71920552901213</v>
      </c>
      <c r="W210" s="33">
        <v>0.19700000000000001</v>
      </c>
      <c r="X210" s="33">
        <v>1.8000000000000002E-2</v>
      </c>
      <c r="Y210" s="33">
        <v>0.182</v>
      </c>
      <c r="Z210" s="33">
        <v>9.9999999999999985E-3</v>
      </c>
      <c r="AA210" s="33">
        <v>3.153</v>
      </c>
      <c r="AB210" s="33">
        <f t="shared" si="92"/>
        <v>230.1353846638365</v>
      </c>
      <c r="AC210" s="33">
        <f t="shared" si="93"/>
        <v>212.30231137732443</v>
      </c>
      <c r="AD210" s="33">
        <f t="shared" si="94"/>
        <v>217.47515397620768</v>
      </c>
      <c r="AE210" s="33">
        <f t="shared" si="95"/>
        <v>-17.833073286512075</v>
      </c>
      <c r="AF210" s="33">
        <f t="shared" si="96"/>
        <v>-18.24405155280445</v>
      </c>
      <c r="AG210" s="33">
        <f t="shared" si="97"/>
        <v>108.38902799664206</v>
      </c>
      <c r="AH210" s="33">
        <f t="shared" si="17"/>
        <v>24.620041231153436</v>
      </c>
      <c r="AI210" s="33">
        <f t="shared" si="61"/>
        <v>0.19226639346551389</v>
      </c>
      <c r="AJ210" s="33">
        <f t="shared" si="62"/>
        <v>1.7567487727813455E-2</v>
      </c>
      <c r="AK210" s="33">
        <f t="shared" si="63"/>
        <v>0.17762682035900268</v>
      </c>
      <c r="AL210" s="34">
        <f t="shared" si="64"/>
        <v>9.7597154043408043E-3</v>
      </c>
      <c r="AM210" s="33">
        <f t="shared" si="65"/>
        <v>3.077238266988656</v>
      </c>
      <c r="AN210" s="48">
        <v>2754.56</v>
      </c>
      <c r="AO210" s="34">
        <v>8.1813628230043172</v>
      </c>
      <c r="AP210" s="33">
        <v>20.6237776</v>
      </c>
      <c r="AQ210" s="34">
        <v>8.2026385976172929</v>
      </c>
      <c r="AR210" s="31">
        <v>351.6759615203195</v>
      </c>
      <c r="AS210" s="33">
        <v>20.5303684</v>
      </c>
      <c r="AT210" s="38"/>
      <c r="AU210" s="37">
        <f t="shared" si="9"/>
        <v>2021.5557837097879</v>
      </c>
      <c r="AV210" s="38"/>
      <c r="AW210" s="115" t="s">
        <v>87</v>
      </c>
      <c r="AX210" s="116">
        <v>2359.8685653078842</v>
      </c>
      <c r="AY210" s="116">
        <v>23.242799999999999</v>
      </c>
      <c r="AZ210" s="117">
        <v>2</v>
      </c>
      <c r="BA210" s="118">
        <v>8.1410133920562195</v>
      </c>
      <c r="BB210" s="279">
        <v>363.89166852492991</v>
      </c>
      <c r="BC210" s="279">
        <v>365.08135819804909</v>
      </c>
      <c r="BD210" s="116">
        <v>2057.0364399082382</v>
      </c>
      <c r="BE210" s="116">
        <v>292.05395881358419</v>
      </c>
      <c r="BF210" s="116">
        <v>10.778166586061701</v>
      </c>
      <c r="BG210" s="116">
        <v>106.07822372951389</v>
      </c>
      <c r="BH210" s="116">
        <v>7.178009175068099</v>
      </c>
      <c r="BI210" s="116">
        <v>1.1341450399241587E-2</v>
      </c>
      <c r="BJ210" s="116">
        <v>0.15545629504894859</v>
      </c>
      <c r="BK210" s="116">
        <v>9.2980259701660941</v>
      </c>
      <c r="BL210" s="116">
        <v>6.9803043567679346</v>
      </c>
      <c r="BM210" s="116">
        <v>4.5809723645763318</v>
      </c>
      <c r="BN210" s="116">
        <v>375.43552037329613</v>
      </c>
      <c r="BO210" s="38"/>
      <c r="BP210" s="115" t="s">
        <v>94</v>
      </c>
      <c r="BQ210" s="117">
        <v>2344.1805434062835</v>
      </c>
      <c r="BR210" s="117">
        <v>23.242799999999999</v>
      </c>
      <c r="BS210" s="117">
        <v>2</v>
      </c>
      <c r="BT210" s="118">
        <v>8.1622027631418366</v>
      </c>
      <c r="BU210" s="268">
        <v>342.21631941160609</v>
      </c>
      <c r="BV210" s="268">
        <v>343.33514475549811</v>
      </c>
      <c r="BW210" s="116">
        <v>302.81020869157499</v>
      </c>
      <c r="BX210" s="116">
        <v>2031.2341738236423</v>
      </c>
      <c r="BY210" s="116">
        <v>10.136160891066094</v>
      </c>
      <c r="BZ210" s="116">
        <v>109.99950344328673</v>
      </c>
      <c r="CA210" s="116">
        <v>7.5260935080232416</v>
      </c>
      <c r="CB210" s="116">
        <v>1.1410369096844371E-2</v>
      </c>
      <c r="CC210" s="116">
        <v>0.16259653546026795</v>
      </c>
      <c r="CD210" s="116">
        <v>1.2851427378327092E-2</v>
      </c>
      <c r="CE210" s="116">
        <v>0</v>
      </c>
      <c r="CF210" s="134">
        <v>9.1127168372569489</v>
      </c>
      <c r="CG210" s="134">
        <v>7.2373866376958498</v>
      </c>
      <c r="CH210" s="134">
        <v>4.7496880486154049</v>
      </c>
      <c r="CI210" s="116">
        <v>353.07255722379472</v>
      </c>
      <c r="CJ210" s="116"/>
      <c r="CK210" s="116"/>
      <c r="CL210" s="38"/>
      <c r="CM210" s="38"/>
      <c r="CN210" s="38"/>
      <c r="CO210" s="38"/>
      <c r="CP210" s="38"/>
      <c r="CQ210" s="38"/>
      <c r="CR210" s="38"/>
      <c r="CS210" s="38"/>
    </row>
    <row r="211" spans="1:97" ht="13.5" customHeight="1" x14ac:dyDescent="0.35">
      <c r="A211" s="25" t="s">
        <v>84</v>
      </c>
      <c r="B211" s="132" t="s">
        <v>85</v>
      </c>
      <c r="C211" s="27" t="s">
        <v>86</v>
      </c>
      <c r="D211" s="27">
        <v>44399</v>
      </c>
      <c r="E211" s="126">
        <v>0.41666666666666669</v>
      </c>
      <c r="F211" s="29">
        <f t="shared" si="52"/>
        <v>44399.416666666664</v>
      </c>
      <c r="G211" s="30">
        <v>13.708333333333334</v>
      </c>
      <c r="H211" s="30">
        <v>45.697666666666663</v>
      </c>
      <c r="I211" s="31">
        <v>19</v>
      </c>
      <c r="J211" s="62">
        <v>2</v>
      </c>
      <c r="K211" s="31"/>
      <c r="L211" s="33">
        <v>23.242799999999999</v>
      </c>
      <c r="M211" s="33">
        <v>51.930190000000003</v>
      </c>
      <c r="N211" s="33">
        <v>8.234</v>
      </c>
      <c r="O211" s="33">
        <v>0.56820000000000004</v>
      </c>
      <c r="P211" s="33">
        <v>1.2801795</v>
      </c>
      <c r="Q211" s="33">
        <v>5.3173000000000004</v>
      </c>
      <c r="R211" s="33">
        <v>109.03700000000001</v>
      </c>
      <c r="S211" s="33">
        <v>35.527299999999997</v>
      </c>
      <c r="T211" s="33">
        <v>24.263200000000001</v>
      </c>
      <c r="U211" s="33">
        <f t="shared" si="83"/>
        <v>237.47593530000003</v>
      </c>
      <c r="V211" s="33">
        <v>235.94826129586815</v>
      </c>
      <c r="W211" s="33">
        <v>0.22700000000000001</v>
      </c>
      <c r="X211" s="33">
        <v>0.02</v>
      </c>
      <c r="Y211" s="33">
        <v>0.17700000000000002</v>
      </c>
      <c r="Z211" s="33">
        <v>1.3999999999999999E-2</v>
      </c>
      <c r="AA211" s="33">
        <v>3.1739999999999999</v>
      </c>
      <c r="AB211" s="33">
        <f t="shared" si="92"/>
        <v>230.35901445631174</v>
      </c>
      <c r="AC211" s="33">
        <f t="shared" si="93"/>
        <v>212.30231137732443</v>
      </c>
      <c r="AD211" s="33">
        <f t="shared" si="94"/>
        <v>217.47515397620768</v>
      </c>
      <c r="AE211" s="33">
        <f t="shared" si="95"/>
        <v>-18.056703078987312</v>
      </c>
      <c r="AF211" s="33">
        <f t="shared" si="96"/>
        <v>-18.473107319660471</v>
      </c>
      <c r="AG211" s="33">
        <f t="shared" si="97"/>
        <v>108.4943530246593</v>
      </c>
      <c r="AH211" s="33">
        <f t="shared" si="17"/>
        <v>24.620041231153436</v>
      </c>
      <c r="AI211" s="33">
        <f t="shared" si="61"/>
        <v>0.2215455396785363</v>
      </c>
      <c r="AJ211" s="33">
        <f t="shared" si="62"/>
        <v>1.9519430808681612E-2</v>
      </c>
      <c r="AK211" s="33">
        <f t="shared" si="63"/>
        <v>0.17274696265683229</v>
      </c>
      <c r="AL211" s="34">
        <f t="shared" si="64"/>
        <v>1.3663601566077127E-2</v>
      </c>
      <c r="AM211" s="33">
        <f t="shared" si="65"/>
        <v>3.0977336693377717</v>
      </c>
      <c r="AN211" s="48">
        <v>2754.38</v>
      </c>
      <c r="AO211" s="34">
        <v>8.1819192461537416</v>
      </c>
      <c r="AP211" s="33">
        <v>20.649892000000001</v>
      </c>
      <c r="AQ211" s="34">
        <v>8.2031623464652093</v>
      </c>
      <c r="AR211" s="31">
        <v>358.95875434420066</v>
      </c>
      <c r="AS211" s="33">
        <v>20.406827199999999</v>
      </c>
      <c r="AT211" s="38"/>
      <c r="AU211" s="37">
        <f t="shared" si="9"/>
        <v>2021.5557837097879</v>
      </c>
      <c r="AV211" s="38"/>
      <c r="AW211" s="115" t="s">
        <v>87</v>
      </c>
      <c r="AX211" s="116">
        <v>2359.0020601455476</v>
      </c>
      <c r="AY211" s="116">
        <v>23.242799999999999</v>
      </c>
      <c r="AZ211" s="117">
        <v>2</v>
      </c>
      <c r="BA211" s="118">
        <v>8.1419695243648427</v>
      </c>
      <c r="BB211" s="279">
        <v>362.86276209217704</v>
      </c>
      <c r="BC211" s="279">
        <v>364.0490879087875</v>
      </c>
      <c r="BD211" s="116">
        <v>2055.741045665975</v>
      </c>
      <c r="BE211" s="116">
        <v>292.51332324068954</v>
      </c>
      <c r="BF211" s="116">
        <v>10.74769123888316</v>
      </c>
      <c r="BG211" s="116">
        <v>106.25314868587624</v>
      </c>
      <c r="BH211" s="116">
        <v>7.1938295162529267</v>
      </c>
      <c r="BI211" s="116">
        <v>1.5882457453163332E-2</v>
      </c>
      <c r="BJ211" s="116">
        <v>0.15681913157581634</v>
      </c>
      <c r="BK211" s="116">
        <v>9.2892938496711714</v>
      </c>
      <c r="BL211" s="116">
        <v>6.9912835043367378</v>
      </c>
      <c r="BM211" s="116">
        <v>4.5881776623726269</v>
      </c>
      <c r="BN211" s="116">
        <v>374.37397361252022</v>
      </c>
      <c r="BO211" s="38"/>
      <c r="BP211" s="115" t="s">
        <v>94</v>
      </c>
      <c r="BQ211" s="117">
        <v>2343.3221001021952</v>
      </c>
      <c r="BR211" s="117">
        <v>23.242799999999999</v>
      </c>
      <c r="BS211" s="117">
        <v>2</v>
      </c>
      <c r="BT211" s="118">
        <v>8.1631270195478312</v>
      </c>
      <c r="BU211" s="268">
        <v>341.27296090185968</v>
      </c>
      <c r="BV211" s="268">
        <v>342.38870207545</v>
      </c>
      <c r="BW211" s="116">
        <v>303.26353266357449</v>
      </c>
      <c r="BX211" s="116">
        <v>2029.9503480368714</v>
      </c>
      <c r="BY211" s="116">
        <v>10.108219401749365</v>
      </c>
      <c r="BZ211" s="116">
        <v>110.1726641322049</v>
      </c>
      <c r="CA211" s="116">
        <v>7.5421274378336145</v>
      </c>
      <c r="CB211" s="116">
        <v>1.5978915730408029E-2</v>
      </c>
      <c r="CC211" s="116">
        <v>0.16400972866731395</v>
      </c>
      <c r="CD211" s="116">
        <v>1.483793326760619E-2</v>
      </c>
      <c r="CE211" s="116">
        <v>0</v>
      </c>
      <c r="CF211" s="134">
        <v>9.1046211046802643</v>
      </c>
      <c r="CG211" s="134">
        <v>7.2482214139462044</v>
      </c>
      <c r="CH211" s="134">
        <v>4.7567985996805779</v>
      </c>
      <c r="CI211" s="116">
        <v>352.09927225016258</v>
      </c>
      <c r="CJ211" s="116"/>
      <c r="CK211" s="116"/>
      <c r="CL211" s="38"/>
      <c r="CM211" s="38"/>
      <c r="CN211" s="38"/>
      <c r="CO211" s="38"/>
      <c r="CP211" s="38"/>
      <c r="CQ211" s="38"/>
      <c r="CR211" s="38"/>
      <c r="CS211" s="38"/>
    </row>
    <row r="212" spans="1:97" ht="13.5" customHeight="1" x14ac:dyDescent="0.35">
      <c r="A212" s="25" t="s">
        <v>89</v>
      </c>
      <c r="B212" s="132" t="s">
        <v>85</v>
      </c>
      <c r="C212" s="27" t="s">
        <v>86</v>
      </c>
      <c r="D212" s="27">
        <v>44399</v>
      </c>
      <c r="E212" s="126">
        <v>0.39930555555555558</v>
      </c>
      <c r="F212" s="29">
        <f t="shared" si="52"/>
        <v>44399.399305555555</v>
      </c>
      <c r="G212" s="30">
        <v>13.708333333333334</v>
      </c>
      <c r="H212" s="30">
        <v>45.697666666666663</v>
      </c>
      <c r="I212" s="31">
        <v>19</v>
      </c>
      <c r="J212" s="62">
        <v>15</v>
      </c>
      <c r="K212" s="31"/>
      <c r="L212" s="33">
        <v>16.566500000000001</v>
      </c>
      <c r="M212" s="33">
        <v>47.576492000000002</v>
      </c>
      <c r="N212" s="33">
        <v>8.1080000000000005</v>
      </c>
      <c r="O212" s="33">
        <v>2.3725000000000001</v>
      </c>
      <c r="P212" s="33">
        <v>1.7285429000000001</v>
      </c>
      <c r="Q212" s="33">
        <v>4.1931000000000003</v>
      </c>
      <c r="R212" s="33">
        <v>77.242999999999995</v>
      </c>
      <c r="S212" s="33">
        <v>37.751800000000003</v>
      </c>
      <c r="T212" s="33">
        <v>27.7331</v>
      </c>
      <c r="U212" s="33">
        <f t="shared" si="83"/>
        <v>187.26803910000001</v>
      </c>
      <c r="V212" s="33">
        <v>184.48771599797126</v>
      </c>
      <c r="W212" s="33">
        <v>1.004</v>
      </c>
      <c r="X212" s="33">
        <v>0.157</v>
      </c>
      <c r="Y212" s="33">
        <v>1.5699999999999998</v>
      </c>
      <c r="Z212" s="33">
        <v>1.9999999999999997E-2</v>
      </c>
      <c r="AA212" s="33">
        <v>10.811999999999999</v>
      </c>
      <c r="AB212" s="33">
        <f t="shared" si="92"/>
        <v>179.50936483214494</v>
      </c>
      <c r="AC212" s="33">
        <f t="shared" si="93"/>
        <v>235.89914761995416</v>
      </c>
      <c r="AD212" s="33">
        <f t="shared" si="94"/>
        <v>242.47460861832434</v>
      </c>
      <c r="AE212" s="33">
        <f t="shared" si="95"/>
        <v>56.389782787809224</v>
      </c>
      <c r="AF212" s="33">
        <f t="shared" si="96"/>
        <v>57.986892620353075</v>
      </c>
      <c r="AG212" s="33">
        <f t="shared" si="97"/>
        <v>76.085375309697113</v>
      </c>
      <c r="AH212" s="33">
        <f t="shared" si="17"/>
        <v>26.311945878003826</v>
      </c>
      <c r="AI212" s="33">
        <f t="shared" si="61"/>
        <v>0.97826007388142</v>
      </c>
      <c r="AJ212" s="33">
        <f t="shared" si="62"/>
        <v>0.15297493187189537</v>
      </c>
      <c r="AK212" s="33">
        <f t="shared" si="63"/>
        <v>1.5297493187189535</v>
      </c>
      <c r="AL212" s="34">
        <f t="shared" si="64"/>
        <v>1.9487252467757368E-2</v>
      </c>
      <c r="AM212" s="33">
        <f t="shared" si="65"/>
        <v>10.534808684069635</v>
      </c>
      <c r="AN212" s="48">
        <v>2681.34</v>
      </c>
      <c r="AO212" s="34">
        <v>7.9214390373371968</v>
      </c>
      <c r="AP212" s="33">
        <v>20.9040052</v>
      </c>
      <c r="AQ212" s="34">
        <v>7.9366574793443583</v>
      </c>
      <c r="AR212" s="31">
        <v>200.97207201717745</v>
      </c>
      <c r="AS212" s="33">
        <v>20.413858000000001</v>
      </c>
      <c r="AT212" s="38"/>
      <c r="AU212" s="37">
        <f t="shared" si="9"/>
        <v>2021.5557837097879</v>
      </c>
      <c r="AV212" s="38"/>
      <c r="AW212" s="115" t="s">
        <v>87</v>
      </c>
      <c r="AX212" s="116">
        <v>2439.9296364555262</v>
      </c>
      <c r="AY212" s="116">
        <v>16.566500000000001</v>
      </c>
      <c r="AZ212" s="117">
        <v>15</v>
      </c>
      <c r="BA212" s="118">
        <v>7.9864047733718211</v>
      </c>
      <c r="BB212" s="279">
        <v>539.34204730659485</v>
      </c>
      <c r="BC212" s="279">
        <v>541.25827635838209</v>
      </c>
      <c r="BD212" s="116">
        <v>2238.7855127407661</v>
      </c>
      <c r="BE212" s="116">
        <v>182.15580761962943</v>
      </c>
      <c r="BF212" s="116">
        <v>18.988316095130703</v>
      </c>
      <c r="BG212" s="116">
        <v>75.147386804641698</v>
      </c>
      <c r="BH212" s="116">
        <v>2.7905546073036454</v>
      </c>
      <c r="BI212" s="116">
        <v>2.0988341948442995E-2</v>
      </c>
      <c r="BJ212" s="116">
        <v>0.29447722587425379</v>
      </c>
      <c r="BK212" s="116">
        <v>11.8484344489123</v>
      </c>
      <c r="BL212" s="116">
        <v>4.2486091746217882</v>
      </c>
      <c r="BM212" s="116">
        <v>2.7467774125007196</v>
      </c>
      <c r="BN212" s="116">
        <v>551.29661631890008</v>
      </c>
      <c r="BO212" s="38"/>
      <c r="BP212" s="115" t="s">
        <v>94</v>
      </c>
      <c r="BQ212" s="117">
        <v>2431.3445202487474</v>
      </c>
      <c r="BR212" s="117">
        <v>16.566500000000001</v>
      </c>
      <c r="BS212" s="117">
        <v>15</v>
      </c>
      <c r="BT212" s="118">
        <v>8.0017799089319297</v>
      </c>
      <c r="BU212" s="268">
        <v>517.49736036503441</v>
      </c>
      <c r="BV212" s="268">
        <v>519.3359774005628</v>
      </c>
      <c r="BW212" s="116">
        <v>187.60237158080346</v>
      </c>
      <c r="BX212" s="116">
        <v>2225.5229063409665</v>
      </c>
      <c r="BY212" s="116">
        <v>18.219242326977803</v>
      </c>
      <c r="BZ212" s="116">
        <v>77.38814228053576</v>
      </c>
      <c r="CA212" s="116">
        <v>2.8822816649814866</v>
      </c>
      <c r="CB212" s="116">
        <v>2.1045945837231659E-2</v>
      </c>
      <c r="CC212" s="116">
        <v>0.3038776436473018</v>
      </c>
      <c r="CD212" s="116">
        <v>2.7199128528982604E-2</v>
      </c>
      <c r="CE212" s="116">
        <v>0</v>
      </c>
      <c r="CF212" s="116">
        <v>11.642789625357887</v>
      </c>
      <c r="CG212" s="116">
        <v>4.3756450452756024</v>
      </c>
      <c r="CH212" s="116">
        <v>2.8289076451833535</v>
      </c>
      <c r="CI212" s="116">
        <v>528.9677397635329</v>
      </c>
      <c r="CJ212" s="116"/>
      <c r="CK212" s="116"/>
      <c r="CL212" s="38"/>
      <c r="CM212" s="38"/>
      <c r="CN212" s="38"/>
      <c r="CO212" s="38"/>
      <c r="CP212" s="38"/>
      <c r="CQ212" s="38"/>
      <c r="CR212" s="38"/>
      <c r="CS212" s="38"/>
    </row>
    <row r="213" spans="1:97" ht="13.5" customHeight="1" x14ac:dyDescent="0.35">
      <c r="A213" s="25" t="s">
        <v>84</v>
      </c>
      <c r="B213" s="132" t="s">
        <v>85</v>
      </c>
      <c r="C213" s="27" t="s">
        <v>86</v>
      </c>
      <c r="D213" s="27">
        <v>44418</v>
      </c>
      <c r="E213" s="54">
        <v>0.41666666666666669</v>
      </c>
      <c r="F213" s="29">
        <f t="shared" si="52"/>
        <v>44418.416666666664</v>
      </c>
      <c r="G213" s="30">
        <v>13.708333333333334</v>
      </c>
      <c r="H213" s="30">
        <v>45.697666666666663</v>
      </c>
      <c r="I213" s="31">
        <v>19</v>
      </c>
      <c r="J213" s="62">
        <v>2</v>
      </c>
      <c r="K213" s="31"/>
      <c r="L213" s="33">
        <v>26.844100000000001</v>
      </c>
      <c r="M213" s="33">
        <v>54.556069999999998</v>
      </c>
      <c r="N213" s="33">
        <v>8.18</v>
      </c>
      <c r="O213" s="33">
        <v>0.3604</v>
      </c>
      <c r="P213" s="33">
        <v>1.2767386000000001</v>
      </c>
      <c r="Q213" s="33">
        <v>4.8415999999999997</v>
      </c>
      <c r="R213" s="33">
        <v>105.142</v>
      </c>
      <c r="S213" s="33">
        <v>34.677100000000003</v>
      </c>
      <c r="T213" s="33">
        <v>22.5244</v>
      </c>
      <c r="U213" s="33">
        <f t="shared" si="83"/>
        <v>216.23069759999998</v>
      </c>
      <c r="V213" s="33">
        <v>214.58236887721318</v>
      </c>
      <c r="W213" s="33">
        <v>0.104</v>
      </c>
      <c r="X213" s="33">
        <v>2.0999999999999998E-2</v>
      </c>
      <c r="Y213" s="33">
        <v>0.33899999999999997</v>
      </c>
      <c r="Z213" s="33">
        <v>1.0999999999999999E-2</v>
      </c>
      <c r="AA213" s="33">
        <v>2.7970000000000002</v>
      </c>
      <c r="AB213" s="33">
        <f t="shared" si="92"/>
        <v>209.85549966065668</v>
      </c>
      <c r="AC213" s="33">
        <f t="shared" si="93"/>
        <v>201.00837772914625</v>
      </c>
      <c r="AD213" s="33">
        <f t="shared" si="94"/>
        <v>205.55334721516277</v>
      </c>
      <c r="AE213" s="33">
        <f t="shared" si="95"/>
        <v>-8.8471219315104292</v>
      </c>
      <c r="AF213" s="33">
        <f t="shared" si="96"/>
        <v>-9.0290216620504111</v>
      </c>
      <c r="AG213" s="33">
        <f t="shared" si="97"/>
        <v>104.39254421510309</v>
      </c>
      <c r="AH213" s="33">
        <f t="shared" si="17"/>
        <v>23.973962449432747</v>
      </c>
      <c r="AI213" s="33">
        <f t="shared" si="61"/>
        <v>0.10156508252536341</v>
      </c>
      <c r="AJ213" s="33">
        <f t="shared" si="62"/>
        <v>2.0508333971467604E-2</v>
      </c>
      <c r="AK213" s="33">
        <f t="shared" si="63"/>
        <v>0.33106310553940566</v>
      </c>
      <c r="AL213" s="34">
        <f t="shared" si="64"/>
        <v>1.0742460651721129E-2</v>
      </c>
      <c r="AM213" s="33">
        <f t="shared" si="65"/>
        <v>2.7315147675330906</v>
      </c>
      <c r="AN213" s="48">
        <v>2782.01</v>
      </c>
      <c r="AO213" s="34">
        <v>8.1341543262953735</v>
      </c>
      <c r="AP213" s="33">
        <v>24.954750400000002</v>
      </c>
      <c r="AQ213" s="34">
        <v>8.1493583709843076</v>
      </c>
      <c r="AR213" s="31">
        <v>310.59978422260838</v>
      </c>
      <c r="AS213" s="33">
        <v>24.7598968</v>
      </c>
      <c r="AT213" s="34"/>
      <c r="AU213" s="37">
        <f t="shared" si="9"/>
        <v>2021.6078028747434</v>
      </c>
      <c r="AV213" s="38"/>
      <c r="AW213" s="115" t="s">
        <v>87</v>
      </c>
      <c r="AX213" s="116">
        <v>2377.9084988058448</v>
      </c>
      <c r="AY213" s="116">
        <v>26.844100000000001</v>
      </c>
      <c r="AZ213" s="117">
        <v>2</v>
      </c>
      <c r="BA213" s="118">
        <v>8.1053312863304505</v>
      </c>
      <c r="BB213" s="279">
        <v>405.92130461872432</v>
      </c>
      <c r="BC213" s="279">
        <v>407.19136457328494</v>
      </c>
      <c r="BD213" s="116">
        <v>2064.656030560157</v>
      </c>
      <c r="BE213" s="116">
        <v>302.22480641172558</v>
      </c>
      <c r="BF213" s="116">
        <v>11.027661833962458</v>
      </c>
      <c r="BG213" s="116">
        <v>103.77491943531902</v>
      </c>
      <c r="BH213" s="116">
        <v>8.9800489304427344</v>
      </c>
      <c r="BI213" s="116">
        <v>1.2650897659137813E-2</v>
      </c>
      <c r="BJ213" s="116">
        <v>0.144747853069013</v>
      </c>
      <c r="BK213" s="116">
        <v>9.2189063978289223</v>
      </c>
      <c r="BL213" s="116">
        <v>7.3166212705132656</v>
      </c>
      <c r="BM213" s="116">
        <v>4.8476448581595051</v>
      </c>
      <c r="BN213" s="116">
        <v>421.60930719634524</v>
      </c>
      <c r="BO213" s="38"/>
      <c r="BP213" s="115" t="s">
        <v>94</v>
      </c>
      <c r="BQ213" s="117">
        <v>2366.4955559509517</v>
      </c>
      <c r="BR213" s="117">
        <v>26.844100000000001</v>
      </c>
      <c r="BS213" s="117">
        <v>2</v>
      </c>
      <c r="BT213" s="118">
        <v>8.120485134566362</v>
      </c>
      <c r="BU213" s="268">
        <v>388.42904853081546</v>
      </c>
      <c r="BV213" s="268">
        <v>389.64437813809104</v>
      </c>
      <c r="BW213" s="116">
        <v>310.10422916647849</v>
      </c>
      <c r="BX213" s="116">
        <v>2045.8388769747523</v>
      </c>
      <c r="BY213" s="116">
        <v>10.552449809720764</v>
      </c>
      <c r="BZ213" s="116">
        <v>106.50694560076204</v>
      </c>
      <c r="CA213" s="116">
        <v>9.2931153413570957</v>
      </c>
      <c r="CB213" s="116">
        <v>1.2709452425321718E-2</v>
      </c>
      <c r="CC213" s="116">
        <v>0.14951789351565198</v>
      </c>
      <c r="CD213" s="116">
        <v>8.104997878874115E-3</v>
      </c>
      <c r="CE213" s="116">
        <v>0</v>
      </c>
      <c r="CF213" s="134">
        <v>9.0884571054950101</v>
      </c>
      <c r="CG213" s="134">
        <v>7.5073758045678032</v>
      </c>
      <c r="CH213" s="134">
        <v>4.9740297292620692</v>
      </c>
      <c r="CI213" s="116">
        <v>403.44101229137232</v>
      </c>
      <c r="CJ213" s="116"/>
      <c r="CK213" s="116"/>
      <c r="CL213" s="38"/>
      <c r="CM213" s="38"/>
      <c r="CN213" s="38"/>
      <c r="CO213" s="38"/>
      <c r="CP213" s="38"/>
      <c r="CQ213" s="38"/>
      <c r="CR213" s="38"/>
      <c r="CS213" s="38"/>
    </row>
    <row r="214" spans="1:97" ht="13.5" customHeight="1" x14ac:dyDescent="0.35">
      <c r="A214" s="25" t="s">
        <v>84</v>
      </c>
      <c r="B214" s="132" t="s">
        <v>85</v>
      </c>
      <c r="C214" s="27" t="s">
        <v>86</v>
      </c>
      <c r="D214" s="27">
        <v>44418</v>
      </c>
      <c r="E214" s="54">
        <v>0.41666666666666669</v>
      </c>
      <c r="F214" s="29">
        <f t="shared" si="52"/>
        <v>44418.416666666664</v>
      </c>
      <c r="G214" s="30">
        <v>13.708333333333334</v>
      </c>
      <c r="H214" s="30">
        <v>45.697666666666663</v>
      </c>
      <c r="I214" s="31">
        <v>19</v>
      </c>
      <c r="J214" s="62">
        <v>2</v>
      </c>
      <c r="K214" s="31"/>
      <c r="L214" s="33">
        <v>26.844100000000001</v>
      </c>
      <c r="M214" s="33">
        <v>54.556069999999998</v>
      </c>
      <c r="N214" s="33">
        <v>8.18</v>
      </c>
      <c r="O214" s="33">
        <v>0.3604</v>
      </c>
      <c r="P214" s="33">
        <v>1.2767386000000001</v>
      </c>
      <c r="Q214" s="33">
        <v>4.8415999999999997</v>
      </c>
      <c r="R214" s="33">
        <v>105.142</v>
      </c>
      <c r="S214" s="33">
        <v>34.677100000000003</v>
      </c>
      <c r="T214" s="33">
        <v>22.5244</v>
      </c>
      <c r="U214" s="33">
        <f t="shared" si="83"/>
        <v>216.23069759999998</v>
      </c>
      <c r="V214" s="33">
        <v>214.89426539013118</v>
      </c>
      <c r="W214" s="33">
        <v>0.129</v>
      </c>
      <c r="X214" s="33">
        <v>1.2E-2</v>
      </c>
      <c r="Y214" s="33">
        <v>0.34799999999999998</v>
      </c>
      <c r="Z214" s="33">
        <v>1.6E-2</v>
      </c>
      <c r="AA214" s="33">
        <v>2.8359999999999999</v>
      </c>
      <c r="AB214" s="33">
        <f t="shared" si="92"/>
        <v>210.16052564626446</v>
      </c>
      <c r="AC214" s="33">
        <f t="shared" si="93"/>
        <v>201.00837772914625</v>
      </c>
      <c r="AD214" s="33">
        <f t="shared" si="94"/>
        <v>205.55334721516277</v>
      </c>
      <c r="AE214" s="33">
        <f t="shared" si="95"/>
        <v>-9.1521479171182136</v>
      </c>
      <c r="AF214" s="33">
        <f t="shared" si="96"/>
        <v>-9.340918174968408</v>
      </c>
      <c r="AG214" s="33">
        <f t="shared" si="97"/>
        <v>104.54427928395191</v>
      </c>
      <c r="AH214" s="33">
        <f t="shared" si="17"/>
        <v>23.973962449432747</v>
      </c>
      <c r="AI214" s="33">
        <f t="shared" si="61"/>
        <v>0.12597976582472961</v>
      </c>
      <c r="AJ214" s="33">
        <f t="shared" si="62"/>
        <v>1.1719047983695777E-2</v>
      </c>
      <c r="AK214" s="33">
        <f t="shared" si="63"/>
        <v>0.33985239152717756</v>
      </c>
      <c r="AL214" s="34">
        <f t="shared" si="64"/>
        <v>1.5625397311594368E-2</v>
      </c>
      <c r="AM214" s="33">
        <f t="shared" si="65"/>
        <v>2.7696016734801021</v>
      </c>
      <c r="AN214" s="48">
        <v>2783.8</v>
      </c>
      <c r="AO214" s="34">
        <v>8.1324630155389013</v>
      </c>
      <c r="AP214" s="33">
        <v>25.008987999999999</v>
      </c>
      <c r="AQ214" s="34">
        <v>8.1475735534387557</v>
      </c>
      <c r="AR214" s="31">
        <v>306.4425129494411</v>
      </c>
      <c r="AS214" s="33">
        <v>24.745835199999998</v>
      </c>
      <c r="AT214" s="34"/>
      <c r="AU214" s="37">
        <f t="shared" si="9"/>
        <v>2021.6078028747434</v>
      </c>
      <c r="AV214" s="38"/>
      <c r="AW214" s="115" t="s">
        <v>87</v>
      </c>
      <c r="AX214" s="116">
        <v>2380.1400245652303</v>
      </c>
      <c r="AY214" s="116">
        <v>26.844100000000001</v>
      </c>
      <c r="AZ214" s="117">
        <v>2</v>
      </c>
      <c r="BA214" s="118">
        <v>8.1044700793018034</v>
      </c>
      <c r="BB214" s="279">
        <v>407.20751507880919</v>
      </c>
      <c r="BC214" s="279">
        <v>408.48159937104288</v>
      </c>
      <c r="BD214" s="116">
        <v>2067.0950200113707</v>
      </c>
      <c r="BE214" s="116">
        <v>301.9824002474532</v>
      </c>
      <c r="BF214" s="116">
        <v>11.062604306406183</v>
      </c>
      <c r="BG214" s="116">
        <v>103.62105978501918</v>
      </c>
      <c r="BH214" s="116">
        <v>8.9622591157203733</v>
      </c>
      <c r="BI214" s="116">
        <v>1.8396426746181738E-2</v>
      </c>
      <c r="BJ214" s="116">
        <v>0.14649077549513626</v>
      </c>
      <c r="BK214" s="116">
        <v>9.227702284049732</v>
      </c>
      <c r="BL214" s="116">
        <v>7.3107528108104489</v>
      </c>
      <c r="BM214" s="116">
        <v>4.8437566961989678</v>
      </c>
      <c r="BN214" s="116">
        <v>422.94522697886168</v>
      </c>
      <c r="BO214" s="38"/>
      <c r="BP214" s="115" t="s">
        <v>94</v>
      </c>
      <c r="BQ214" s="117">
        <v>2368.7988849460517</v>
      </c>
      <c r="BR214" s="117">
        <v>26.844100000000001</v>
      </c>
      <c r="BS214" s="117">
        <v>2</v>
      </c>
      <c r="BT214" s="118">
        <v>8.1195319029425281</v>
      </c>
      <c r="BU214" s="268">
        <v>389.76960124928718</v>
      </c>
      <c r="BV214" s="268">
        <v>390.98912522208462</v>
      </c>
      <c r="BW214" s="116">
        <v>309.81146805095062</v>
      </c>
      <c r="BX214" s="116">
        <v>2048.3985482971038</v>
      </c>
      <c r="BY214" s="116">
        <v>10.588868597997525</v>
      </c>
      <c r="BZ214" s="116">
        <v>106.33371832363801</v>
      </c>
      <c r="CA214" s="116">
        <v>9.2727402798099909</v>
      </c>
      <c r="CB214" s="116">
        <v>1.8480972393268312E-2</v>
      </c>
      <c r="CC214" s="116">
        <v>0.15128846704794274</v>
      </c>
      <c r="CD214" s="116">
        <v>1.0033028293950341E-2</v>
      </c>
      <c r="CE214" s="116">
        <v>0</v>
      </c>
      <c r="CF214" s="134">
        <v>9.0977183854681289</v>
      </c>
      <c r="CG214" s="134">
        <v>7.5002882916978884</v>
      </c>
      <c r="CH214" s="134">
        <v>4.9693338807206873</v>
      </c>
      <c r="CI214" s="116">
        <v>404.83337454598689</v>
      </c>
      <c r="CJ214" s="116"/>
      <c r="CK214" s="116"/>
      <c r="CL214" s="38"/>
      <c r="CM214" s="38"/>
      <c r="CN214" s="38"/>
      <c r="CO214" s="38"/>
      <c r="CP214" s="38"/>
      <c r="CQ214" s="38"/>
      <c r="CR214" s="38"/>
      <c r="CS214" s="38"/>
    </row>
    <row r="215" spans="1:97" ht="13.5" customHeight="1" x14ac:dyDescent="0.35">
      <c r="A215" s="25" t="s">
        <v>84</v>
      </c>
      <c r="B215" s="132" t="s">
        <v>85</v>
      </c>
      <c r="C215" s="27" t="s">
        <v>86</v>
      </c>
      <c r="D215" s="27">
        <v>44418</v>
      </c>
      <c r="E215" s="54">
        <v>0.41666666666666669</v>
      </c>
      <c r="F215" s="29">
        <f t="shared" si="52"/>
        <v>44418.416666666664</v>
      </c>
      <c r="G215" s="30">
        <v>13.708333333333334</v>
      </c>
      <c r="H215" s="30">
        <v>45.697666666666663</v>
      </c>
      <c r="I215" s="31">
        <v>19</v>
      </c>
      <c r="J215" s="62">
        <v>2</v>
      </c>
      <c r="K215" s="31"/>
      <c r="L215" s="33">
        <v>26.844100000000001</v>
      </c>
      <c r="M215" s="33">
        <v>54.556069999999998</v>
      </c>
      <c r="N215" s="33">
        <v>8.18</v>
      </c>
      <c r="O215" s="33">
        <v>0.3604</v>
      </c>
      <c r="P215" s="33">
        <v>1.2767386000000001</v>
      </c>
      <c r="Q215" s="33">
        <v>4.8415999999999997</v>
      </c>
      <c r="R215" s="33">
        <v>105.142</v>
      </c>
      <c r="S215" s="33">
        <v>34.677100000000003</v>
      </c>
      <c r="T215" s="33">
        <v>22.5244</v>
      </c>
      <c r="U215" s="33">
        <f t="shared" si="83"/>
        <v>216.23069759999998</v>
      </c>
      <c r="V215" s="33">
        <v>215.27547207194254</v>
      </c>
      <c r="W215" s="33">
        <v>0.14099999999999999</v>
      </c>
      <c r="X215" s="33">
        <v>9.0000000000000011E-3</v>
      </c>
      <c r="Y215" s="33">
        <v>0.36899999999999999</v>
      </c>
      <c r="Z215" s="33">
        <v>1.6E-2</v>
      </c>
      <c r="AA215" s="33">
        <v>2.851</v>
      </c>
      <c r="AB215" s="33">
        <f t="shared" si="92"/>
        <v>210.53333502060445</v>
      </c>
      <c r="AC215" s="33">
        <f t="shared" si="93"/>
        <v>201.00837772914625</v>
      </c>
      <c r="AD215" s="33">
        <f t="shared" si="94"/>
        <v>205.55334721516277</v>
      </c>
      <c r="AE215" s="33">
        <f t="shared" si="95"/>
        <v>-9.5249572914582075</v>
      </c>
      <c r="AF215" s="33">
        <f t="shared" si="96"/>
        <v>-9.7221248567797716</v>
      </c>
      <c r="AG215" s="33">
        <f t="shared" si="97"/>
        <v>104.72973317559415</v>
      </c>
      <c r="AH215" s="33">
        <f t="shared" si="17"/>
        <v>23.973962449432747</v>
      </c>
      <c r="AI215" s="33">
        <f t="shared" si="61"/>
        <v>0.13769881380842539</v>
      </c>
      <c r="AJ215" s="33">
        <f t="shared" si="62"/>
        <v>8.7892859877718339E-3</v>
      </c>
      <c r="AK215" s="33">
        <f t="shared" si="63"/>
        <v>0.36036072549864512</v>
      </c>
      <c r="AL215" s="34">
        <f t="shared" si="64"/>
        <v>1.5625397311594368E-2</v>
      </c>
      <c r="AM215" s="33">
        <f t="shared" si="65"/>
        <v>2.7842504834597217</v>
      </c>
      <c r="AN215" s="48">
        <v>2780.01</v>
      </c>
      <c r="AO215" s="34">
        <v>8.1327455666391391</v>
      </c>
      <c r="AP215" s="33">
        <v>24.983878000000001</v>
      </c>
      <c r="AQ215" s="34">
        <v>8.1478942990551868</v>
      </c>
      <c r="AR215" s="31">
        <v>306.86607513570596</v>
      </c>
      <c r="AS215" s="33">
        <v>24.722733999999999</v>
      </c>
      <c r="AT215" s="34"/>
      <c r="AU215" s="37">
        <f t="shared" si="9"/>
        <v>2021.6078028747434</v>
      </c>
      <c r="AV215" s="38"/>
      <c r="AW215" s="115" t="s">
        <v>87</v>
      </c>
      <c r="AX215" s="116">
        <v>2376.8365437372127</v>
      </c>
      <c r="AY215" s="116">
        <v>26.844100000000001</v>
      </c>
      <c r="AZ215" s="117">
        <v>2</v>
      </c>
      <c r="BA215" s="118">
        <v>8.1043703630629054</v>
      </c>
      <c r="BB215" s="279">
        <v>406.74712881263167</v>
      </c>
      <c r="BC215" s="279">
        <v>408.01977263314421</v>
      </c>
      <c r="BD215" s="116">
        <v>2064.2839507359681</v>
      </c>
      <c r="BE215" s="116">
        <v>301.50249600598119</v>
      </c>
      <c r="BF215" s="116">
        <v>11.050096995263246</v>
      </c>
      <c r="BG215" s="116">
        <v>103.60325468366213</v>
      </c>
      <c r="BH215" s="116">
        <v>8.9602015713142968</v>
      </c>
      <c r="BI215" s="116">
        <v>1.8395862179773313E-2</v>
      </c>
      <c r="BJ215" s="116">
        <v>0.1472335644617816</v>
      </c>
      <c r="BK215" s="116">
        <v>9.2257725797448717</v>
      </c>
      <c r="BL215" s="116">
        <v>7.2991347122742871</v>
      </c>
      <c r="BM215" s="116">
        <v>4.836059097328107</v>
      </c>
      <c r="BN215" s="116">
        <v>422.46704775417641</v>
      </c>
      <c r="BO215" s="38"/>
      <c r="BP215" s="115" t="s">
        <v>94</v>
      </c>
      <c r="BQ215" s="117">
        <v>2365.4796507783899</v>
      </c>
      <c r="BR215" s="117">
        <v>26.844100000000001</v>
      </c>
      <c r="BS215" s="117">
        <v>2</v>
      </c>
      <c r="BT215" s="118">
        <v>8.1194695210192638</v>
      </c>
      <c r="BU215" s="268">
        <v>389.28641878682066</v>
      </c>
      <c r="BV215" s="268">
        <v>390.50443096240684</v>
      </c>
      <c r="BW215" s="116">
        <v>309.33852728288804</v>
      </c>
      <c r="BX215" s="116">
        <v>2045.5653815127855</v>
      </c>
      <c r="BY215" s="116">
        <v>10.575741982716234</v>
      </c>
      <c r="BZ215" s="116">
        <v>106.32238829231369</v>
      </c>
      <c r="CA215" s="116">
        <v>9.2714084419571297</v>
      </c>
      <c r="CB215" s="116">
        <v>1.8480612439291517E-2</v>
      </c>
      <c r="CC215" s="116">
        <v>0.15206800155764424</v>
      </c>
      <c r="CD215" s="116">
        <v>1.0964883587367939E-2</v>
      </c>
      <c r="CE215" s="116">
        <v>0</v>
      </c>
      <c r="CF215" s="134">
        <v>9.0954628753501758</v>
      </c>
      <c r="CG215" s="134">
        <v>7.4888387732934145</v>
      </c>
      <c r="CH215" s="134">
        <v>4.9617479750178006</v>
      </c>
      <c r="CI215" s="116">
        <v>404.33151810008962</v>
      </c>
      <c r="CJ215" s="116"/>
      <c r="CK215" s="116"/>
      <c r="CL215" s="38"/>
      <c r="CM215" s="38"/>
      <c r="CN215" s="38"/>
      <c r="CO215" s="38"/>
      <c r="CP215" s="38"/>
      <c r="CQ215" s="38"/>
      <c r="CR215" s="38"/>
      <c r="CS215" s="38"/>
    </row>
    <row r="216" spans="1:97" ht="13.5" customHeight="1" x14ac:dyDescent="0.35">
      <c r="A216" s="25" t="s">
        <v>89</v>
      </c>
      <c r="B216" s="132" t="s">
        <v>85</v>
      </c>
      <c r="C216" s="27" t="s">
        <v>86</v>
      </c>
      <c r="D216" s="27">
        <v>44418</v>
      </c>
      <c r="E216" s="54">
        <v>0.44027777777777777</v>
      </c>
      <c r="F216" s="29">
        <f t="shared" si="52"/>
        <v>44418.44027777778</v>
      </c>
      <c r="G216" s="30">
        <v>13.708333333333334</v>
      </c>
      <c r="H216" s="30">
        <v>45.697666666666663</v>
      </c>
      <c r="I216" s="31">
        <v>19</v>
      </c>
      <c r="J216" s="62">
        <v>15</v>
      </c>
      <c r="K216" s="31"/>
      <c r="L216" s="33">
        <v>24.125900000000001</v>
      </c>
      <c r="M216" s="33">
        <v>54.305199000000002</v>
      </c>
      <c r="N216" s="33">
        <v>8.1340000000000003</v>
      </c>
      <c r="O216" s="33">
        <v>1.3624000000000001</v>
      </c>
      <c r="P216" s="33">
        <v>1.2416997000000001</v>
      </c>
      <c r="Q216" s="33">
        <v>5.2717000000000001</v>
      </c>
      <c r="R216" s="33">
        <v>109.855</v>
      </c>
      <c r="S216" s="33">
        <v>36.619900000000001</v>
      </c>
      <c r="T216" s="33">
        <v>24.831600000000002</v>
      </c>
      <c r="U216" s="33">
        <f t="shared" si="83"/>
        <v>235.43939370000001</v>
      </c>
      <c r="V216" s="33">
        <v>228.67808202476456</v>
      </c>
      <c r="W216" s="33">
        <v>7.0999999999999994E-2</v>
      </c>
      <c r="X216" s="52">
        <f t="shared" ref="X216:X217" si="98">0.006/2</f>
        <v>3.0000000000000001E-3</v>
      </c>
      <c r="Y216" s="121">
        <f>0.02/2</f>
        <v>0.01</v>
      </c>
      <c r="Z216" s="33">
        <v>1.4999999999999999E-2</v>
      </c>
      <c r="AA216" s="33">
        <v>4.1710000000000003</v>
      </c>
      <c r="AB216" s="33">
        <f t="shared" si="92"/>
        <v>223.13722764282889</v>
      </c>
      <c r="AC216" s="33">
        <f t="shared" si="93"/>
        <v>207.6648062699557</v>
      </c>
      <c r="AD216" s="33">
        <f t="shared" si="94"/>
        <v>212.84366093492375</v>
      </c>
      <c r="AE216" s="33">
        <f t="shared" si="95"/>
        <v>-15.472421372873185</v>
      </c>
      <c r="AF216" s="33">
        <f t="shared" si="96"/>
        <v>-15.834421089840816</v>
      </c>
      <c r="AG216" s="33">
        <f t="shared" si="97"/>
        <v>107.43946097350869</v>
      </c>
      <c r="AH216" s="33">
        <f t="shared" si="17"/>
        <v>25.450778328687193</v>
      </c>
      <c r="AI216" s="33">
        <f t="shared" si="61"/>
        <v>6.9237843005705346E-2</v>
      </c>
      <c r="AJ216" s="33">
        <f t="shared" si="62"/>
        <v>2.9255426622129019E-3</v>
      </c>
      <c r="AK216" s="33">
        <f t="shared" si="63"/>
        <v>9.7518088740430071E-3</v>
      </c>
      <c r="AL216" s="34">
        <f t="shared" si="64"/>
        <v>1.462771331106451E-2</v>
      </c>
      <c r="AM216" s="33">
        <f t="shared" si="65"/>
        <v>4.0674794813633381</v>
      </c>
      <c r="AN216" s="48">
        <v>2710.03</v>
      </c>
      <c r="AO216" s="34">
        <v>8.0473219919425585</v>
      </c>
      <c r="AP216" s="33">
        <v>25.024054</v>
      </c>
      <c r="AQ216" s="34">
        <v>8.0597107259393557</v>
      </c>
      <c r="AR216" s="31">
        <v>262.21890710469216</v>
      </c>
      <c r="AS216" s="33">
        <v>25.025058400000002</v>
      </c>
      <c r="AT216" s="34"/>
      <c r="AU216" s="37">
        <f t="shared" si="9"/>
        <v>2021.6078028747434</v>
      </c>
      <c r="AV216" s="38"/>
      <c r="AW216" s="115" t="s">
        <v>87</v>
      </c>
      <c r="AX216" s="116">
        <v>2357.8145466695669</v>
      </c>
      <c r="AY216" s="116">
        <v>24.125900000000001</v>
      </c>
      <c r="AZ216" s="117">
        <v>15</v>
      </c>
      <c r="BA216" s="118">
        <v>8.0604054776843412</v>
      </c>
      <c r="BB216" s="279">
        <v>444.69327342691861</v>
      </c>
      <c r="BC216" s="279">
        <v>446.13147005643509</v>
      </c>
      <c r="BD216" s="116">
        <v>2084.5351283944051</v>
      </c>
      <c r="BE216" s="116">
        <v>260.47878049842603</v>
      </c>
      <c r="BF216" s="116">
        <v>12.800637776735815</v>
      </c>
      <c r="BG216" s="116">
        <v>97.767161752755783</v>
      </c>
      <c r="BH216" s="116">
        <v>6.5833724241753409</v>
      </c>
      <c r="BI216" s="116">
        <v>1.6684360969302856E-2</v>
      </c>
      <c r="BJ216" s="116">
        <v>0.17898859626964164</v>
      </c>
      <c r="BK216" s="116">
        <v>9.7254534175349061</v>
      </c>
      <c r="BL216" s="116">
        <v>6.1651129476699849</v>
      </c>
      <c r="BM216" s="116">
        <v>4.0627429726904829</v>
      </c>
      <c r="BN216" s="116">
        <v>459.48790076195166</v>
      </c>
      <c r="BO216" s="38"/>
      <c r="BP216" s="115" t="s">
        <v>94</v>
      </c>
      <c r="BQ216" s="117">
        <v>2349.2356237704244</v>
      </c>
      <c r="BR216" s="117">
        <v>24.125900000000001</v>
      </c>
      <c r="BS216" s="117">
        <v>15</v>
      </c>
      <c r="BT216" s="118">
        <v>8.0728146326974866</v>
      </c>
      <c r="BU216" s="268">
        <v>429.28508675106013</v>
      </c>
      <c r="BV216" s="268">
        <v>430.67345127501443</v>
      </c>
      <c r="BW216" s="116">
        <v>266.24192307416951</v>
      </c>
      <c r="BX216" s="116">
        <v>2070.6365924897195</v>
      </c>
      <c r="BY216" s="116">
        <v>12.357108206535479</v>
      </c>
      <c r="BZ216" s="116">
        <v>99.949803865071061</v>
      </c>
      <c r="CA216" s="116">
        <v>6.7639381495706647</v>
      </c>
      <c r="CB216" s="116">
        <v>1.6737964473799924E-2</v>
      </c>
      <c r="CC216" s="116">
        <v>0.18367612687950077</v>
      </c>
      <c r="CD216" s="116">
        <v>4.061598758320289E-3</v>
      </c>
      <c r="CE216" s="116">
        <v>0</v>
      </c>
      <c r="CF216" s="116">
        <v>9.6036634086904371</v>
      </c>
      <c r="CG216" s="116">
        <v>6.3015172445766154</v>
      </c>
      <c r="CH216" s="116">
        <v>4.1526319339157007</v>
      </c>
      <c r="CI216" s="116">
        <v>443.56709472933687</v>
      </c>
      <c r="CJ216" s="116"/>
      <c r="CK216" s="116"/>
      <c r="CL216" s="38"/>
      <c r="CM216" s="38"/>
      <c r="CN216" s="38"/>
      <c r="CO216" s="38"/>
      <c r="CP216" s="38"/>
      <c r="CQ216" s="38"/>
      <c r="CR216" s="38"/>
      <c r="CS216" s="38"/>
    </row>
    <row r="217" spans="1:97" ht="13.5" customHeight="1" x14ac:dyDescent="0.35">
      <c r="A217" s="25" t="s">
        <v>84</v>
      </c>
      <c r="B217" s="132" t="s">
        <v>85</v>
      </c>
      <c r="C217" s="27" t="s">
        <v>86</v>
      </c>
      <c r="D217" s="27">
        <v>44452</v>
      </c>
      <c r="E217" s="54">
        <v>0.4381944444444445</v>
      </c>
      <c r="F217" s="29">
        <f t="shared" si="52"/>
        <v>44452.438194444447</v>
      </c>
      <c r="G217" s="30">
        <v>13.708333333333334</v>
      </c>
      <c r="H217" s="30">
        <v>45.697666666666663</v>
      </c>
      <c r="I217" s="31">
        <v>19</v>
      </c>
      <c r="J217" s="62">
        <v>2</v>
      </c>
      <c r="K217" s="31"/>
      <c r="L217" s="116">
        <v>22.793800000000001</v>
      </c>
      <c r="M217" s="116">
        <v>53.385058999999998</v>
      </c>
      <c r="N217" s="116">
        <v>8.0920000000000005</v>
      </c>
      <c r="O217" s="116">
        <v>0.48170000000000002</v>
      </c>
      <c r="P217" s="116">
        <v>1.3173307999999999</v>
      </c>
      <c r="Q217" s="116">
        <v>5.1273999999999997</v>
      </c>
      <c r="R217" s="116">
        <v>105.38500000000001</v>
      </c>
      <c r="S217" s="116">
        <v>37.026699999999998</v>
      </c>
      <c r="T217" s="33">
        <v>25.531600000000001</v>
      </c>
      <c r="U217" s="33">
        <f t="shared" si="83"/>
        <v>228.9948114</v>
      </c>
      <c r="V217" s="33">
        <v>227.71217521375959</v>
      </c>
      <c r="W217" s="33">
        <v>9.5000000000000001E-2</v>
      </c>
      <c r="X217" s="52">
        <f t="shared" si="98"/>
        <v>3.0000000000000001E-3</v>
      </c>
      <c r="Y217" s="33">
        <v>7.1999999999999995E-2</v>
      </c>
      <c r="Z217" s="33">
        <v>1.0999999999999999E-2</v>
      </c>
      <c r="AA217" s="33">
        <v>2.8159999999999998</v>
      </c>
      <c r="AB217" s="33">
        <f t="shared" si="92"/>
        <v>222.04306060755181</v>
      </c>
      <c r="AC217" s="33">
        <f t="shared" si="93"/>
        <v>211.86256168104464</v>
      </c>
      <c r="AD217" s="33">
        <f t="shared" si="94"/>
        <v>217.29612839528869</v>
      </c>
      <c r="AE217" s="33">
        <f t="shared" si="95"/>
        <v>-10.18049892650717</v>
      </c>
      <c r="AF217" s="33">
        <f t="shared" si="96"/>
        <v>-10.416046818470903</v>
      </c>
      <c r="AG217" s="33">
        <f t="shared" si="97"/>
        <v>104.79348016708462</v>
      </c>
      <c r="AH217" s="33">
        <f t="shared" si="17"/>
        <v>25.760213348297611</v>
      </c>
      <c r="AI217" s="33">
        <f t="shared" si="61"/>
        <v>9.2614237483339273E-2</v>
      </c>
      <c r="AJ217" s="33">
        <f t="shared" si="62"/>
        <v>2.9246601310528191E-3</v>
      </c>
      <c r="AK217" s="33">
        <f t="shared" si="63"/>
        <v>7.0191843145267663E-2</v>
      </c>
      <c r="AL217" s="118">
        <f t="shared" si="64"/>
        <v>1.0723753813860338E-2</v>
      </c>
      <c r="AM217" s="116">
        <f t="shared" si="65"/>
        <v>2.7452809763482464</v>
      </c>
      <c r="AN217" s="142">
        <v>2763.03</v>
      </c>
      <c r="AO217" s="118">
        <v>8.0573262479852303</v>
      </c>
      <c r="AP217" s="116">
        <v>24.838240000000003</v>
      </c>
      <c r="AQ217" s="34">
        <v>8.0695335531919419</v>
      </c>
      <c r="AR217" s="31">
        <v>264.5822536097993</v>
      </c>
      <c r="AS217" s="33">
        <v>25.102397199999999</v>
      </c>
      <c r="AT217" s="38"/>
      <c r="AU217" s="37">
        <f t="shared" si="9"/>
        <v>2021.7008898015058</v>
      </c>
      <c r="AV217" s="38"/>
      <c r="AW217" s="115" t="s">
        <v>87</v>
      </c>
      <c r="AX217" s="147">
        <v>2397.4197044572534</v>
      </c>
      <c r="AY217" s="60">
        <v>22.793800000000001</v>
      </c>
      <c r="AZ217" s="60">
        <v>2</v>
      </c>
      <c r="BA217" s="148">
        <v>8.0883120160912423</v>
      </c>
      <c r="BB217" s="282">
        <v>419.88073302570348</v>
      </c>
      <c r="BC217" s="283">
        <v>421.26107151658351</v>
      </c>
      <c r="BD217" s="147">
        <v>2114.5322556474025</v>
      </c>
      <c r="BE217" s="147">
        <v>270.40343062744091</v>
      </c>
      <c r="BF217" s="147">
        <v>12.484018182409677</v>
      </c>
      <c r="BG217" s="147">
        <v>101.30784655181489</v>
      </c>
      <c r="BH217" s="147">
        <v>6.2568432753717564</v>
      </c>
      <c r="BI217" s="147">
        <v>1.2217758379617642E-2</v>
      </c>
      <c r="BJ217" s="147">
        <v>0.12231138280410346</v>
      </c>
      <c r="BK217" s="148">
        <v>9.6588453252839539</v>
      </c>
      <c r="BL217" s="149">
        <v>6.3807796258634149</v>
      </c>
      <c r="BM217" s="149">
        <v>4.1896366675298991</v>
      </c>
      <c r="BN217" s="147">
        <v>432.86968187630345</v>
      </c>
      <c r="BO217" s="38"/>
      <c r="BP217" s="38" t="s">
        <v>94</v>
      </c>
      <c r="BQ217" s="38">
        <v>2388.7232108047042</v>
      </c>
      <c r="BR217" s="38">
        <v>22.793800000000001</v>
      </c>
      <c r="BS217" s="38">
        <v>2</v>
      </c>
      <c r="BT217" s="33">
        <v>8.1005632017446949</v>
      </c>
      <c r="BU217" s="271">
        <v>405.47114710232012</v>
      </c>
      <c r="BV217" s="271">
        <v>406.8041147459017</v>
      </c>
      <c r="BW217" s="33">
        <v>276.27950284540725</v>
      </c>
      <c r="BX217" s="33">
        <v>2100.3881198488557</v>
      </c>
      <c r="BY217" s="33">
        <v>12.055588110441388</v>
      </c>
      <c r="BZ217" s="33">
        <v>103.52405373860729</v>
      </c>
      <c r="CA217" s="33">
        <v>6.4240415335270171</v>
      </c>
      <c r="CB217" s="33">
        <v>1.2255628781338139E-2</v>
      </c>
      <c r="CC217" s="33">
        <v>0.12543050975586553</v>
      </c>
      <c r="CD217" s="33">
        <v>5.2065655137251404E-3</v>
      </c>
      <c r="CE217" s="33">
        <v>0</v>
      </c>
      <c r="CF217" s="33">
        <v>9.5406790485032644</v>
      </c>
      <c r="CG217" s="33">
        <v>6.5194388203917581</v>
      </c>
      <c r="CH217" s="33">
        <v>4.2806806589774959</v>
      </c>
      <c r="CI217" s="33">
        <v>418.01433752726325</v>
      </c>
      <c r="CJ217" s="33"/>
      <c r="CK217" s="33"/>
      <c r="CL217" s="38"/>
      <c r="CM217" s="38"/>
      <c r="CN217" s="38"/>
      <c r="CO217" s="38"/>
      <c r="CP217" s="38"/>
      <c r="CQ217" s="38"/>
      <c r="CR217" s="38"/>
      <c r="CS217" s="38"/>
    </row>
    <row r="218" spans="1:97" ht="13.5" customHeight="1" x14ac:dyDescent="0.35">
      <c r="A218" s="25" t="s">
        <v>84</v>
      </c>
      <c r="B218" s="132" t="s">
        <v>85</v>
      </c>
      <c r="C218" s="27" t="s">
        <v>86</v>
      </c>
      <c r="D218" s="27">
        <v>44452</v>
      </c>
      <c r="E218" s="54">
        <v>0.4381944444444445</v>
      </c>
      <c r="F218" s="29">
        <f t="shared" si="52"/>
        <v>44452.438194444447</v>
      </c>
      <c r="G218" s="30">
        <v>13.708333333333334</v>
      </c>
      <c r="H218" s="30">
        <v>45.697666666666663</v>
      </c>
      <c r="I218" s="31">
        <v>19</v>
      </c>
      <c r="J218" s="62">
        <v>2</v>
      </c>
      <c r="K218" s="31"/>
      <c r="L218" s="116">
        <v>22.793800000000001</v>
      </c>
      <c r="M218" s="116">
        <v>53.385058999999998</v>
      </c>
      <c r="N218" s="116">
        <v>8.0920000000000005</v>
      </c>
      <c r="O218" s="116">
        <v>0.48170000000000002</v>
      </c>
      <c r="P218" s="116">
        <v>1.3173307999999999</v>
      </c>
      <c r="Q218" s="116">
        <v>5.1273999999999997</v>
      </c>
      <c r="R218" s="116">
        <v>105.38500000000001</v>
      </c>
      <c r="S218" s="116">
        <v>37.026699999999998</v>
      </c>
      <c r="T218" s="33">
        <v>25.531600000000001</v>
      </c>
      <c r="U218" s="33">
        <f t="shared" si="83"/>
        <v>228.9948114</v>
      </c>
      <c r="V218" s="33">
        <v>227.25719033578306</v>
      </c>
      <c r="W218" s="33">
        <v>4.9000000000000002E-2</v>
      </c>
      <c r="X218" s="33">
        <v>6.0000000000000001E-3</v>
      </c>
      <c r="Y218" s="33">
        <v>7.9000000000000001E-2</v>
      </c>
      <c r="Z218" s="33">
        <v>0.01</v>
      </c>
      <c r="AA218" s="33">
        <v>2.754</v>
      </c>
      <c r="AB218" s="33">
        <f t="shared" si="92"/>
        <v>221.59940301769643</v>
      </c>
      <c r="AC218" s="33">
        <f t="shared" si="93"/>
        <v>211.86256168104464</v>
      </c>
      <c r="AD218" s="33">
        <f t="shared" si="94"/>
        <v>217.29612839528869</v>
      </c>
      <c r="AE218" s="33">
        <f t="shared" si="95"/>
        <v>-9.7368413366517927</v>
      </c>
      <c r="AF218" s="33">
        <f t="shared" si="96"/>
        <v>-9.9610619404943748</v>
      </c>
      <c r="AG218" s="33">
        <f t="shared" si="97"/>
        <v>104.58409545262306</v>
      </c>
      <c r="AH218" s="33">
        <f t="shared" si="17"/>
        <v>25.760213348297611</v>
      </c>
      <c r="AI218" s="33">
        <f t="shared" si="61"/>
        <v>4.7769448807196052E-2</v>
      </c>
      <c r="AJ218" s="33">
        <f t="shared" si="62"/>
        <v>5.8493202621056383E-3</v>
      </c>
      <c r="AK218" s="33">
        <f t="shared" si="63"/>
        <v>7.7016050117724236E-2</v>
      </c>
      <c r="AL218" s="118">
        <f t="shared" si="64"/>
        <v>9.7488671035093986E-3</v>
      </c>
      <c r="AM218" s="116">
        <f t="shared" si="65"/>
        <v>2.6848380003064882</v>
      </c>
      <c r="AN218" s="142">
        <v>2763.96</v>
      </c>
      <c r="AO218" s="118">
        <v>8.0592069394849766</v>
      </c>
      <c r="AP218" s="116">
        <v>24.694610800000003</v>
      </c>
      <c r="AQ218" s="34">
        <v>8.0716115684042329</v>
      </c>
      <c r="AR218" s="31">
        <v>247.35472682287204</v>
      </c>
      <c r="AS218" s="33">
        <v>24.690593199999999</v>
      </c>
      <c r="AT218" s="38"/>
      <c r="AU218" s="37">
        <f t="shared" si="9"/>
        <v>2021.7008898015058</v>
      </c>
      <c r="AV218" s="38"/>
      <c r="AW218" s="115" t="s">
        <v>87</v>
      </c>
      <c r="AX218" s="147">
        <v>2398.4709596930456</v>
      </c>
      <c r="AY218" s="60">
        <v>22.793800000000001</v>
      </c>
      <c r="AZ218" s="60">
        <v>2</v>
      </c>
      <c r="BA218" s="148">
        <v>8.088017119498554</v>
      </c>
      <c r="BB218" s="282">
        <v>420.38087733889847</v>
      </c>
      <c r="BC218" s="283">
        <v>421.76286003107703</v>
      </c>
      <c r="BD218" s="147">
        <v>2115.6139562124849</v>
      </c>
      <c r="BE218" s="147">
        <v>270.35811485945538</v>
      </c>
      <c r="BF218" s="147">
        <v>12.498888621105628</v>
      </c>
      <c r="BG218" s="147">
        <v>101.25491264695547</v>
      </c>
      <c r="BH218" s="147">
        <v>6.2525961676140547</v>
      </c>
      <c r="BI218" s="147">
        <v>1.1106173909918499E-2</v>
      </c>
      <c r="BJ218" s="147">
        <v>0.11954086646112705</v>
      </c>
      <c r="BK218" s="148">
        <v>9.6625579862610476</v>
      </c>
      <c r="BL218" s="149">
        <v>6.3797102979764819</v>
      </c>
      <c r="BM218" s="149">
        <v>4.1889345440297321</v>
      </c>
      <c r="BN218" s="147">
        <v>433.38529808042131</v>
      </c>
      <c r="BO218" s="38"/>
      <c r="BP218" s="38" t="s">
        <v>94</v>
      </c>
      <c r="BQ218" s="38">
        <v>2389.6381213711506</v>
      </c>
      <c r="BR218" s="38">
        <v>22.793800000000001</v>
      </c>
      <c r="BS218" s="38">
        <v>2</v>
      </c>
      <c r="BT218" s="33">
        <v>8.100462823265044</v>
      </c>
      <c r="BU218" s="271">
        <v>405.73058244010883</v>
      </c>
      <c r="BV218" s="271">
        <v>407.06440296536488</v>
      </c>
      <c r="BW218" s="33">
        <v>276.32851148165457</v>
      </c>
      <c r="BX218" s="33">
        <v>2101.2463081708338</v>
      </c>
      <c r="BY218" s="33">
        <v>12.063301718662299</v>
      </c>
      <c r="BZ218" s="33">
        <v>103.50575998203176</v>
      </c>
      <c r="CA218" s="33">
        <v>6.4225569164421961</v>
      </c>
      <c r="CB218" s="33">
        <v>1.1141176567244481E-2</v>
      </c>
      <c r="CC218" s="33">
        <v>0.12264184631001473</v>
      </c>
      <c r="CD218" s="33">
        <v>2.6849059426770016E-3</v>
      </c>
      <c r="CE218" s="33">
        <v>0</v>
      </c>
      <c r="CF218" s="33">
        <v>9.5425149464049124</v>
      </c>
      <c r="CG218" s="33">
        <v>6.5205952898453168</v>
      </c>
      <c r="CH218" s="33">
        <v>4.2814399998592698</v>
      </c>
      <c r="CI218" s="33">
        <v>418.2817984591494</v>
      </c>
      <c r="CJ218" s="33"/>
      <c r="CK218" s="33"/>
      <c r="CL218" s="38"/>
      <c r="CM218" s="38"/>
      <c r="CN218" s="38"/>
      <c r="CO218" s="38"/>
      <c r="CP218" s="38"/>
      <c r="CQ218" s="38"/>
      <c r="CR218" s="38"/>
      <c r="CS218" s="38"/>
    </row>
    <row r="219" spans="1:97" ht="13.5" customHeight="1" x14ac:dyDescent="0.35">
      <c r="A219" s="25" t="s">
        <v>84</v>
      </c>
      <c r="B219" s="132" t="s">
        <v>85</v>
      </c>
      <c r="C219" s="27" t="s">
        <v>86</v>
      </c>
      <c r="D219" s="27">
        <v>44452</v>
      </c>
      <c r="E219" s="54">
        <v>0.4381944444444445</v>
      </c>
      <c r="F219" s="29">
        <f t="shared" si="52"/>
        <v>44452.438194444447</v>
      </c>
      <c r="G219" s="30">
        <v>13.708333333333334</v>
      </c>
      <c r="H219" s="30">
        <v>45.697666666666663</v>
      </c>
      <c r="I219" s="31">
        <v>19</v>
      </c>
      <c r="J219" s="62">
        <v>2</v>
      </c>
      <c r="K219" s="31"/>
      <c r="L219" s="116">
        <v>22.793800000000001</v>
      </c>
      <c r="M219" s="116">
        <v>53.385058999999998</v>
      </c>
      <c r="N219" s="116">
        <v>8.0920000000000005</v>
      </c>
      <c r="O219" s="116">
        <v>0.48170000000000002</v>
      </c>
      <c r="P219" s="116">
        <v>1.3173307999999999</v>
      </c>
      <c r="Q219" s="116">
        <v>5.1273999999999997</v>
      </c>
      <c r="R219" s="116">
        <v>105.38500000000001</v>
      </c>
      <c r="S219" s="116">
        <v>37.026699999999998</v>
      </c>
      <c r="T219" s="33">
        <v>25.531600000000001</v>
      </c>
      <c r="U219" s="33">
        <f t="shared" si="83"/>
        <v>228.9948114</v>
      </c>
      <c r="V219" s="33">
        <v>228.90651135506613</v>
      </c>
      <c r="W219" s="33">
        <v>8.2000000000000003E-2</v>
      </c>
      <c r="X219" s="33">
        <v>8.9999999999999993E-3</v>
      </c>
      <c r="Y219" s="33">
        <v>0.10100000000000001</v>
      </c>
      <c r="Z219" s="33">
        <v>2.5000000000000001E-2</v>
      </c>
      <c r="AA219" s="33">
        <v>2.8079999999999998</v>
      </c>
      <c r="AB219" s="33">
        <f t="shared" si="92"/>
        <v>223.20766259671191</v>
      </c>
      <c r="AC219" s="33">
        <f t="shared" si="93"/>
        <v>211.86256168104464</v>
      </c>
      <c r="AD219" s="33">
        <f t="shared" si="94"/>
        <v>217.29612839528869</v>
      </c>
      <c r="AE219" s="33">
        <f t="shared" si="95"/>
        <v>-11.345100915667274</v>
      </c>
      <c r="AF219" s="33">
        <f t="shared" si="96"/>
        <v>-11.610382959777439</v>
      </c>
      <c r="AG219" s="33">
        <f t="shared" si="97"/>
        <v>105.34311542755917</v>
      </c>
      <c r="AH219" s="33">
        <f t="shared" si="17"/>
        <v>25.760213348297611</v>
      </c>
      <c r="AI219" s="33">
        <f t="shared" si="61"/>
        <v>7.9940710248777067E-2</v>
      </c>
      <c r="AJ219" s="33">
        <f t="shared" si="62"/>
        <v>8.7739803931584578E-3</v>
      </c>
      <c r="AK219" s="33">
        <f t="shared" si="63"/>
        <v>9.8463557745444921E-2</v>
      </c>
      <c r="AL219" s="118">
        <f t="shared" si="64"/>
        <v>2.4372167758773496E-2</v>
      </c>
      <c r="AM219" s="116">
        <f t="shared" si="65"/>
        <v>2.7374818826654388</v>
      </c>
      <c r="AN219" s="142">
        <v>2760.27</v>
      </c>
      <c r="AO219" s="118">
        <v>8.0592059868325325</v>
      </c>
      <c r="AP219" s="116">
        <v>24.791033200000001</v>
      </c>
      <c r="AQ219" s="34">
        <v>8.0714883037016225</v>
      </c>
      <c r="AR219" s="38" t="s">
        <v>93</v>
      </c>
      <c r="AS219" s="38" t="s">
        <v>93</v>
      </c>
      <c r="AT219" s="38"/>
      <c r="AU219" s="37">
        <f t="shared" si="9"/>
        <v>2021.7008898015058</v>
      </c>
      <c r="AV219" s="38"/>
      <c r="AW219" s="115" t="s">
        <v>87</v>
      </c>
      <c r="AX219" s="147">
        <v>2394.0895885445589</v>
      </c>
      <c r="AY219" s="60">
        <v>22.793800000000001</v>
      </c>
      <c r="AZ219" s="60">
        <v>2</v>
      </c>
      <c r="BA219" s="148">
        <v>8.0894803790081191</v>
      </c>
      <c r="BB219" s="282">
        <v>418.04982794500643</v>
      </c>
      <c r="BC219" s="283">
        <v>419.42414742011061</v>
      </c>
      <c r="BD219" s="147">
        <v>2110.9832124513305</v>
      </c>
      <c r="BE219" s="147">
        <v>270.67679492237869</v>
      </c>
      <c r="BF219" s="147">
        <v>12.429581170849726</v>
      </c>
      <c r="BG219" s="147">
        <v>101.51775810882253</v>
      </c>
      <c r="BH219" s="147">
        <v>6.2736984416826225</v>
      </c>
      <c r="BI219" s="147">
        <v>2.777634961579405E-2</v>
      </c>
      <c r="BJ219" s="147">
        <v>0.1222777871291871</v>
      </c>
      <c r="BK219" s="148">
        <v>9.6451401236005605</v>
      </c>
      <c r="BL219" s="149">
        <v>6.3872302737695099</v>
      </c>
      <c r="BM219" s="149">
        <v>4.1938721798938046</v>
      </c>
      <c r="BN219" s="147">
        <v>430.98213801565549</v>
      </c>
      <c r="BO219" s="38"/>
      <c r="BP219" s="38" t="s">
        <v>94</v>
      </c>
      <c r="BQ219" s="38">
        <v>2385.3369222151041</v>
      </c>
      <c r="BR219" s="38">
        <v>22.793800000000001</v>
      </c>
      <c r="BS219" s="38">
        <v>2</v>
      </c>
      <c r="BT219" s="33">
        <v>8.1018056286386049</v>
      </c>
      <c r="BU219" s="271">
        <v>403.61175686529003</v>
      </c>
      <c r="BV219" s="271">
        <v>404.93861184946178</v>
      </c>
      <c r="BW219" s="33">
        <v>276.59057189627703</v>
      </c>
      <c r="BX219" s="33">
        <v>2096.7460461490423</v>
      </c>
      <c r="BY219" s="33">
        <v>12.000304169785137</v>
      </c>
      <c r="BZ219" s="33">
        <v>103.75066853132051</v>
      </c>
      <c r="CA219" s="33">
        <v>6.4424457034359817</v>
      </c>
      <c r="CB219" s="33">
        <v>2.7863121895482207E-2</v>
      </c>
      <c r="CC219" s="33">
        <v>0.12541608039655419</v>
      </c>
      <c r="CD219" s="33">
        <v>4.5062374298575278E-3</v>
      </c>
      <c r="CE219" s="33">
        <v>0</v>
      </c>
      <c r="CF219" s="33">
        <v>9.5265999833088078</v>
      </c>
      <c r="CG219" s="33">
        <v>6.5267791971666425</v>
      </c>
      <c r="CH219" s="33">
        <v>4.2855003696543674</v>
      </c>
      <c r="CI219" s="33">
        <v>416.09742732615189</v>
      </c>
      <c r="CJ219" s="33"/>
      <c r="CK219" s="33"/>
      <c r="CL219" s="38"/>
      <c r="CM219" s="38"/>
      <c r="CN219" s="38"/>
      <c r="CO219" s="38"/>
      <c r="CP219" s="38"/>
      <c r="CQ219" s="38"/>
      <c r="CR219" s="38"/>
      <c r="CS219" s="38"/>
    </row>
    <row r="220" spans="1:97" ht="13.5" customHeight="1" x14ac:dyDescent="0.35">
      <c r="A220" s="25" t="s">
        <v>89</v>
      </c>
      <c r="B220" s="132" t="s">
        <v>85</v>
      </c>
      <c r="C220" s="27" t="s">
        <v>86</v>
      </c>
      <c r="D220" s="27">
        <v>44452</v>
      </c>
      <c r="E220" s="54">
        <v>0.4694444444444445</v>
      </c>
      <c r="F220" s="29">
        <f t="shared" si="52"/>
        <v>44452.469444444447</v>
      </c>
      <c r="G220" s="30">
        <v>13.708333333333334</v>
      </c>
      <c r="H220" s="30">
        <v>45.697666666666663</v>
      </c>
      <c r="I220" s="31">
        <v>19</v>
      </c>
      <c r="J220" s="62">
        <v>15</v>
      </c>
      <c r="K220" s="31"/>
      <c r="L220" s="116">
        <v>21.938400000000001</v>
      </c>
      <c r="M220" s="116">
        <v>53.481845</v>
      </c>
      <c r="N220" s="116">
        <v>8.0359999999999996</v>
      </c>
      <c r="O220" s="116">
        <v>1.7070000000000001</v>
      </c>
      <c r="P220" s="116">
        <v>1.3710901</v>
      </c>
      <c r="Q220" s="116">
        <v>5.1668000000000003</v>
      </c>
      <c r="R220" s="116">
        <v>104.90300000000001</v>
      </c>
      <c r="S220" s="116">
        <v>37.835999999999999</v>
      </c>
      <c r="T220" s="33">
        <v>26.392800000000001</v>
      </c>
      <c r="U220" s="33">
        <f t="shared" si="83"/>
        <v>230.75445480000002</v>
      </c>
      <c r="V220" s="33">
        <v>227.06410993825293</v>
      </c>
      <c r="W220" s="33">
        <v>5.8999999999999997E-2</v>
      </c>
      <c r="X220" s="52">
        <f t="shared" ref="X220" si="99">0.006/2</f>
        <v>3.0000000000000001E-3</v>
      </c>
      <c r="Y220" s="33">
        <v>3.5000000000000003E-2</v>
      </c>
      <c r="Z220" s="33">
        <v>2.5999999999999999E-2</v>
      </c>
      <c r="AA220" s="33">
        <v>5.415</v>
      </c>
      <c r="AB220" s="33">
        <f t="shared" si="92"/>
        <v>221.22535343023929</v>
      </c>
      <c r="AC220" s="33">
        <f t="shared" si="93"/>
        <v>213.87851082686879</v>
      </c>
      <c r="AD220" s="33">
        <f t="shared" si="94"/>
        <v>219.54982443238603</v>
      </c>
      <c r="AE220" s="33">
        <f t="shared" si="95"/>
        <v>-7.3468426033705043</v>
      </c>
      <c r="AF220" s="33">
        <f t="shared" si="96"/>
        <v>-7.5142855058668943</v>
      </c>
      <c r="AG220" s="33">
        <f t="shared" si="97"/>
        <v>103.42258779996476</v>
      </c>
      <c r="AH220" s="33">
        <f t="shared" si="17"/>
        <v>26.376029205645182</v>
      </c>
      <c r="AI220" s="33">
        <f t="shared" si="61"/>
        <v>5.7483805468121207E-2</v>
      </c>
      <c r="AJ220" s="33">
        <f t="shared" si="62"/>
        <v>2.9229053627858243E-3</v>
      </c>
      <c r="AK220" s="33">
        <f t="shared" si="63"/>
        <v>3.4100562565834616E-2</v>
      </c>
      <c r="AL220" s="118">
        <f t="shared" si="64"/>
        <v>2.5331846477477143E-2</v>
      </c>
      <c r="AM220" s="116">
        <f t="shared" si="65"/>
        <v>5.2758441798284128</v>
      </c>
      <c r="AN220" s="142">
        <v>2701.04</v>
      </c>
      <c r="AO220" s="118">
        <v>7.9819990691270943</v>
      </c>
      <c r="AP220" s="116">
        <v>24.739808799999999</v>
      </c>
      <c r="AQ220" s="34">
        <v>7.9926819071301018</v>
      </c>
      <c r="AR220" s="31">
        <v>222.15242071173842</v>
      </c>
      <c r="AS220" s="135">
        <f>AVERAGE(AS214,AS208)</f>
        <v>22.979095600000001</v>
      </c>
      <c r="AT220" s="38"/>
      <c r="AU220" s="37">
        <f t="shared" si="9"/>
        <v>2021.7008898015058</v>
      </c>
      <c r="AV220" s="38"/>
      <c r="AW220" s="115" t="s">
        <v>87</v>
      </c>
      <c r="AX220" s="147">
        <v>2386.7102957584793</v>
      </c>
      <c r="AY220" s="60">
        <v>21.938400000000001</v>
      </c>
      <c r="AZ220" s="60">
        <v>15</v>
      </c>
      <c r="BA220" s="148">
        <v>8.02370227847085</v>
      </c>
      <c r="BB220" s="282">
        <v>489.24214662343854</v>
      </c>
      <c r="BC220" s="283">
        <v>490.86756178410531</v>
      </c>
      <c r="BD220" s="147">
        <v>2139.2723911036328</v>
      </c>
      <c r="BE220" s="147">
        <v>232.62302472738466</v>
      </c>
      <c r="BF220" s="147">
        <v>14.814879927462204</v>
      </c>
      <c r="BG220" s="147">
        <v>91.249974993739855</v>
      </c>
      <c r="BH220" s="147">
        <v>5.0547868487886971</v>
      </c>
      <c r="BI220" s="147">
        <v>2.8218255314824504E-2</v>
      </c>
      <c r="BJ220" s="147">
        <v>0.19825981248849806</v>
      </c>
      <c r="BK220" s="148">
        <v>10.297849601365241</v>
      </c>
      <c r="BL220" s="149">
        <v>5.4375905151180683</v>
      </c>
      <c r="BM220" s="149">
        <v>3.5645350735375039</v>
      </c>
      <c r="BN220" s="147">
        <v>503.68475709561886</v>
      </c>
      <c r="BO220" s="38"/>
      <c r="BP220" s="38" t="s">
        <v>94</v>
      </c>
      <c r="BQ220" s="38">
        <v>2379.7515961651216</v>
      </c>
      <c r="BR220" s="38">
        <v>21.938400000000001</v>
      </c>
      <c r="BS220" s="38">
        <v>15</v>
      </c>
      <c r="BT220" s="33">
        <v>8.0344436774079391</v>
      </c>
      <c r="BU220" s="271">
        <v>474.81121996297071</v>
      </c>
      <c r="BV220" s="271">
        <v>476.38869107969469</v>
      </c>
      <c r="BW220" s="33">
        <v>237.21021708341883</v>
      </c>
      <c r="BX220" s="33">
        <v>2128.1634861292837</v>
      </c>
      <c r="BY220" s="33">
        <v>14.377892952418918</v>
      </c>
      <c r="BZ220" s="33">
        <v>93.061866575427445</v>
      </c>
      <c r="CA220" s="33">
        <v>5.1701658809565112</v>
      </c>
      <c r="CB220" s="33">
        <v>2.8285306036424634E-2</v>
      </c>
      <c r="CC220" s="33">
        <v>0.20261143848071136</v>
      </c>
      <c r="CD220" s="33">
        <v>2.6148515902922743E-3</v>
      </c>
      <c r="CE220" s="33">
        <v>0</v>
      </c>
      <c r="CF220" s="33">
        <v>10.18040269609507</v>
      </c>
      <c r="CG220" s="33">
        <v>5.544816675019586</v>
      </c>
      <c r="CH220" s="33">
        <v>3.6348256566012789</v>
      </c>
      <c r="CI220" s="33">
        <v>488.82782410280993</v>
      </c>
      <c r="CJ220" s="33"/>
      <c r="CK220" s="33"/>
      <c r="CL220" s="38"/>
      <c r="CM220" s="38"/>
      <c r="CN220" s="38"/>
      <c r="CO220" s="38"/>
      <c r="CP220" s="38"/>
      <c r="CQ220" s="38"/>
      <c r="CR220" s="38"/>
      <c r="CS220" s="38"/>
    </row>
    <row r="221" spans="1:97" ht="13.5" customHeight="1" x14ac:dyDescent="0.35">
      <c r="A221" s="25" t="s">
        <v>84</v>
      </c>
      <c r="B221" s="132" t="s">
        <v>85</v>
      </c>
      <c r="C221" s="27" t="s">
        <v>86</v>
      </c>
      <c r="D221" s="27">
        <v>44491</v>
      </c>
      <c r="E221" s="54">
        <v>0.52222222222222225</v>
      </c>
      <c r="F221" s="29">
        <f t="shared" si="52"/>
        <v>44491.522222222222</v>
      </c>
      <c r="G221" s="30">
        <v>13.708333333333334</v>
      </c>
      <c r="H221" s="30">
        <v>45.697666666666663</v>
      </c>
      <c r="I221" s="31">
        <v>19</v>
      </c>
      <c r="J221" s="62">
        <v>2</v>
      </c>
      <c r="K221" s="31"/>
      <c r="L221" s="116">
        <v>17.3081</v>
      </c>
      <c r="M221" s="116">
        <v>47.748117000000001</v>
      </c>
      <c r="N221" s="116">
        <v>8.0269999999999992</v>
      </c>
      <c r="O221" s="116">
        <v>1.0523</v>
      </c>
      <c r="P221" s="116">
        <v>0.93276409999999998</v>
      </c>
      <c r="Q221" s="116">
        <v>5.1814999999999998</v>
      </c>
      <c r="R221" s="116">
        <v>96.513000000000005</v>
      </c>
      <c r="S221" s="116">
        <v>37.215499999999999</v>
      </c>
      <c r="T221" s="33">
        <v>27.141300000000001</v>
      </c>
      <c r="U221" s="33">
        <f t="shared" si="83"/>
        <v>231.41097149999999</v>
      </c>
      <c r="V221" s="33">
        <v>230.33831568361398</v>
      </c>
      <c r="W221" s="33">
        <v>0.66700000000000004</v>
      </c>
      <c r="X221" s="33">
        <v>0.107</v>
      </c>
      <c r="Y221" s="33">
        <v>1.901</v>
      </c>
      <c r="Z221" s="33">
        <v>2.5000000000000001E-2</v>
      </c>
      <c r="AA221" s="33">
        <v>1.895</v>
      </c>
      <c r="AB221" s="33">
        <f t="shared" si="92"/>
        <v>224.25182950351038</v>
      </c>
      <c r="AC221" s="33">
        <f t="shared" si="93"/>
        <v>233.47218793377689</v>
      </c>
      <c r="AD221" s="33">
        <f t="shared" si="94"/>
        <v>239.84029266013997</v>
      </c>
      <c r="AE221" s="33">
        <f t="shared" si="95"/>
        <v>9.2203584302665149</v>
      </c>
      <c r="AF221" s="33">
        <f t="shared" si="96"/>
        <v>9.5019769765259809</v>
      </c>
      <c r="AG221" s="33">
        <f t="shared" si="97"/>
        <v>96.038206561901362</v>
      </c>
      <c r="AH221" s="33">
        <f t="shared" si="17"/>
        <v>25.90384994495912</v>
      </c>
      <c r="AI221" s="33">
        <f t="shared" si="61"/>
        <v>0.6501583945082039</v>
      </c>
      <c r="AJ221" s="33">
        <f t="shared" si="62"/>
        <v>0.10429827318197575</v>
      </c>
      <c r="AK221" s="33">
        <f t="shared" si="63"/>
        <v>1.853000161859214</v>
      </c>
      <c r="AL221" s="118">
        <f t="shared" si="64"/>
        <v>2.4368755416349475E-2</v>
      </c>
      <c r="AM221" s="116">
        <f t="shared" si="65"/>
        <v>1.8471516605592901</v>
      </c>
      <c r="AN221" s="142">
        <v>2727.63</v>
      </c>
      <c r="AO221" s="118">
        <v>7.9912105687451458</v>
      </c>
      <c r="AP221" s="116">
        <v>23.333648800000002</v>
      </c>
      <c r="AQ221" s="34">
        <v>8.0045643705654079</v>
      </c>
      <c r="AR221" s="31">
        <v>254.95282634425857</v>
      </c>
      <c r="AS221" s="33">
        <v>22.1122984</v>
      </c>
      <c r="AT221" s="38"/>
      <c r="AU221" s="37">
        <f t="shared" si="9"/>
        <v>2021.8076659822041</v>
      </c>
      <c r="AV221" s="38"/>
      <c r="AW221" s="115" t="s">
        <v>87</v>
      </c>
      <c r="AX221" s="147">
        <v>2423.4034708500981</v>
      </c>
      <c r="AY221" s="60">
        <v>17.3081</v>
      </c>
      <c r="AZ221" s="60">
        <v>2</v>
      </c>
      <c r="BA221" s="148">
        <v>8.0828598121507671</v>
      </c>
      <c r="BB221" s="282">
        <v>424.10326050608666</v>
      </c>
      <c r="BC221" s="283">
        <v>425.59602820955956</v>
      </c>
      <c r="BD221" s="147">
        <v>2183.3991550460751</v>
      </c>
      <c r="BE221" s="147">
        <v>225.34930653930135</v>
      </c>
      <c r="BF221" s="147">
        <v>14.655009264721938</v>
      </c>
      <c r="BG221" s="147">
        <v>89.739183927859216</v>
      </c>
      <c r="BH221" s="147">
        <v>3.7088392803736592</v>
      </c>
      <c r="BI221" s="147">
        <v>2.689341539477955E-2</v>
      </c>
      <c r="BJ221" s="147">
        <v>6.5749697213291394E-2</v>
      </c>
      <c r="BK221" s="148">
        <v>10.635990689622528</v>
      </c>
      <c r="BL221" s="149">
        <v>5.2898238024330642</v>
      </c>
      <c r="BM221" s="149">
        <v>3.4240589126404513</v>
      </c>
      <c r="BN221" s="147">
        <v>433.87934888558988</v>
      </c>
      <c r="BO221" s="38"/>
      <c r="BP221" s="38" t="s">
        <v>94</v>
      </c>
      <c r="BQ221" s="38">
        <v>2414.8251516438013</v>
      </c>
      <c r="BR221" s="38">
        <v>17.3081</v>
      </c>
      <c r="BS221" s="38">
        <v>2</v>
      </c>
      <c r="BT221" s="33">
        <v>8.0963714117999359</v>
      </c>
      <c r="BU221" s="271">
        <v>408.53175194929059</v>
      </c>
      <c r="BV221" s="271">
        <v>409.96971072476754</v>
      </c>
      <c r="BW221" s="33">
        <v>231.01159208218056</v>
      </c>
      <c r="BX221" s="33">
        <v>2169.6966282213493</v>
      </c>
      <c r="BY221" s="33">
        <v>14.116931340271613</v>
      </c>
      <c r="BZ221" s="33">
        <v>91.984866339854705</v>
      </c>
      <c r="CA221" s="33">
        <v>3.8152734704649602</v>
      </c>
      <c r="CB221" s="33">
        <v>2.6968477824129266E-2</v>
      </c>
      <c r="CC221" s="33">
        <v>6.7567525569447923E-2</v>
      </c>
      <c r="CD221" s="33">
        <v>2.3706340922936556E-2</v>
      </c>
      <c r="CE221" s="33">
        <v>0</v>
      </c>
      <c r="CF221" s="33">
        <v>10.479916645377012</v>
      </c>
      <c r="CG221" s="33">
        <v>5.4227396445134177</v>
      </c>
      <c r="CH221" s="33">
        <v>3.5100942307727898</v>
      </c>
      <c r="CI221" s="33">
        <v>417.94889839641689</v>
      </c>
      <c r="CJ221" s="33"/>
      <c r="CK221" s="33"/>
      <c r="CL221" s="38"/>
      <c r="CM221" s="38"/>
      <c r="CN221" s="38"/>
      <c r="CO221" s="38"/>
      <c r="CP221" s="38"/>
      <c r="CQ221" s="38"/>
      <c r="CR221" s="38"/>
      <c r="CS221" s="38"/>
    </row>
    <row r="222" spans="1:97" ht="13.5" customHeight="1" x14ac:dyDescent="0.35">
      <c r="A222" s="25" t="s">
        <v>84</v>
      </c>
      <c r="B222" s="132" t="s">
        <v>85</v>
      </c>
      <c r="C222" s="27" t="s">
        <v>86</v>
      </c>
      <c r="D222" s="27">
        <v>44491</v>
      </c>
      <c r="E222" s="54">
        <v>0.52222222222222225</v>
      </c>
      <c r="F222" s="29">
        <f t="shared" si="52"/>
        <v>44491.522222222222</v>
      </c>
      <c r="G222" s="30">
        <v>13.708333333333334</v>
      </c>
      <c r="H222" s="30">
        <v>45.697666666666663</v>
      </c>
      <c r="I222" s="31">
        <v>19</v>
      </c>
      <c r="J222" s="62">
        <v>2</v>
      </c>
      <c r="K222" s="31"/>
      <c r="L222" s="116">
        <v>17.3081</v>
      </c>
      <c r="M222" s="116">
        <v>47.748117000000001</v>
      </c>
      <c r="N222" s="116">
        <v>8.0269999999999992</v>
      </c>
      <c r="O222" s="116">
        <v>1.0523</v>
      </c>
      <c r="P222" s="116">
        <v>0.93276409999999998</v>
      </c>
      <c r="Q222" s="116">
        <v>5.1814999999999998</v>
      </c>
      <c r="R222" s="116">
        <v>96.513000000000005</v>
      </c>
      <c r="S222" s="116">
        <v>37.215499999999999</v>
      </c>
      <c r="T222" s="33">
        <v>27.141300000000001</v>
      </c>
      <c r="U222" s="33">
        <f t="shared" si="83"/>
        <v>231.41097149999999</v>
      </c>
      <c r="V222" s="150" t="s">
        <v>96</v>
      </c>
      <c r="W222" s="33">
        <v>0.67400000000000004</v>
      </c>
      <c r="X222" s="33">
        <v>0.105</v>
      </c>
      <c r="Y222" s="33">
        <v>1.92</v>
      </c>
      <c r="Z222" s="33">
        <v>3.2000000000000001E-2</v>
      </c>
      <c r="AA222" s="33">
        <v>1.8560000000000001</v>
      </c>
      <c r="AB222" s="33"/>
      <c r="AC222" s="33"/>
      <c r="AD222" s="33"/>
      <c r="AE222" s="33"/>
      <c r="AF222" s="33"/>
      <c r="AG222" s="33"/>
      <c r="AH222" s="33">
        <f t="shared" si="17"/>
        <v>25.90384994495912</v>
      </c>
      <c r="AI222" s="33">
        <f t="shared" si="61"/>
        <v>0.65698164602478182</v>
      </c>
      <c r="AJ222" s="33">
        <f t="shared" si="62"/>
        <v>0.10234877274866779</v>
      </c>
      <c r="AK222" s="33">
        <f t="shared" si="63"/>
        <v>1.8715204159756396</v>
      </c>
      <c r="AL222" s="118">
        <f t="shared" si="64"/>
        <v>3.1192006932927327E-2</v>
      </c>
      <c r="AM222" s="116">
        <f t="shared" si="65"/>
        <v>1.8091364021097849</v>
      </c>
      <c r="AN222" s="142">
        <v>2720.72</v>
      </c>
      <c r="AO222" s="118">
        <v>7.9907488257959196</v>
      </c>
      <c r="AP222" s="116">
        <v>23.345701600000002</v>
      </c>
      <c r="AQ222" s="34">
        <v>8.0040836244584437</v>
      </c>
      <c r="AR222" s="31">
        <v>250.95542177935621</v>
      </c>
      <c r="AS222" s="33">
        <v>22.0902016</v>
      </c>
      <c r="AT222" s="38"/>
      <c r="AU222" s="37">
        <f t="shared" si="9"/>
        <v>2021.8076659822041</v>
      </c>
      <c r="AV222" s="38"/>
      <c r="AW222" s="115" t="s">
        <v>87</v>
      </c>
      <c r="AX222" s="147">
        <v>2417.2224639378169</v>
      </c>
      <c r="AY222" s="60">
        <v>17.3081</v>
      </c>
      <c r="AZ222" s="60">
        <v>2</v>
      </c>
      <c r="BA222" s="148">
        <v>8.0825699715070574</v>
      </c>
      <c r="BB222" s="282">
        <v>423.32852985905504</v>
      </c>
      <c r="BC222" s="283">
        <v>424.81857064906967</v>
      </c>
      <c r="BD222" s="147">
        <v>2177.9566147539217</v>
      </c>
      <c r="BE222" s="147">
        <v>224.63761095789752</v>
      </c>
      <c r="BF222" s="147">
        <v>14.62823822599756</v>
      </c>
      <c r="BG222" s="147">
        <v>89.691462159227314</v>
      </c>
      <c r="BH222" s="147">
        <v>3.706364890806213</v>
      </c>
      <c r="BI222" s="147">
        <v>3.4421326297111705E-2</v>
      </c>
      <c r="BJ222" s="147">
        <v>6.4355102702624539E-2</v>
      </c>
      <c r="BK222" s="148">
        <v>10.63294717647047</v>
      </c>
      <c r="BL222" s="149">
        <v>5.2731175418973129</v>
      </c>
      <c r="BM222" s="149">
        <v>3.4132450892654607</v>
      </c>
      <c r="BN222" s="147">
        <v>433.08675976874446</v>
      </c>
      <c r="BO222" s="38"/>
      <c r="BP222" s="38" t="s">
        <v>94</v>
      </c>
      <c r="BQ222" s="38">
        <v>2408.6754562966025</v>
      </c>
      <c r="BR222" s="38">
        <v>17.3081</v>
      </c>
      <c r="BS222" s="38">
        <v>2</v>
      </c>
      <c r="BT222" s="33">
        <v>8.0960629004272118</v>
      </c>
      <c r="BU222" s="271">
        <v>407.80695118476149</v>
      </c>
      <c r="BV222" s="271">
        <v>409.24235879104566</v>
      </c>
      <c r="BW222" s="33">
        <v>230.27434632516471</v>
      </c>
      <c r="BX222" s="33">
        <v>2164.3092243285423</v>
      </c>
      <c r="BY222" s="33">
        <v>14.091885642895322</v>
      </c>
      <c r="BZ222" s="33">
        <v>91.933131714868665</v>
      </c>
      <c r="CA222" s="33">
        <v>3.8125641630038754</v>
      </c>
      <c r="CB222" s="33">
        <v>3.4517217951264348E-2</v>
      </c>
      <c r="CC222" s="33">
        <v>6.6131677949769582E-2</v>
      </c>
      <c r="CD222" s="33">
        <v>2.3938741892669962E-2</v>
      </c>
      <c r="CE222" s="33">
        <v>0</v>
      </c>
      <c r="CF222" s="33">
        <v>10.477091254172597</v>
      </c>
      <c r="CG222" s="33">
        <v>5.4054336220827466</v>
      </c>
      <c r="CH222" s="33">
        <v>3.4988921865158829</v>
      </c>
      <c r="CI222" s="33">
        <v>417.20739010569918</v>
      </c>
      <c r="CJ222" s="33"/>
      <c r="CK222" s="33"/>
      <c r="CL222" s="38"/>
      <c r="CM222" s="38"/>
      <c r="CN222" s="38"/>
      <c r="CO222" s="38"/>
      <c r="CP222" s="38"/>
      <c r="CQ222" s="38"/>
      <c r="CR222" s="38"/>
      <c r="CS222" s="38"/>
    </row>
    <row r="223" spans="1:97" ht="13.5" customHeight="1" x14ac:dyDescent="0.35">
      <c r="A223" s="25" t="s">
        <v>84</v>
      </c>
      <c r="B223" s="132" t="s">
        <v>85</v>
      </c>
      <c r="C223" s="27" t="s">
        <v>86</v>
      </c>
      <c r="D223" s="27">
        <v>44491</v>
      </c>
      <c r="E223" s="54">
        <v>0.52222222222222225</v>
      </c>
      <c r="F223" s="29">
        <f t="shared" si="52"/>
        <v>44491.522222222222</v>
      </c>
      <c r="G223" s="30">
        <v>13.708333333333334</v>
      </c>
      <c r="H223" s="30">
        <v>45.697666666666663</v>
      </c>
      <c r="I223" s="31">
        <v>19</v>
      </c>
      <c r="J223" s="62">
        <v>2</v>
      </c>
      <c r="K223" s="31"/>
      <c r="L223" s="116">
        <v>17.3081</v>
      </c>
      <c r="M223" s="116">
        <v>47.748117000000001</v>
      </c>
      <c r="N223" s="116">
        <v>8.0269999999999992</v>
      </c>
      <c r="O223" s="116">
        <v>1.0523</v>
      </c>
      <c r="P223" s="116">
        <v>0.93276409999999998</v>
      </c>
      <c r="Q223" s="116">
        <v>5.1814999999999998</v>
      </c>
      <c r="R223" s="116">
        <v>96.513000000000005</v>
      </c>
      <c r="S223" s="116">
        <v>37.215499999999999</v>
      </c>
      <c r="T223" s="33">
        <v>27.141300000000001</v>
      </c>
      <c r="U223" s="33">
        <f t="shared" si="83"/>
        <v>231.41097149999999</v>
      </c>
      <c r="V223" s="150" t="s">
        <v>96</v>
      </c>
      <c r="W223" s="33">
        <v>0.64500000000000002</v>
      </c>
      <c r="X223" s="33">
        <v>0.106</v>
      </c>
      <c r="Y223" s="33">
        <v>1.9279999999999997</v>
      </c>
      <c r="Z223" s="33">
        <v>2.4E-2</v>
      </c>
      <c r="AA223" s="33">
        <v>1.8979999999999999</v>
      </c>
      <c r="AB223" s="33"/>
      <c r="AC223" s="33"/>
      <c r="AD223" s="33"/>
      <c r="AE223" s="33"/>
      <c r="AF223" s="33"/>
      <c r="AG223" s="33"/>
      <c r="AH223" s="33">
        <f t="shared" si="17"/>
        <v>25.90384994495912</v>
      </c>
      <c r="AI223" s="33">
        <f t="shared" si="61"/>
        <v>0.62871388974181641</v>
      </c>
      <c r="AJ223" s="33">
        <f t="shared" si="62"/>
        <v>0.10332352296532177</v>
      </c>
      <c r="AK223" s="33">
        <f t="shared" si="63"/>
        <v>1.8793184177088711</v>
      </c>
      <c r="AL223" s="118">
        <f t="shared" si="64"/>
        <v>2.3394005199695495E-2</v>
      </c>
      <c r="AM223" s="116">
        <f t="shared" si="65"/>
        <v>1.850075911209252</v>
      </c>
      <c r="AN223" s="142">
        <v>2723.37</v>
      </c>
      <c r="AO223" s="118">
        <v>7.9903440284426459</v>
      </c>
      <c r="AP223" s="116">
        <v>23.385877600000001</v>
      </c>
      <c r="AQ223" s="34">
        <v>8.003624219954327</v>
      </c>
      <c r="AR223" s="31">
        <v>255.56967851288638</v>
      </c>
      <c r="AS223" s="33">
        <v>21.605076400000002</v>
      </c>
      <c r="AT223" s="38"/>
      <c r="AU223" s="37">
        <f t="shared" si="9"/>
        <v>2021.8076659822041</v>
      </c>
      <c r="AV223" s="38"/>
      <c r="AW223" s="115" t="s">
        <v>87</v>
      </c>
      <c r="AX223" s="147">
        <v>2419.5388605107178</v>
      </c>
      <c r="AY223" s="60">
        <v>17.3081</v>
      </c>
      <c r="AZ223" s="60">
        <v>2</v>
      </c>
      <c r="BA223" s="148">
        <v>8.0827742714197335</v>
      </c>
      <c r="BB223" s="282">
        <v>423.51760159113076</v>
      </c>
      <c r="BC223" s="283">
        <v>425.00830787986132</v>
      </c>
      <c r="BD223" s="147">
        <v>2179.9546067191691</v>
      </c>
      <c r="BE223" s="147">
        <v>224.94948213786131</v>
      </c>
      <c r="BF223" s="147">
        <v>14.634771653687476</v>
      </c>
      <c r="BG223" s="147">
        <v>89.72509782413924</v>
      </c>
      <c r="BH223" s="147">
        <v>3.7081088414793517</v>
      </c>
      <c r="BI223" s="147">
        <v>2.581718168841449E-2</v>
      </c>
      <c r="BJ223" s="147">
        <v>6.5841278409972503E-2</v>
      </c>
      <c r="BK223" s="148">
        <v>10.63302511358739</v>
      </c>
      <c r="BL223" s="149">
        <v>5.2804383702433171</v>
      </c>
      <c r="BM223" s="149">
        <v>3.4179838005122352</v>
      </c>
      <c r="BN223" s="147">
        <v>433.28018983081893</v>
      </c>
      <c r="BO223" s="38"/>
      <c r="BP223" s="38" t="s">
        <v>94</v>
      </c>
      <c r="BQ223" s="38">
        <v>2411.0191570013621</v>
      </c>
      <c r="BR223" s="38">
        <v>17.3081</v>
      </c>
      <c r="BS223" s="38">
        <v>2</v>
      </c>
      <c r="BT223" s="33">
        <v>8.0962126485819272</v>
      </c>
      <c r="BU223" s="271">
        <v>408.05039939579916</v>
      </c>
      <c r="BV223" s="271">
        <v>409.48666389628994</v>
      </c>
      <c r="BW223" s="33">
        <v>230.5707634431129</v>
      </c>
      <c r="BX223" s="33">
        <v>2166.3480954929078</v>
      </c>
      <c r="BY223" s="33">
        <v>14.10029806534147</v>
      </c>
      <c r="BZ223" s="33">
        <v>91.958240474115925</v>
      </c>
      <c r="CA223" s="33">
        <v>3.8138789917960279</v>
      </c>
      <c r="CB223" s="33">
        <v>2.5888799315730474E-2</v>
      </c>
      <c r="CC223" s="33">
        <v>6.7650662137528461E-2</v>
      </c>
      <c r="CD223" s="33">
        <v>2.2916349183485403E-2</v>
      </c>
      <c r="CE223" s="33">
        <v>0</v>
      </c>
      <c r="CF223" s="33">
        <v>10.477842380569514</v>
      </c>
      <c r="CG223" s="33">
        <v>5.4123916835476376</v>
      </c>
      <c r="CH223" s="33">
        <v>3.503396081780334</v>
      </c>
      <c r="CI223" s="33">
        <v>417.45645008973787</v>
      </c>
      <c r="CJ223" s="33"/>
      <c r="CK223" s="33"/>
      <c r="CL223" s="38"/>
      <c r="CM223" s="38"/>
      <c r="CN223" s="38"/>
      <c r="CO223" s="38"/>
      <c r="CP223" s="38"/>
      <c r="CQ223" s="38"/>
      <c r="CR223" s="38"/>
      <c r="CS223" s="38"/>
    </row>
    <row r="224" spans="1:97" ht="13.5" customHeight="1" x14ac:dyDescent="0.35">
      <c r="A224" s="25" t="s">
        <v>89</v>
      </c>
      <c r="B224" s="132" t="s">
        <v>85</v>
      </c>
      <c r="C224" s="27" t="s">
        <v>86</v>
      </c>
      <c r="D224" s="27">
        <v>44491</v>
      </c>
      <c r="E224" s="146">
        <v>0.4694444444444445</v>
      </c>
      <c r="F224" s="29">
        <f t="shared" si="52"/>
        <v>44491.469444444447</v>
      </c>
      <c r="G224" s="30">
        <v>13.708333333333334</v>
      </c>
      <c r="H224" s="30">
        <v>45.697666666666663</v>
      </c>
      <c r="I224" s="31">
        <v>19</v>
      </c>
      <c r="J224" s="62">
        <v>15</v>
      </c>
      <c r="K224" s="31"/>
      <c r="L224" s="116">
        <v>17.449100000000001</v>
      </c>
      <c r="M224" s="116">
        <v>48.335461000000002</v>
      </c>
      <c r="N224" s="116">
        <v>8.0120000000000005</v>
      </c>
      <c r="O224" s="116">
        <v>0.48249999999999998</v>
      </c>
      <c r="P224" s="116">
        <v>1.5273034999999999</v>
      </c>
      <c r="Q224" s="116">
        <v>4.8010000000000002</v>
      </c>
      <c r="R224" s="116">
        <v>89.87</v>
      </c>
      <c r="S224" s="116">
        <v>37.593800000000002</v>
      </c>
      <c r="T224" s="33">
        <v>27.3977</v>
      </c>
      <c r="U224" s="33">
        <f t="shared" si="83"/>
        <v>214.417461</v>
      </c>
      <c r="V224" s="33">
        <v>210.0394259933868</v>
      </c>
      <c r="W224" s="33">
        <v>1.194</v>
      </c>
      <c r="X224" s="33">
        <v>0.129</v>
      </c>
      <c r="Y224" s="33">
        <v>0.68200000000000005</v>
      </c>
      <c r="Z224" s="33">
        <v>4.7E-2</v>
      </c>
      <c r="AA224" s="33">
        <v>2.4849999999999999</v>
      </c>
      <c r="AB224" s="33">
        <f t="shared" ref="AB224:AB230" si="100">V224*1000/(1000+T224)</f>
        <v>204.43828713397627</v>
      </c>
      <c r="AC224" s="33">
        <f t="shared" ref="AC224:AC230" si="101">EXP(1)^(-135.29996+(1.572288*(10^5)/(L224+273.15))-((6.637149*10^7)/(L224+273.15)^2)+(1.243678*10^10)/(L224+273.15)^3-((8.621061*10^11)/(L224+273.15)^4)-(S224*(0.020573-12.142/(L224+273.15)+2363.1/(L224+273.15)^2)))</f>
        <v>232.26046278904022</v>
      </c>
      <c r="AD224" s="33">
        <f t="shared" ref="AD224:AD230" si="102">EXP(1)^(-135.90205+(1.575701*10^5/(L224+273.15)+(-6.642308*10^7/(L224+273.15)^2)+(1.2438*10^10/(L224+273.15)^3)+(-8.621949*10^11/(L224+273.15)^4)-(S224*(0.017674-10.754/(L224+273.15)+2140.7/(L224+273.15)^2))))</f>
        <v>238.65567108574081</v>
      </c>
      <c r="AE224" s="33">
        <f t="shared" ref="AE224:AE230" si="103">AC224-AB224</f>
        <v>27.822175655063944</v>
      </c>
      <c r="AF224" s="33">
        <f t="shared" ref="AF224:AF230" si="104">AD224-V224</f>
        <v>28.616245092354006</v>
      </c>
      <c r="AG224" s="33">
        <f t="shared" ref="AG224:AG230" si="105">V224/AD224*100</f>
        <v>88.009400756258088</v>
      </c>
      <c r="AH224" s="33">
        <f t="shared" si="17"/>
        <v>26.191703002585882</v>
      </c>
      <c r="AI224" s="33">
        <f t="shared" si="61"/>
        <v>1.163525291138503</v>
      </c>
      <c r="AJ224" s="33">
        <f t="shared" si="62"/>
        <v>0.12570750632903424</v>
      </c>
      <c r="AK224" s="33">
        <f t="shared" si="63"/>
        <v>0.66459317299535936</v>
      </c>
      <c r="AL224" s="118">
        <f t="shared" si="64"/>
        <v>4.5800409282671393E-2</v>
      </c>
      <c r="AM224" s="116">
        <f t="shared" si="65"/>
        <v>2.4215748312220939</v>
      </c>
      <c r="AN224" s="142">
        <v>2707.77</v>
      </c>
      <c r="AO224" s="118">
        <v>7.9805031671017375</v>
      </c>
      <c r="AP224" s="116">
        <v>23.3537368</v>
      </c>
      <c r="AQ224" s="34">
        <v>7.9932235034019845</v>
      </c>
      <c r="AR224" s="31">
        <v>240.21165923826018</v>
      </c>
      <c r="AS224" s="33">
        <v>21.600054400000001</v>
      </c>
      <c r="AT224" s="38"/>
      <c r="AU224" s="37">
        <f t="shared" si="9"/>
        <v>2021.8076659822041</v>
      </c>
      <c r="AV224" s="38"/>
      <c r="AW224" s="115" t="s">
        <v>87</v>
      </c>
      <c r="AX224" s="147">
        <v>2408.9544098922183</v>
      </c>
      <c r="AY224" s="60">
        <v>17.449100000000001</v>
      </c>
      <c r="AZ224" s="60">
        <v>15</v>
      </c>
      <c r="BA224" s="148">
        <v>8.0696994972180445</v>
      </c>
      <c r="BB224" s="282">
        <v>434.76459011347077</v>
      </c>
      <c r="BC224" s="283">
        <v>436.2921696264587</v>
      </c>
      <c r="BD224" s="147">
        <v>2173.2515993048542</v>
      </c>
      <c r="BE224" s="147">
        <v>220.77172615697788</v>
      </c>
      <c r="BF224" s="147">
        <v>14.93108443038644</v>
      </c>
      <c r="BG224" s="147">
        <v>89.177162134613397</v>
      </c>
      <c r="BH224" s="147">
        <v>3.6716363966670582</v>
      </c>
      <c r="BI224" s="147">
        <v>5.0406283533880741E-2</v>
      </c>
      <c r="BJ224" s="147">
        <v>8.4439500485150351E-2</v>
      </c>
      <c r="BK224" s="148">
        <v>10.674110332767684</v>
      </c>
      <c r="BL224" s="149">
        <v>5.1568190134308338</v>
      </c>
      <c r="BM224" s="149">
        <v>3.3405583706040867</v>
      </c>
      <c r="BN224" s="147">
        <v>444.85939718353563</v>
      </c>
      <c r="BO224" s="38"/>
      <c r="BP224" s="38" t="s">
        <v>94</v>
      </c>
      <c r="BQ224" s="38">
        <v>2400.8556224219542</v>
      </c>
      <c r="BR224" s="38">
        <v>17.449100000000001</v>
      </c>
      <c r="BS224" s="38">
        <v>15</v>
      </c>
      <c r="BT224" s="33">
        <v>8.08257768193514</v>
      </c>
      <c r="BU224" s="271">
        <v>419.56091885951759</v>
      </c>
      <c r="BV224" s="271">
        <v>421.03507908018537</v>
      </c>
      <c r="BW224" s="33">
        <v>226.06939757803778</v>
      </c>
      <c r="BX224" s="33">
        <v>2160.377278840409</v>
      </c>
      <c r="BY224" s="33">
        <v>14.408946003507342</v>
      </c>
      <c r="BZ224" s="33">
        <v>91.312348564739921</v>
      </c>
      <c r="CA224" s="33">
        <v>3.771271402258555</v>
      </c>
      <c r="CB224" s="33">
        <v>5.0537221235664911E-2</v>
      </c>
      <c r="CC224" s="33">
        <v>8.664889440237028E-2</v>
      </c>
      <c r="CD224" s="33">
        <v>4.1582189479814083E-2</v>
      </c>
      <c r="CE224" s="33">
        <v>0</v>
      </c>
      <c r="CF224" s="33">
        <v>10.523598105488027</v>
      </c>
      <c r="CG224" s="33">
        <v>5.2805628151693131</v>
      </c>
      <c r="CH224" s="33">
        <v>3.4207189098107622</v>
      </c>
      <c r="CI224" s="33">
        <v>429.30271160515173</v>
      </c>
      <c r="CJ224" s="33"/>
      <c r="CK224" s="33"/>
      <c r="CL224" s="38"/>
      <c r="CM224" s="38"/>
      <c r="CN224" s="38"/>
      <c r="CO224" s="38"/>
      <c r="CP224" s="38"/>
      <c r="CQ224" s="38"/>
      <c r="CR224" s="38"/>
      <c r="CS224" s="38"/>
    </row>
    <row r="225" spans="1:97" ht="13.5" customHeight="1" x14ac:dyDescent="0.35">
      <c r="A225" s="25" t="s">
        <v>84</v>
      </c>
      <c r="B225" s="132" t="s">
        <v>85</v>
      </c>
      <c r="C225" s="27" t="s">
        <v>86</v>
      </c>
      <c r="D225" s="27">
        <v>44511</v>
      </c>
      <c r="E225" s="54">
        <v>0.45833333333333331</v>
      </c>
      <c r="F225" s="29">
        <f t="shared" si="52"/>
        <v>44511.458333333336</v>
      </c>
      <c r="G225" s="30">
        <v>13.708333333333334</v>
      </c>
      <c r="H225" s="30">
        <v>45.697666666666663</v>
      </c>
      <c r="I225" s="31">
        <v>19</v>
      </c>
      <c r="J225" s="62">
        <v>2</v>
      </c>
      <c r="K225" s="31"/>
      <c r="L225" s="116">
        <v>15.4687</v>
      </c>
      <c r="M225" s="116">
        <v>46.434280000000001</v>
      </c>
      <c r="N225" s="116">
        <v>8.0419999999999998</v>
      </c>
      <c r="O225" s="116">
        <v>1.0860000000000001</v>
      </c>
      <c r="P225" s="116">
        <v>0.97289049999999999</v>
      </c>
      <c r="Q225" s="116">
        <v>5.4953000000000003</v>
      </c>
      <c r="R225" s="116">
        <v>99.066000000000003</v>
      </c>
      <c r="S225" s="116">
        <v>37.7746</v>
      </c>
      <c r="T225" s="33">
        <v>28.006799999999998</v>
      </c>
      <c r="U225" s="33">
        <f t="shared" si="83"/>
        <v>245.42559330000003</v>
      </c>
      <c r="V225" s="33">
        <v>241.33098146886474</v>
      </c>
      <c r="W225" s="33">
        <v>7.9000000000000001E-2</v>
      </c>
      <c r="X225" s="33">
        <v>0.19900000000000001</v>
      </c>
      <c r="Y225" s="33">
        <v>0.54</v>
      </c>
      <c r="Z225" s="33">
        <v>0.02</v>
      </c>
      <c r="AA225" s="33">
        <v>6.0000000000000053E-2</v>
      </c>
      <c r="AB225" s="33">
        <f t="shared" si="100"/>
        <v>234.75621121267361</v>
      </c>
      <c r="AC225" s="33">
        <f t="shared" si="101"/>
        <v>240.87346642809283</v>
      </c>
      <c r="AD225" s="33">
        <f t="shared" si="102"/>
        <v>247.65439652284539</v>
      </c>
      <c r="AE225" s="33">
        <f t="shared" si="103"/>
        <v>6.1172552154192203</v>
      </c>
      <c r="AF225" s="33">
        <f t="shared" si="104"/>
        <v>6.3234150539806535</v>
      </c>
      <c r="AG225" s="33">
        <f t="shared" si="105"/>
        <v>97.446677651290017</v>
      </c>
      <c r="AH225" s="33">
        <f t="shared" si="17"/>
        <v>26.329298296830757</v>
      </c>
      <c r="AI225" s="33">
        <f t="shared" si="61"/>
        <v>7.6973345817077071E-2</v>
      </c>
      <c r="AJ225" s="33">
        <f t="shared" si="62"/>
        <v>0.19389488376706754</v>
      </c>
      <c r="AK225" s="33">
        <f t="shared" si="63"/>
        <v>0.52614692077495717</v>
      </c>
      <c r="AL225" s="118">
        <f t="shared" si="64"/>
        <v>1.948692299166508E-2</v>
      </c>
      <c r="AM225" s="116">
        <f t="shared" si="65"/>
        <v>5.8460768974995296E-2</v>
      </c>
      <c r="AN225" s="142">
        <v>2712.46</v>
      </c>
      <c r="AO225" s="118">
        <v>8.0020548866877981</v>
      </c>
      <c r="AP225" s="116">
        <v>22.465847199999999</v>
      </c>
      <c r="AQ225" s="34">
        <v>8.0158113507333599</v>
      </c>
      <c r="AR225" s="31">
        <v>238.84226121622874</v>
      </c>
      <c r="AS225" s="33">
        <v>21.993779200000002</v>
      </c>
      <c r="AT225" s="38"/>
      <c r="AU225" s="37">
        <f t="shared" si="9"/>
        <v>2021.8624229979466</v>
      </c>
      <c r="AV225" s="38"/>
      <c r="AW225" s="115" t="s">
        <v>87</v>
      </c>
      <c r="AX225" s="147">
        <v>2406.9060372581816</v>
      </c>
      <c r="AY225" s="60">
        <v>15.4687</v>
      </c>
      <c r="AZ225" s="60">
        <v>2</v>
      </c>
      <c r="BA225" s="148">
        <v>8.1090241213720535</v>
      </c>
      <c r="BB225" s="282">
        <v>391.51217428302948</v>
      </c>
      <c r="BC225" s="283">
        <v>392.92265062052087</v>
      </c>
      <c r="BD225" s="147">
        <v>2168.3884912917001</v>
      </c>
      <c r="BE225" s="147">
        <v>224.2796683537197</v>
      </c>
      <c r="BF225" s="147">
        <v>14.237877612761819</v>
      </c>
      <c r="BG225" s="147">
        <v>92.172337821891546</v>
      </c>
      <c r="BH225" s="147">
        <v>3.3243177441427836</v>
      </c>
      <c r="BI225" s="147">
        <v>2.1409435052886536E-2</v>
      </c>
      <c r="BJ225" s="147">
        <v>2.0503129075110675E-3</v>
      </c>
      <c r="BK225" s="148">
        <v>10.583477596666878</v>
      </c>
      <c r="BL225" s="149">
        <v>5.2406827711216666</v>
      </c>
      <c r="BM225" s="149">
        <v>3.3792551936574289</v>
      </c>
      <c r="BN225" s="147">
        <v>399.70764300152939</v>
      </c>
      <c r="BO225" s="38"/>
      <c r="BP225" s="38" t="s">
        <v>94</v>
      </c>
      <c r="BQ225" s="38">
        <v>2398.0921171043146</v>
      </c>
      <c r="BR225" s="38">
        <v>15.4687</v>
      </c>
      <c r="BS225" s="38">
        <v>2</v>
      </c>
      <c r="BT225" s="33">
        <v>8.1229498739266432</v>
      </c>
      <c r="BU225" s="271">
        <v>376.69540998348191</v>
      </c>
      <c r="BV225" s="271">
        <v>378.05250689418801</v>
      </c>
      <c r="BW225" s="33">
        <v>230.0841145114361</v>
      </c>
      <c r="BX225" s="33">
        <v>2154.3089569515623</v>
      </c>
      <c r="BY225" s="33">
        <v>13.699045641316076</v>
      </c>
      <c r="BZ225" s="33">
        <v>94.542877396049064</v>
      </c>
      <c r="CA225" s="33">
        <v>3.4215106006432467</v>
      </c>
      <c r="CB225" s="33">
        <v>2.1468164111892306E-2</v>
      </c>
      <c r="CC225" s="33">
        <v>2.1080961568760606E-3</v>
      </c>
      <c r="CD225" s="33">
        <v>2.5655879135849497E-3</v>
      </c>
      <c r="CE225" s="33">
        <v>0</v>
      </c>
      <c r="CF225" s="33">
        <v>10.424151293666409</v>
      </c>
      <c r="CG225" s="33">
        <v>5.3763137054722216</v>
      </c>
      <c r="CH225" s="33">
        <v>3.4667116491121108</v>
      </c>
      <c r="CI225" s="33">
        <v>384.58072148005454</v>
      </c>
      <c r="CJ225" s="33"/>
      <c r="CK225" s="33"/>
      <c r="CL225" s="38"/>
      <c r="CM225" s="38"/>
      <c r="CN225" s="38"/>
      <c r="CO225" s="38"/>
      <c r="CP225" s="38"/>
      <c r="CQ225" s="38"/>
      <c r="CR225" s="38"/>
      <c r="CS225" s="38"/>
    </row>
    <row r="226" spans="1:97" ht="13.5" customHeight="1" x14ac:dyDescent="0.35">
      <c r="A226" s="25" t="s">
        <v>84</v>
      </c>
      <c r="B226" s="132" t="s">
        <v>85</v>
      </c>
      <c r="C226" s="27" t="s">
        <v>86</v>
      </c>
      <c r="D226" s="27">
        <v>44511</v>
      </c>
      <c r="E226" s="54">
        <v>0.45833333333333331</v>
      </c>
      <c r="F226" s="29">
        <f t="shared" si="52"/>
        <v>44511.458333333336</v>
      </c>
      <c r="G226" s="30">
        <v>13.708333333333334</v>
      </c>
      <c r="H226" s="30">
        <v>45.697666666666663</v>
      </c>
      <c r="I226" s="31">
        <v>19</v>
      </c>
      <c r="J226" s="62">
        <v>2</v>
      </c>
      <c r="K226" s="31"/>
      <c r="L226" s="116">
        <v>15.4687</v>
      </c>
      <c r="M226" s="116">
        <v>46.434280000000001</v>
      </c>
      <c r="N226" s="116">
        <v>8.0419999999999998</v>
      </c>
      <c r="O226" s="116">
        <v>1.0860000000000001</v>
      </c>
      <c r="P226" s="116">
        <v>0.97289049999999999</v>
      </c>
      <c r="Q226" s="116">
        <v>5.4953000000000003</v>
      </c>
      <c r="R226" s="116">
        <v>99.066000000000003</v>
      </c>
      <c r="S226" s="116">
        <v>37.7746</v>
      </c>
      <c r="T226" s="33">
        <v>28.006799999999998</v>
      </c>
      <c r="U226" s="33">
        <f t="shared" si="83"/>
        <v>245.42559330000003</v>
      </c>
      <c r="V226" s="33">
        <v>241.83880790963678</v>
      </c>
      <c r="W226" s="33">
        <v>4.4999999999999998E-2</v>
      </c>
      <c r="X226" s="33">
        <v>0.19700000000000001</v>
      </c>
      <c r="Y226" s="33">
        <v>0.54699999999999993</v>
      </c>
      <c r="Z226" s="33">
        <v>1.4E-2</v>
      </c>
      <c r="AA226" s="33">
        <v>5.5000000000000049E-2</v>
      </c>
      <c r="AB226" s="33">
        <f t="shared" si="100"/>
        <v>235.25020253721743</v>
      </c>
      <c r="AC226" s="33">
        <f t="shared" si="101"/>
        <v>240.87346642809283</v>
      </c>
      <c r="AD226" s="33">
        <f t="shared" si="102"/>
        <v>247.65439652284539</v>
      </c>
      <c r="AE226" s="33">
        <f t="shared" si="103"/>
        <v>5.6232638908753927</v>
      </c>
      <c r="AF226" s="33">
        <f t="shared" si="104"/>
        <v>5.8155886132086039</v>
      </c>
      <c r="AG226" s="33">
        <f t="shared" si="105"/>
        <v>97.651732133625927</v>
      </c>
      <c r="AH226" s="33">
        <f t="shared" si="17"/>
        <v>26.329298296830757</v>
      </c>
      <c r="AI226" s="33">
        <f t="shared" si="61"/>
        <v>4.3845576731246429E-2</v>
      </c>
      <c r="AJ226" s="33">
        <f t="shared" si="62"/>
        <v>0.19194619146790104</v>
      </c>
      <c r="AK226" s="33">
        <f t="shared" si="63"/>
        <v>0.53296734382203981</v>
      </c>
      <c r="AL226" s="118">
        <f t="shared" si="64"/>
        <v>1.3640846094165557E-2</v>
      </c>
      <c r="AM226" s="116">
        <f t="shared" si="65"/>
        <v>5.3589038227079021E-2</v>
      </c>
      <c r="AN226" s="142">
        <v>2709.74</v>
      </c>
      <c r="AO226" s="118">
        <v>8.0005317118688684</v>
      </c>
      <c r="AP226" s="116">
        <v>22.484930800000001</v>
      </c>
      <c r="AQ226" s="34">
        <v>8.0142512519005589</v>
      </c>
      <c r="AR226" s="31">
        <v>238.54446905020134</v>
      </c>
      <c r="AS226" s="33">
        <v>21.6512788</v>
      </c>
      <c r="AT226" s="38"/>
      <c r="AU226" s="37">
        <f t="shared" si="9"/>
        <v>2021.8624229979466</v>
      </c>
      <c r="AV226" s="38"/>
      <c r="AW226" s="115" t="s">
        <v>87</v>
      </c>
      <c r="AX226" s="147">
        <v>2405.1972230219076</v>
      </c>
      <c r="AY226" s="60">
        <v>15.4687</v>
      </c>
      <c r="AZ226" s="60">
        <v>2</v>
      </c>
      <c r="BA226" s="148">
        <v>8.1077703171575486</v>
      </c>
      <c r="BB226" s="282">
        <v>392.46405100800507</v>
      </c>
      <c r="BC226" s="283">
        <v>393.87795661203012</v>
      </c>
      <c r="BD226" s="147">
        <v>2167.3941682006903</v>
      </c>
      <c r="BE226" s="147">
        <v>223.53056090479291</v>
      </c>
      <c r="BF226" s="147">
        <v>14.272493916424322</v>
      </c>
      <c r="BG226" s="147">
        <v>91.961085114051485</v>
      </c>
      <c r="BH226" s="147">
        <v>3.3147343093878736</v>
      </c>
      <c r="BI226" s="147">
        <v>1.4982528160651766E-2</v>
      </c>
      <c r="BJ226" s="147">
        <v>1.8742248524643995E-3</v>
      </c>
      <c r="BK226" s="148">
        <v>10.595490735856554</v>
      </c>
      <c r="BL226" s="149">
        <v>5.2231785785654425</v>
      </c>
      <c r="BM226" s="149">
        <v>3.3679682800643476</v>
      </c>
      <c r="BN226" s="147">
        <v>400.67944522674696</v>
      </c>
      <c r="BO226" s="38"/>
      <c r="BP226" s="38" t="s">
        <v>94</v>
      </c>
      <c r="BQ226" s="38">
        <v>2396.4272373865624</v>
      </c>
      <c r="BR226" s="38">
        <v>15.4687</v>
      </c>
      <c r="BS226" s="38">
        <v>2</v>
      </c>
      <c r="BT226" s="33">
        <v>8.1216590804867188</v>
      </c>
      <c r="BU226" s="271">
        <v>377.65548720475294</v>
      </c>
      <c r="BV226" s="271">
        <v>379.016042925406</v>
      </c>
      <c r="BW226" s="33">
        <v>229.30341308889626</v>
      </c>
      <c r="BX226" s="33">
        <v>2153.389864130384</v>
      </c>
      <c r="BY226" s="33">
        <v>13.733960167282202</v>
      </c>
      <c r="BZ226" s="33">
        <v>94.321284512821194</v>
      </c>
      <c r="CA226" s="33">
        <v>3.4113564151829707</v>
      </c>
      <c r="CB226" s="33">
        <v>1.5023439311419832E-2</v>
      </c>
      <c r="CC226" s="33">
        <v>1.9268927452138749E-3</v>
      </c>
      <c r="CD226" s="33">
        <v>1.4572178805131171E-3</v>
      </c>
      <c r="CE226" s="33">
        <v>0</v>
      </c>
      <c r="CF226" s="33">
        <v>10.436302308141988</v>
      </c>
      <c r="CG226" s="33">
        <v>5.3580712650204116</v>
      </c>
      <c r="CH226" s="33">
        <v>3.4549487044092833</v>
      </c>
      <c r="CI226" s="33">
        <v>385.56089586139132</v>
      </c>
      <c r="CJ226" s="33"/>
      <c r="CK226" s="33"/>
      <c r="CL226" s="38"/>
      <c r="CM226" s="38"/>
      <c r="CN226" s="38"/>
      <c r="CO226" s="38"/>
      <c r="CP226" s="38"/>
      <c r="CQ226" s="38"/>
      <c r="CR226" s="38"/>
      <c r="CS226" s="38"/>
    </row>
    <row r="227" spans="1:97" ht="13.5" customHeight="1" x14ac:dyDescent="0.35">
      <c r="A227" s="25" t="s">
        <v>84</v>
      </c>
      <c r="B227" s="132" t="s">
        <v>85</v>
      </c>
      <c r="C227" s="27" t="s">
        <v>86</v>
      </c>
      <c r="D227" s="27">
        <v>44511</v>
      </c>
      <c r="E227" s="54">
        <v>0.45833333333333331</v>
      </c>
      <c r="F227" s="29">
        <f t="shared" si="52"/>
        <v>44511.458333333336</v>
      </c>
      <c r="G227" s="30">
        <v>13.708333333333334</v>
      </c>
      <c r="H227" s="30">
        <v>45.697666666666663</v>
      </c>
      <c r="I227" s="31">
        <v>19</v>
      </c>
      <c r="J227" s="62">
        <v>2</v>
      </c>
      <c r="K227" s="31"/>
      <c r="L227" s="116">
        <v>15.4687</v>
      </c>
      <c r="M227" s="116">
        <v>46.434280000000001</v>
      </c>
      <c r="N227" s="116">
        <v>8.0419999999999998</v>
      </c>
      <c r="O227" s="116">
        <v>1.0860000000000001</v>
      </c>
      <c r="P227" s="116">
        <v>0.97289049999999999</v>
      </c>
      <c r="Q227" s="116">
        <v>5.4953000000000003</v>
      </c>
      <c r="R227" s="116">
        <v>99.066000000000003</v>
      </c>
      <c r="S227" s="116">
        <v>37.7746</v>
      </c>
      <c r="T227" s="33">
        <v>28.006799999999998</v>
      </c>
      <c r="U227" s="33">
        <f t="shared" si="83"/>
        <v>245.42559330000003</v>
      </c>
      <c r="V227" s="33">
        <v>241.89107804775904</v>
      </c>
      <c r="W227" s="33">
        <v>3.0000000000000001E-3</v>
      </c>
      <c r="X227" s="33">
        <v>0.19400000000000001</v>
      </c>
      <c r="Y227" s="33">
        <v>0.54099999999999993</v>
      </c>
      <c r="Z227" s="33">
        <v>2.3E-2</v>
      </c>
      <c r="AA227" s="33">
        <v>0.10300000000000004</v>
      </c>
      <c r="AB227" s="33">
        <f t="shared" si="100"/>
        <v>235.30104863874345</v>
      </c>
      <c r="AC227" s="33">
        <f t="shared" si="101"/>
        <v>240.87346642809283</v>
      </c>
      <c r="AD227" s="33">
        <f t="shared" si="102"/>
        <v>247.65439652284539</v>
      </c>
      <c r="AE227" s="33">
        <f t="shared" si="103"/>
        <v>5.5724177893493732</v>
      </c>
      <c r="AF227" s="33">
        <f t="shared" si="104"/>
        <v>5.7633184750863506</v>
      </c>
      <c r="AG227" s="33">
        <f t="shared" si="105"/>
        <v>97.672838214864996</v>
      </c>
      <c r="AH227" s="33">
        <f t="shared" si="17"/>
        <v>26.329298296830757</v>
      </c>
      <c r="AI227" s="33">
        <f t="shared" si="61"/>
        <v>2.9230384487497619E-3</v>
      </c>
      <c r="AJ227" s="33">
        <f t="shared" si="62"/>
        <v>0.18902315301915129</v>
      </c>
      <c r="AK227" s="33">
        <f t="shared" si="63"/>
        <v>0.52712126692454031</v>
      </c>
      <c r="AL227" s="118">
        <f t="shared" si="64"/>
        <v>2.2409961440414843E-2</v>
      </c>
      <c r="AM227" s="116">
        <f t="shared" si="65"/>
        <v>0.10035765340707521</v>
      </c>
      <c r="AN227" s="142">
        <v>2709.52</v>
      </c>
      <c r="AO227" s="118">
        <v>8.0024169947574091</v>
      </c>
      <c r="AP227" s="116">
        <v>22.439732800000002</v>
      </c>
      <c r="AQ227" s="34">
        <v>8.016210211389982</v>
      </c>
      <c r="AR227" s="31">
        <v>239.59320277908844</v>
      </c>
      <c r="AS227" s="33">
        <v>21.653287599999999</v>
      </c>
      <c r="AT227" s="38"/>
      <c r="AU227" s="37">
        <f t="shared" si="9"/>
        <v>2021.8624229979466</v>
      </c>
      <c r="AV227" s="38"/>
      <c r="AW227" s="115" t="s">
        <v>87</v>
      </c>
      <c r="AX227" s="147">
        <v>2404.2200928381376</v>
      </c>
      <c r="AY227" s="60">
        <v>15.4687</v>
      </c>
      <c r="AZ227" s="60">
        <v>2</v>
      </c>
      <c r="BA227" s="148">
        <v>8.1089884644859396</v>
      </c>
      <c r="BB227" s="282">
        <v>391.11018504741543</v>
      </c>
      <c r="BC227" s="283">
        <v>392.51921316351809</v>
      </c>
      <c r="BD227" s="147">
        <v>2165.9842345059405</v>
      </c>
      <c r="BE227" s="147">
        <v>224.01259960976429</v>
      </c>
      <c r="BF227" s="147">
        <v>14.223258722433075</v>
      </c>
      <c r="BG227" s="147">
        <v>92.166325047168741</v>
      </c>
      <c r="BH227" s="147">
        <v>3.3240448188392193</v>
      </c>
      <c r="BI227" s="147">
        <v>2.4620659684999605E-2</v>
      </c>
      <c r="BJ227" s="147">
        <v>3.5194249918426707E-3</v>
      </c>
      <c r="BK227" s="148">
        <v>10.581045443433032</v>
      </c>
      <c r="BL227" s="149">
        <v>5.2344422475136829</v>
      </c>
      <c r="BM227" s="149">
        <v>3.375231229083647</v>
      </c>
      <c r="BN227" s="147">
        <v>399.29723898236057</v>
      </c>
      <c r="BO227" s="38"/>
      <c r="BP227" s="38" t="s">
        <v>94</v>
      </c>
      <c r="BQ227" s="38">
        <v>2395.3936526006132</v>
      </c>
      <c r="BR227" s="38">
        <v>15.4687</v>
      </c>
      <c r="BS227" s="38">
        <v>2</v>
      </c>
      <c r="BT227" s="33">
        <v>8.1229494281608208</v>
      </c>
      <c r="BU227" s="271">
        <v>376.27195274977259</v>
      </c>
      <c r="BV227" s="271">
        <v>377.62752409768058</v>
      </c>
      <c r="BW227" s="33">
        <v>229.82499666243481</v>
      </c>
      <c r="BX227" s="33">
        <v>2151.8850099004094</v>
      </c>
      <c r="BY227" s="33">
        <v>13.683646037768865</v>
      </c>
      <c r="BZ227" s="33">
        <v>94.542800804782757</v>
      </c>
      <c r="CA227" s="33">
        <v>3.4215070887595642</v>
      </c>
      <c r="CB227" s="33">
        <v>2.4688386300603774E-2</v>
      </c>
      <c r="CC227" s="33">
        <v>3.618894822096359E-3</v>
      </c>
      <c r="CD227" s="33">
        <v>9.7427292455827893E-5</v>
      </c>
      <c r="CE227" s="33">
        <v>0</v>
      </c>
      <c r="CF227" s="33">
        <v>10.421429969565912</v>
      </c>
      <c r="CG227" s="33">
        <v>5.3702589682910995</v>
      </c>
      <c r="CH227" s="33">
        <v>3.4628074818577441</v>
      </c>
      <c r="CI227" s="33">
        <v>384.1484000762365</v>
      </c>
      <c r="CJ227" s="33"/>
      <c r="CK227" s="33"/>
      <c r="CL227" s="38"/>
      <c r="CM227" s="38"/>
      <c r="CN227" s="38"/>
      <c r="CO227" s="38"/>
      <c r="CP227" s="38"/>
      <c r="CQ227" s="38"/>
      <c r="CR227" s="38"/>
      <c r="CS227" s="38"/>
    </row>
    <row r="228" spans="1:97" ht="13.5" customHeight="1" x14ac:dyDescent="0.35">
      <c r="A228" s="25" t="s">
        <v>89</v>
      </c>
      <c r="B228" s="132" t="s">
        <v>85</v>
      </c>
      <c r="C228" s="27" t="s">
        <v>86</v>
      </c>
      <c r="D228" s="27">
        <v>44511</v>
      </c>
      <c r="E228" s="54">
        <v>0.46875</v>
      </c>
      <c r="F228" s="29">
        <f t="shared" si="52"/>
        <v>44511.46875</v>
      </c>
      <c r="G228" s="30">
        <v>13.708333333333334</v>
      </c>
      <c r="H228" s="30">
        <v>45.697666666666663</v>
      </c>
      <c r="I228" s="31">
        <v>19</v>
      </c>
      <c r="J228" s="62">
        <v>15</v>
      </c>
      <c r="K228" s="31"/>
      <c r="L228" s="116">
        <v>15.253399999999999</v>
      </c>
      <c r="M228" s="116">
        <v>46.220647999999997</v>
      </c>
      <c r="N228" s="116">
        <v>8.0280000000000005</v>
      </c>
      <c r="O228" s="116">
        <v>1.18</v>
      </c>
      <c r="P228" s="116">
        <v>1.2014678000000001</v>
      </c>
      <c r="Q228" s="116">
        <v>5.4305000000000003</v>
      </c>
      <c r="R228" s="116">
        <v>97.507000000000005</v>
      </c>
      <c r="S228" s="116">
        <v>37.780999999999999</v>
      </c>
      <c r="T228" s="33">
        <v>28.061299999999999</v>
      </c>
      <c r="U228" s="33">
        <f t="shared" si="83"/>
        <v>242.53156050000001</v>
      </c>
      <c r="V228" s="33">
        <v>238.1542959147817</v>
      </c>
      <c r="W228" s="33">
        <v>0.219</v>
      </c>
      <c r="X228" s="33">
        <v>0.20300000000000001</v>
      </c>
      <c r="Y228" s="33">
        <v>0.60899999999999999</v>
      </c>
      <c r="Z228" s="33">
        <v>2.1000000000000001E-2</v>
      </c>
      <c r="AA228" s="33">
        <v>0.30000000000000004</v>
      </c>
      <c r="AB228" s="33">
        <f t="shared" si="100"/>
        <v>231.65378943335546</v>
      </c>
      <c r="AC228" s="33">
        <f t="shared" si="101"/>
        <v>241.86950138119244</v>
      </c>
      <c r="AD228" s="33">
        <f t="shared" si="102"/>
        <v>248.69168147499516</v>
      </c>
      <c r="AE228" s="33">
        <f t="shared" si="103"/>
        <v>10.215711947836979</v>
      </c>
      <c r="AF228" s="33">
        <f t="shared" si="104"/>
        <v>10.537385560213465</v>
      </c>
      <c r="AG228" s="33">
        <f t="shared" si="105"/>
        <v>95.762871722240149</v>
      </c>
      <c r="AH228" s="33">
        <f t="shared" si="17"/>
        <v>26.334169192772606</v>
      </c>
      <c r="AI228" s="33">
        <f t="shared" si="61"/>
        <v>0.21338079406656296</v>
      </c>
      <c r="AJ228" s="33">
        <f t="shared" si="62"/>
        <v>0.19779132965987342</v>
      </c>
      <c r="AK228" s="33">
        <f t="shared" si="63"/>
        <v>0.59337398897962024</v>
      </c>
      <c r="AL228" s="118">
        <f t="shared" si="64"/>
        <v>2.046117203378001E-2</v>
      </c>
      <c r="AM228" s="116">
        <f t="shared" si="65"/>
        <v>0.29230245762542878</v>
      </c>
      <c r="AN228" s="142">
        <v>2710.16</v>
      </c>
      <c r="AO228" s="118">
        <v>7.9942391922819764</v>
      </c>
      <c r="AP228" s="116">
        <v>22.4146228</v>
      </c>
      <c r="AQ228" s="34">
        <v>8.0079899080162082</v>
      </c>
      <c r="AR228" s="31">
        <v>227.74535465931677</v>
      </c>
      <c r="AS228" s="33">
        <v>21.856176400000003</v>
      </c>
      <c r="AT228" s="38"/>
      <c r="AU228" s="37">
        <f t="shared" si="9"/>
        <v>2021.8624229979466</v>
      </c>
      <c r="AV228" s="38"/>
      <c r="AW228" s="115" t="s">
        <v>87</v>
      </c>
      <c r="AX228" s="147">
        <v>2410.172098988875</v>
      </c>
      <c r="AY228" s="60">
        <v>15.253399999999999</v>
      </c>
      <c r="AZ228" s="60">
        <v>15</v>
      </c>
      <c r="BA228" s="148">
        <v>8.1032060356440869</v>
      </c>
      <c r="BB228" s="282">
        <v>396.96016182902878</v>
      </c>
      <c r="BC228" s="283">
        <v>398.3941805734259</v>
      </c>
      <c r="BD228" s="147">
        <v>2175.2482313072469</v>
      </c>
      <c r="BE228" s="147">
        <v>220.39486997881065</v>
      </c>
      <c r="BF228" s="147">
        <v>14.528997702816827</v>
      </c>
      <c r="BG228" s="147">
        <v>90.882240406972713</v>
      </c>
      <c r="BH228" s="147">
        <v>3.2153615055154812</v>
      </c>
      <c r="BI228" s="147">
        <v>2.2430116455304756E-2</v>
      </c>
      <c r="BJ228" s="147">
        <v>1.0044807618895184E-2</v>
      </c>
      <c r="BK228" s="148">
        <v>10.684919399277744</v>
      </c>
      <c r="BL228" s="149">
        <v>5.138244200072708</v>
      </c>
      <c r="BM228" s="149">
        <v>3.3121395293387157</v>
      </c>
      <c r="BN228" s="147">
        <v>405.17754825826108</v>
      </c>
      <c r="BO228" s="38"/>
      <c r="BP228" s="38" t="s">
        <v>94</v>
      </c>
      <c r="BQ228" s="38">
        <v>2401.4467512935653</v>
      </c>
      <c r="BR228" s="38">
        <v>15.253399999999999</v>
      </c>
      <c r="BS228" s="38">
        <v>15</v>
      </c>
      <c r="BT228" s="33">
        <v>8.1171348280030458</v>
      </c>
      <c r="BU228" s="271">
        <v>381.97269695472511</v>
      </c>
      <c r="BV228" s="271">
        <v>383.35257347623087</v>
      </c>
      <c r="BW228" s="33">
        <v>226.12351985393798</v>
      </c>
      <c r="BX228" s="33">
        <v>2161.3427846083296</v>
      </c>
      <c r="BY228" s="33">
        <v>13.980446831297899</v>
      </c>
      <c r="BZ228" s="33">
        <v>93.228992325431932</v>
      </c>
      <c r="CA228" s="33">
        <v>3.3092751936056777</v>
      </c>
      <c r="CB228" s="33">
        <v>2.2490725661876869E-2</v>
      </c>
      <c r="CC228" s="33">
        <v>1.0327828369822096E-2</v>
      </c>
      <c r="CD228" s="33">
        <v>6.9097689760234419E-3</v>
      </c>
      <c r="CE228" s="33">
        <v>0</v>
      </c>
      <c r="CF228" s="33">
        <v>10.522912632711192</v>
      </c>
      <c r="CG228" s="33">
        <v>5.2718008568041013</v>
      </c>
      <c r="CH228" s="33">
        <v>3.3982308603346443</v>
      </c>
      <c r="CI228" s="33">
        <v>389.87983111607429</v>
      </c>
      <c r="CJ228" s="33"/>
      <c r="CK228" s="33"/>
      <c r="CL228" s="38"/>
      <c r="CM228" s="38"/>
      <c r="CN228" s="38"/>
      <c r="CO228" s="38"/>
      <c r="CP228" s="38"/>
      <c r="CQ228" s="38"/>
      <c r="CR228" s="38"/>
      <c r="CS228" s="38"/>
    </row>
    <row r="229" spans="1:97" ht="13.5" customHeight="1" x14ac:dyDescent="0.35">
      <c r="A229" s="25" t="s">
        <v>84</v>
      </c>
      <c r="B229" s="132" t="s">
        <v>85</v>
      </c>
      <c r="C229" s="27" t="s">
        <v>86</v>
      </c>
      <c r="D229" s="27">
        <v>44545</v>
      </c>
      <c r="E229" s="54">
        <v>0.5</v>
      </c>
      <c r="F229" s="29">
        <f t="shared" si="52"/>
        <v>44545.5</v>
      </c>
      <c r="G229" s="30">
        <v>13.708333333333334</v>
      </c>
      <c r="H229" s="30">
        <v>45.697666666666663</v>
      </c>
      <c r="I229" s="31">
        <v>19</v>
      </c>
      <c r="J229" s="62">
        <v>2</v>
      </c>
      <c r="K229" s="31"/>
      <c r="L229" s="116">
        <v>11.5723</v>
      </c>
      <c r="M229" s="116">
        <v>42.398038999999997</v>
      </c>
      <c r="N229" s="116">
        <v>8.0510000000000002</v>
      </c>
      <c r="O229" s="116">
        <v>0.69350000000000001</v>
      </c>
      <c r="P229" s="116">
        <v>1.0093207</v>
      </c>
      <c r="Q229" s="116">
        <v>5.6520000000000001</v>
      </c>
      <c r="R229" s="116">
        <v>94.210999999999999</v>
      </c>
      <c r="S229" s="116">
        <v>37.788600000000002</v>
      </c>
      <c r="T229" s="33">
        <v>28.840499999999999</v>
      </c>
      <c r="U229" s="33">
        <f t="shared" si="83"/>
        <v>252.42397200000002</v>
      </c>
      <c r="V229" s="33">
        <v>248.43117119637313</v>
      </c>
      <c r="W229" s="33">
        <v>0.11899999999999999</v>
      </c>
      <c r="X229" s="33">
        <v>1.19</v>
      </c>
      <c r="Y229" s="33">
        <v>1.5649999999999999</v>
      </c>
      <c r="Z229" s="33">
        <v>3.2000000000000001E-2</v>
      </c>
      <c r="AA229" s="33">
        <v>3.113</v>
      </c>
      <c r="AB229" s="33">
        <f t="shared" si="100"/>
        <v>241.46713819719687</v>
      </c>
      <c r="AC229" s="33">
        <f t="shared" si="101"/>
        <v>260.39369801009781</v>
      </c>
      <c r="AD229" s="33">
        <f t="shared" si="102"/>
        <v>267.94294249521096</v>
      </c>
      <c r="AE229" s="33">
        <f t="shared" si="103"/>
        <v>18.926559812900933</v>
      </c>
      <c r="AF229" s="33">
        <f t="shared" si="104"/>
        <v>19.511771298837829</v>
      </c>
      <c r="AG229" s="33">
        <f t="shared" si="105"/>
        <v>92.717937962039599</v>
      </c>
      <c r="AH229" s="33">
        <f t="shared" si="17"/>
        <v>26.339953405356027</v>
      </c>
      <c r="AI229" s="33">
        <f t="shared" si="61"/>
        <v>0.11594598807652633</v>
      </c>
      <c r="AJ229" s="33">
        <f t="shared" si="62"/>
        <v>1.1594598807652634</v>
      </c>
      <c r="AK229" s="33">
        <f t="shared" si="63"/>
        <v>1.5248358936114597</v>
      </c>
      <c r="AL229" s="118">
        <f t="shared" si="64"/>
        <v>3.117875309620876E-2</v>
      </c>
      <c r="AM229" s="116">
        <f t="shared" si="65"/>
        <v>3.0331080746405585</v>
      </c>
      <c r="AN229" s="142">
        <v>2698.5</v>
      </c>
      <c r="AO229" s="118">
        <v>7.982427229826242</v>
      </c>
      <c r="AP229" s="116">
        <v>21.476513199999999</v>
      </c>
      <c r="AQ229" s="34">
        <v>7.9973000324370869</v>
      </c>
      <c r="AR229" s="31">
        <v>228.13058686503226</v>
      </c>
      <c r="AS229" s="33">
        <v>20.7774508</v>
      </c>
      <c r="AT229" s="38"/>
      <c r="AU229" s="37">
        <f t="shared" si="9"/>
        <v>2021.9555099247091</v>
      </c>
      <c r="AV229" s="38"/>
      <c r="AW229" s="115" t="s">
        <v>87</v>
      </c>
      <c r="AX229" s="147">
        <v>2415.3255739806523</v>
      </c>
      <c r="AY229" s="60">
        <v>11.5723</v>
      </c>
      <c r="AZ229" s="60">
        <v>2</v>
      </c>
      <c r="BA229" s="148">
        <v>8.1348316566391059</v>
      </c>
      <c r="BB229" s="282">
        <v>363.25665442429766</v>
      </c>
      <c r="BC229" s="283">
        <v>364.63225668385201</v>
      </c>
      <c r="BD229" s="147">
        <v>2193.2943658817444</v>
      </c>
      <c r="BE229" s="147">
        <v>207.12681136892192</v>
      </c>
      <c r="BF229" s="147">
        <v>14.904396729986148</v>
      </c>
      <c r="BG229" s="147">
        <v>88.434438933850657</v>
      </c>
      <c r="BH229" s="147">
        <v>2.395746479471033</v>
      </c>
      <c r="BI229" s="147">
        <v>3.3798358716170727E-2</v>
      </c>
      <c r="BJ229" s="147">
        <v>9.5503493781595353E-2</v>
      </c>
      <c r="BK229" s="148">
        <v>11.040518029986341</v>
      </c>
      <c r="BL229" s="149">
        <v>4.8416122955367262</v>
      </c>
      <c r="BM229" s="149">
        <v>3.0972724214613487</v>
      </c>
      <c r="BN229" s="147">
        <v>369.49792626310608</v>
      </c>
      <c r="BO229" s="38"/>
      <c r="BP229" s="38" t="s">
        <v>94</v>
      </c>
      <c r="BQ229" s="38">
        <v>2406.2053548044073</v>
      </c>
      <c r="BR229" s="38">
        <v>11.5723</v>
      </c>
      <c r="BS229" s="38">
        <v>2</v>
      </c>
      <c r="BT229" s="33">
        <v>8.1499661926535989</v>
      </c>
      <c r="BU229" s="271">
        <v>348.50475879364615</v>
      </c>
      <c r="BV229" s="271">
        <v>349.82449768300455</v>
      </c>
      <c r="BW229" s="33">
        <v>213.05941673874446</v>
      </c>
      <c r="BX229" s="33">
        <v>2178.8468106468395</v>
      </c>
      <c r="BY229" s="33">
        <v>14.299127418823492</v>
      </c>
      <c r="BZ229" s="33">
        <v>90.935185767015525</v>
      </c>
      <c r="CA229" s="33">
        <v>2.471125537187461</v>
      </c>
      <c r="CB229" s="33">
        <v>3.3888357342254281E-2</v>
      </c>
      <c r="CC229" s="33">
        <v>9.8410891967086953E-2</v>
      </c>
      <c r="CD229" s="33">
        <v>2.9931654528437025E-3</v>
      </c>
      <c r="CE229" s="33">
        <v>0</v>
      </c>
      <c r="CF229" s="33">
        <v>10.855014678693699</v>
      </c>
      <c r="CG229" s="33">
        <v>4.980287607116451</v>
      </c>
      <c r="CH229" s="33">
        <v>3.1859856830517885</v>
      </c>
      <c r="CI229" s="33">
        <v>354.49257184609161</v>
      </c>
      <c r="CJ229" s="33"/>
      <c r="CK229" s="33"/>
      <c r="CL229" s="38"/>
      <c r="CM229" s="38"/>
      <c r="CN229" s="38"/>
      <c r="CO229" s="38"/>
      <c r="CP229" s="38"/>
      <c r="CQ229" s="38"/>
      <c r="CR229" s="38"/>
      <c r="CS229" s="38"/>
    </row>
    <row r="230" spans="1:97" ht="13.5" customHeight="1" x14ac:dyDescent="0.35">
      <c r="A230" s="25" t="s">
        <v>84</v>
      </c>
      <c r="B230" s="132" t="s">
        <v>85</v>
      </c>
      <c r="C230" s="27" t="s">
        <v>86</v>
      </c>
      <c r="D230" s="27">
        <v>44545</v>
      </c>
      <c r="E230" s="54">
        <v>0.5</v>
      </c>
      <c r="F230" s="29">
        <f t="shared" si="52"/>
        <v>44545.5</v>
      </c>
      <c r="G230" s="30">
        <v>13.708333333333334</v>
      </c>
      <c r="H230" s="30">
        <v>45.697666666666663</v>
      </c>
      <c r="I230" s="31">
        <v>19</v>
      </c>
      <c r="J230" s="62">
        <v>2</v>
      </c>
      <c r="K230" s="31"/>
      <c r="L230" s="116">
        <v>11.5723</v>
      </c>
      <c r="M230" s="116">
        <v>42.398038999999997</v>
      </c>
      <c r="N230" s="116">
        <v>8.0510000000000002</v>
      </c>
      <c r="O230" s="116">
        <v>0.69350000000000001</v>
      </c>
      <c r="P230" s="116">
        <v>1.0093207</v>
      </c>
      <c r="Q230" s="116">
        <v>5.6520000000000001</v>
      </c>
      <c r="R230" s="116">
        <v>94.210999999999999</v>
      </c>
      <c r="S230" s="116">
        <v>37.788600000000002</v>
      </c>
      <c r="T230" s="33">
        <v>28.840499999999999</v>
      </c>
      <c r="U230" s="33">
        <f t="shared" si="83"/>
        <v>252.42397200000002</v>
      </c>
      <c r="V230" s="33">
        <v>251.14057424779966</v>
      </c>
      <c r="W230" s="33">
        <v>2.4E-2</v>
      </c>
      <c r="X230" s="33">
        <v>1.179</v>
      </c>
      <c r="Y230" s="33">
        <v>1.554</v>
      </c>
      <c r="Z230" s="33">
        <v>3.3000000000000002E-2</v>
      </c>
      <c r="AA230" s="33">
        <v>3.1379999999999999</v>
      </c>
      <c r="AB230" s="33">
        <f t="shared" si="100"/>
        <v>244.10059114877347</v>
      </c>
      <c r="AC230" s="33">
        <f t="shared" si="101"/>
        <v>260.39369801009781</v>
      </c>
      <c r="AD230" s="33">
        <f t="shared" si="102"/>
        <v>267.94294249521096</v>
      </c>
      <c r="AE230" s="33">
        <f t="shared" si="103"/>
        <v>16.293106861324333</v>
      </c>
      <c r="AF230" s="33">
        <f t="shared" si="104"/>
        <v>16.802368247411295</v>
      </c>
      <c r="AG230" s="33">
        <f t="shared" si="105"/>
        <v>93.729124532656201</v>
      </c>
      <c r="AH230" s="33">
        <f t="shared" si="17"/>
        <v>26.339953405356027</v>
      </c>
      <c r="AI230" s="33">
        <f t="shared" si="61"/>
        <v>2.3384064822156572E-2</v>
      </c>
      <c r="AJ230" s="33">
        <f t="shared" si="62"/>
        <v>1.1487421843884416</v>
      </c>
      <c r="AK230" s="33">
        <f t="shared" si="63"/>
        <v>1.514118197234638</v>
      </c>
      <c r="AL230" s="118">
        <f t="shared" si="64"/>
        <v>3.2153089130465287E-2</v>
      </c>
      <c r="AM230" s="116">
        <f t="shared" si="65"/>
        <v>3.0574664754969718</v>
      </c>
      <c r="AN230" s="142">
        <v>2698.16</v>
      </c>
      <c r="AO230" s="118">
        <v>7.9833968654294196</v>
      </c>
      <c r="AP230" s="116">
        <v>21.419262400000001</v>
      </c>
      <c r="AQ230" s="34">
        <v>7.9983534253772799</v>
      </c>
      <c r="AR230" s="31">
        <v>226.91702571410735</v>
      </c>
      <c r="AS230" s="33">
        <v>20.669979999999999</v>
      </c>
      <c r="AT230" s="38"/>
      <c r="AU230" s="37">
        <f t="shared" si="9"/>
        <v>2021.9555099247091</v>
      </c>
      <c r="AV230" s="38"/>
      <c r="AW230" s="115" t="s">
        <v>87</v>
      </c>
      <c r="AX230" s="147">
        <v>2414.9445677285166</v>
      </c>
      <c r="AY230" s="60">
        <v>11.5723</v>
      </c>
      <c r="AZ230" s="60">
        <v>2</v>
      </c>
      <c r="BA230" s="148">
        <v>8.1349393733143174</v>
      </c>
      <c r="BB230" s="282">
        <v>363.10211205920098</v>
      </c>
      <c r="BC230" s="283">
        <v>364.47712908838434</v>
      </c>
      <c r="BD230" s="147">
        <v>2192.9050918717112</v>
      </c>
      <c r="BE230" s="147">
        <v>207.14141998993375</v>
      </c>
      <c r="BF230" s="147">
        <v>14.898055866871626</v>
      </c>
      <c r="BG230" s="147">
        <v>88.452052529022737</v>
      </c>
      <c r="BH230" s="147">
        <v>2.3963407625253819</v>
      </c>
      <c r="BI230" s="147">
        <v>3.4855293064569033E-2</v>
      </c>
      <c r="BJ230" s="147">
        <v>9.6293595417083044E-2</v>
      </c>
      <c r="BK230" s="148">
        <v>11.038803880540238</v>
      </c>
      <c r="BL230" s="149">
        <v>4.8419537736806912</v>
      </c>
      <c r="BM230" s="149">
        <v>3.0974908715918579</v>
      </c>
      <c r="BN230" s="147">
        <v>369.34072863788009</v>
      </c>
      <c r="BO230" s="38"/>
      <c r="BP230" s="38" t="s">
        <v>94</v>
      </c>
      <c r="BQ230" s="38">
        <v>2405.7767882363796</v>
      </c>
      <c r="BR230" s="38">
        <v>11.5723</v>
      </c>
      <c r="BS230" s="38">
        <v>2</v>
      </c>
      <c r="BT230" s="33">
        <v>8.150155237240245</v>
      </c>
      <c r="BU230" s="271">
        <v>348.27851997308625</v>
      </c>
      <c r="BV230" s="271">
        <v>349.5974021276017</v>
      </c>
      <c r="BW230" s="33">
        <v>213.10655106354835</v>
      </c>
      <c r="BX230" s="33">
        <v>2178.3803923179917</v>
      </c>
      <c r="BY230" s="33">
        <v>14.289844854839529</v>
      </c>
      <c r="BZ230" s="33">
        <v>90.966753204327702</v>
      </c>
      <c r="CA230" s="33">
        <v>2.4722014306508546</v>
      </c>
      <c r="CB230" s="33">
        <v>3.4948686074620393E-2</v>
      </c>
      <c r="CC230" s="33">
        <v>9.9243002818254017E-2</v>
      </c>
      <c r="CD230" s="33">
        <v>6.0391965963726643E-4</v>
      </c>
      <c r="CE230" s="33">
        <v>0</v>
      </c>
      <c r="CF230" s="33">
        <v>10.85243700522642</v>
      </c>
      <c r="CG230" s="33">
        <v>4.9813893772108395</v>
      </c>
      <c r="CH230" s="33">
        <v>3.1866905065526887</v>
      </c>
      <c r="CI230" s="33">
        <v>354.26244591716795</v>
      </c>
      <c r="CJ230" s="33"/>
      <c r="CK230" s="33"/>
      <c r="CL230" s="38"/>
      <c r="CM230" s="38"/>
      <c r="CN230" s="38"/>
      <c r="CO230" s="38"/>
      <c r="CP230" s="38"/>
      <c r="CQ230" s="38"/>
      <c r="CR230" s="38"/>
      <c r="CS230" s="38"/>
    </row>
    <row r="231" spans="1:97" ht="13.5" customHeight="1" x14ac:dyDescent="0.35">
      <c r="A231" s="25" t="s">
        <v>84</v>
      </c>
      <c r="B231" s="132" t="s">
        <v>85</v>
      </c>
      <c r="C231" s="27" t="s">
        <v>86</v>
      </c>
      <c r="D231" s="27">
        <v>44545</v>
      </c>
      <c r="E231" s="54">
        <v>0.5</v>
      </c>
      <c r="F231" s="29">
        <f t="shared" si="52"/>
        <v>44545.5</v>
      </c>
      <c r="G231" s="30">
        <v>13.708333333333334</v>
      </c>
      <c r="H231" s="30">
        <v>45.697666666666663</v>
      </c>
      <c r="I231" s="31">
        <v>19</v>
      </c>
      <c r="J231" s="62">
        <v>2</v>
      </c>
      <c r="K231" s="31"/>
      <c r="L231" s="116">
        <v>11.5723</v>
      </c>
      <c r="M231" s="116">
        <v>42.398038999999997</v>
      </c>
      <c r="N231" s="116">
        <v>8.0510000000000002</v>
      </c>
      <c r="O231" s="116">
        <v>0.69350000000000001</v>
      </c>
      <c r="P231" s="116">
        <v>1.0093207</v>
      </c>
      <c r="Q231" s="116">
        <v>5.6520000000000001</v>
      </c>
      <c r="R231" s="116">
        <v>94.210999999999999</v>
      </c>
      <c r="S231" s="116">
        <v>37.788600000000002</v>
      </c>
      <c r="T231" s="33">
        <v>28.840499999999999</v>
      </c>
      <c r="U231" s="33">
        <f t="shared" si="83"/>
        <v>252.42397200000002</v>
      </c>
      <c r="V231" s="150" t="s">
        <v>96</v>
      </c>
      <c r="W231" s="135">
        <f>0.03/2</f>
        <v>1.4999999999999999E-2</v>
      </c>
      <c r="X231" s="33">
        <v>1.1839999999999999</v>
      </c>
      <c r="Y231" s="33">
        <v>1.5490000000000002</v>
      </c>
      <c r="Z231" s="33">
        <v>2.5999999999999999E-2</v>
      </c>
      <c r="AA231" s="33">
        <v>3.1440000000000001</v>
      </c>
      <c r="AB231" s="33"/>
      <c r="AC231" s="33"/>
      <c r="AD231" s="33"/>
      <c r="AE231" s="33"/>
      <c r="AF231" s="33"/>
      <c r="AG231" s="33"/>
      <c r="AH231" s="33">
        <f t="shared" si="17"/>
        <v>26.339953405356027</v>
      </c>
      <c r="AI231" s="33">
        <f t="shared" si="61"/>
        <v>1.4615040513847858E-2</v>
      </c>
      <c r="AJ231" s="33">
        <f t="shared" si="62"/>
        <v>1.1536138645597243</v>
      </c>
      <c r="AK231" s="33">
        <f t="shared" si="63"/>
        <v>1.5092465170633556</v>
      </c>
      <c r="AL231" s="118">
        <f t="shared" si="64"/>
        <v>2.5332736890669619E-2</v>
      </c>
      <c r="AM231" s="116">
        <f t="shared" si="65"/>
        <v>3.063312491702511</v>
      </c>
      <c r="AN231" s="142">
        <v>2697.05</v>
      </c>
      <c r="AO231" s="118">
        <v>7.982987853250239</v>
      </c>
      <c r="AP231" s="116">
        <v>21.468478000000001</v>
      </c>
      <c r="AQ231" s="34">
        <v>7.9978758333620918</v>
      </c>
      <c r="AR231" s="31">
        <v>227.22696812819967</v>
      </c>
      <c r="AS231" s="33">
        <v>20.8487632</v>
      </c>
      <c r="AT231" s="38"/>
      <c r="AU231" s="37">
        <f t="shared" si="9"/>
        <v>2021.9555099247091</v>
      </c>
      <c r="AV231" s="38"/>
      <c r="AW231" s="115" t="s">
        <v>87</v>
      </c>
      <c r="AX231" s="147">
        <v>2413.7217260790021</v>
      </c>
      <c r="AY231" s="60">
        <v>11.5723</v>
      </c>
      <c r="AZ231" s="60">
        <v>2</v>
      </c>
      <c r="BA231" s="148">
        <v>8.1352762971836139</v>
      </c>
      <c r="BB231" s="282">
        <v>362.61440452905617</v>
      </c>
      <c r="BC231" s="283">
        <v>363.98757467788016</v>
      </c>
      <c r="BD231" s="147">
        <v>2191.6592704201607</v>
      </c>
      <c r="BE231" s="147">
        <v>207.18441039997631</v>
      </c>
      <c r="BF231" s="147">
        <v>14.878045258865519</v>
      </c>
      <c r="BG231" s="147">
        <v>88.507162671417461</v>
      </c>
      <c r="BH231" s="147">
        <v>2.3982005551298693</v>
      </c>
      <c r="BI231" s="147">
        <v>2.7463559551737526E-2</v>
      </c>
      <c r="BJ231" s="147">
        <v>9.6550229281487585E-2</v>
      </c>
      <c r="BK231" s="148">
        <v>11.033519295879787</v>
      </c>
      <c r="BL231" s="149">
        <v>4.8429586793057844</v>
      </c>
      <c r="BM231" s="149">
        <v>3.0981337290304105</v>
      </c>
      <c r="BN231" s="147">
        <v>368.84464159083893</v>
      </c>
      <c r="BO231" s="38"/>
      <c r="BP231" s="38" t="s">
        <v>94</v>
      </c>
      <c r="BQ231" s="38">
        <v>2404.5952055691469</v>
      </c>
      <c r="BR231" s="38">
        <v>11.5723</v>
      </c>
      <c r="BS231" s="38">
        <v>2</v>
      </c>
      <c r="BT231" s="33">
        <v>8.1504235010478592</v>
      </c>
      <c r="BU231" s="271">
        <v>347.87474097851151</v>
      </c>
      <c r="BV231" s="271">
        <v>349.19209407832</v>
      </c>
      <c r="BW231" s="33">
        <v>213.12261379367075</v>
      </c>
      <c r="BX231" s="33">
        <v>2177.1993139463275</v>
      </c>
      <c r="BY231" s="33">
        <v>14.273277829148553</v>
      </c>
      <c r="BZ231" s="33">
        <v>91.011563017102475</v>
      </c>
      <c r="CA231" s="33">
        <v>2.4737289818145727</v>
      </c>
      <c r="CB231" s="33">
        <v>2.7536802021549039E-2</v>
      </c>
      <c r="CC231" s="33">
        <v>9.9492203165134019E-2</v>
      </c>
      <c r="CD231" s="33">
        <v>3.7767698325584943E-4</v>
      </c>
      <c r="CE231" s="33">
        <v>0</v>
      </c>
      <c r="CF231" s="33">
        <v>10.848114189559089</v>
      </c>
      <c r="CG231" s="33">
        <v>4.9817648453172927</v>
      </c>
      <c r="CH231" s="33">
        <v>3.18693070071535</v>
      </c>
      <c r="CI231" s="33">
        <v>353.8517294186625</v>
      </c>
      <c r="CJ231" s="33"/>
      <c r="CK231" s="33"/>
      <c r="CL231" s="38"/>
      <c r="CM231" s="38"/>
      <c r="CN231" s="38"/>
      <c r="CO231" s="38"/>
      <c r="CP231" s="38"/>
      <c r="CQ231" s="38"/>
      <c r="CR231" s="38"/>
      <c r="CS231" s="38"/>
    </row>
    <row r="232" spans="1:97" ht="13.5" customHeight="1" x14ac:dyDescent="0.35">
      <c r="A232" s="136" t="s">
        <v>89</v>
      </c>
      <c r="B232" s="137" t="s">
        <v>85</v>
      </c>
      <c r="C232" s="138" t="s">
        <v>86</v>
      </c>
      <c r="D232" s="138">
        <v>44545</v>
      </c>
      <c r="E232" s="139">
        <v>0.49305555555555558</v>
      </c>
      <c r="F232" s="140">
        <f t="shared" si="52"/>
        <v>44545.493055555555</v>
      </c>
      <c r="G232" s="141">
        <v>13.708333333333334</v>
      </c>
      <c r="H232" s="141">
        <v>45.697666666666663</v>
      </c>
      <c r="I232" s="117">
        <v>19</v>
      </c>
      <c r="J232" s="199">
        <v>15</v>
      </c>
      <c r="K232" s="117"/>
      <c r="L232" s="116">
        <v>11.548999999999999</v>
      </c>
      <c r="M232" s="116">
        <v>42.378810999999999</v>
      </c>
      <c r="N232" s="116">
        <v>8.0470000000000006</v>
      </c>
      <c r="O232" s="116">
        <v>0.97840000000000005</v>
      </c>
      <c r="P232" s="116">
        <v>1.0200654</v>
      </c>
      <c r="Q232" s="116">
        <v>5.8118999999999996</v>
      </c>
      <c r="R232" s="116">
        <v>96.828999999999994</v>
      </c>
      <c r="S232" s="116">
        <v>37.786999999999999</v>
      </c>
      <c r="T232" s="116">
        <v>28.844000000000001</v>
      </c>
      <c r="U232" s="116">
        <f t="shared" si="83"/>
        <v>259.56526589999999</v>
      </c>
      <c r="V232" s="116">
        <v>249.43247059919184</v>
      </c>
      <c r="W232" s="116">
        <v>3.2000000000000001E-2</v>
      </c>
      <c r="X232" s="116">
        <v>1.1919999999999999</v>
      </c>
      <c r="Y232" s="116">
        <v>1.5810000000000002</v>
      </c>
      <c r="Z232" s="116">
        <v>4.1000000000000002E-2</v>
      </c>
      <c r="AA232" s="116">
        <v>3.1640000000000001</v>
      </c>
      <c r="AB232" s="116">
        <f t="shared" ref="AB232:AB234" si="106">V232*1000/(1000+T232)</f>
        <v>242.43954438106442</v>
      </c>
      <c r="AC232" s="116">
        <f t="shared" ref="AC232:AC234" si="107">EXP(1)^(-135.29996+(1.572288*(10^5)/(L232+273.15))-((6.637149*10^7)/(L232+273.15)^2)+(1.243678*10^10)/(L232+273.15)^3-((8.621061*10^11)/(L232+273.15)^4)-(S232*(0.020573-12.142/(L232+273.15)+2363.1/(L232+273.15)^2)))</f>
        <v>260.5225366127986</v>
      </c>
      <c r="AD232" s="116">
        <f t="shared" ref="AD232:AD234" si="108">EXP(1)^(-135.90205+(1.575701*10^5/(L232+273.15)+(-6.642308*10^7/(L232+273.15)^2)+(1.2438*10^10/(L232+273.15)^3)+(-8.621949*10^11/(L232+273.15)^4)-(S232*(0.017674-10.754/(L232+273.15)+2140.7/(L232+273.15)^2))))</f>
        <v>268.07636176112715</v>
      </c>
      <c r="AE232" s="116">
        <f t="shared" ref="AE232:AE234" si="109">AC232-AB232</f>
        <v>18.082992231734181</v>
      </c>
      <c r="AF232" s="116">
        <f t="shared" ref="AF232:AF234" si="110">AD232-V232</f>
        <v>18.643891161935301</v>
      </c>
      <c r="AG232" s="116">
        <f t="shared" ref="AG232:AG234" si="111">V232/AD232*100</f>
        <v>93.045305807847328</v>
      </c>
      <c r="AH232" s="116">
        <f t="shared" si="17"/>
        <v>26.338735674256895</v>
      </c>
      <c r="AI232" s="116">
        <f t="shared" si="61"/>
        <v>3.1178790089197488E-2</v>
      </c>
      <c r="AJ232" s="116">
        <f t="shared" si="62"/>
        <v>1.1614099308226065</v>
      </c>
      <c r="AK232" s="116">
        <f t="shared" si="63"/>
        <v>1.5404270978444135</v>
      </c>
      <c r="AL232" s="118">
        <f t="shared" si="64"/>
        <v>3.9947824801784278E-2</v>
      </c>
      <c r="AM232" s="116">
        <f t="shared" si="65"/>
        <v>3.0828028700694015</v>
      </c>
      <c r="AN232" s="142">
        <v>2688.11</v>
      </c>
      <c r="AO232" s="118">
        <v>7.9825073114338574</v>
      </c>
      <c r="AP232" s="116">
        <v>21.419262400000001</v>
      </c>
      <c r="AQ232" s="118">
        <v>7.9974591482541229</v>
      </c>
      <c r="AR232" s="117">
        <v>229.841962803531</v>
      </c>
      <c r="AS232" s="116">
        <v>20.619759999999999</v>
      </c>
      <c r="AT232" s="115"/>
      <c r="AU232" s="143">
        <f t="shared" si="9"/>
        <v>2021.9555099247091</v>
      </c>
      <c r="AV232" s="115"/>
      <c r="AW232" s="115" t="s">
        <v>87</v>
      </c>
      <c r="AX232" s="147">
        <v>2406.1877402816654</v>
      </c>
      <c r="AY232" s="60">
        <v>11.548999999999999</v>
      </c>
      <c r="AZ232" s="60">
        <v>15</v>
      </c>
      <c r="BA232" s="148">
        <v>8.1339127307756325</v>
      </c>
      <c r="BB232" s="282">
        <v>362.17242734387736</v>
      </c>
      <c r="BC232" s="283">
        <v>363.54433630866106</v>
      </c>
      <c r="BD232" s="147">
        <v>2185.3839888769644</v>
      </c>
      <c r="BE232" s="147">
        <v>205.93259943454723</v>
      </c>
      <c r="BF232" s="147">
        <v>14.871151970153543</v>
      </c>
      <c r="BG232" s="147">
        <v>88.340592287345103</v>
      </c>
      <c r="BH232" s="147">
        <v>2.3874993050113273</v>
      </c>
      <c r="BI232" s="147">
        <v>4.3296842221004994E-2</v>
      </c>
      <c r="BJ232" s="147">
        <v>9.6915433359679309E-2</v>
      </c>
      <c r="BK232" s="148">
        <v>11.040890353336799</v>
      </c>
      <c r="BL232" s="149">
        <v>4.8025297765308066</v>
      </c>
      <c r="BM232" s="149">
        <v>3.0726077473277229</v>
      </c>
      <c r="BN232" s="147">
        <v>368.38791863667052</v>
      </c>
      <c r="BO232" s="115"/>
      <c r="BP232" s="115" t="s">
        <v>94</v>
      </c>
      <c r="BQ232" s="115">
        <v>2397.0584867936373</v>
      </c>
      <c r="BR232" s="115">
        <v>11.548999999999999</v>
      </c>
      <c r="BS232" s="115">
        <v>15</v>
      </c>
      <c r="BT232" s="116">
        <v>8.1491248349710865</v>
      </c>
      <c r="BU232" s="268">
        <v>347.39270743639941</v>
      </c>
      <c r="BV232" s="268">
        <v>348.70863082992702</v>
      </c>
      <c r="BW232" s="116">
        <v>211.8635219599112</v>
      </c>
      <c r="BX232" s="116">
        <v>2170.9306825317922</v>
      </c>
      <c r="BY232" s="116">
        <v>14.264282301933942</v>
      </c>
      <c r="BZ232" s="116">
        <v>90.852382022667271</v>
      </c>
      <c r="CA232" s="116">
        <v>2.4630546641070725</v>
      </c>
      <c r="CB232" s="116">
        <v>4.3412657103789269E-2</v>
      </c>
      <c r="CC232" s="116">
        <v>9.9883070409512206E-2</v>
      </c>
      <c r="CD232" s="116">
        <v>8.0294090726143344E-4</v>
      </c>
      <c r="CE232" s="116">
        <v>0</v>
      </c>
      <c r="CF232" s="116">
        <v>10.854410436015998</v>
      </c>
      <c r="CG232" s="116">
        <v>4.9408441187406753</v>
      </c>
      <c r="CH232" s="116">
        <v>3.1610998003114266</v>
      </c>
      <c r="CI232" s="116">
        <v>353.35455374282913</v>
      </c>
      <c r="CJ232" s="116"/>
      <c r="CK232" s="116"/>
      <c r="CL232" s="115"/>
      <c r="CM232" s="115"/>
      <c r="CN232" s="115"/>
      <c r="CO232" s="115"/>
      <c r="CP232" s="115"/>
      <c r="CQ232" s="115"/>
      <c r="CR232" s="115"/>
      <c r="CS232" s="115"/>
    </row>
    <row r="233" spans="1:97" ht="13.5" customHeight="1" x14ac:dyDescent="0.35">
      <c r="A233" s="25" t="s">
        <v>84</v>
      </c>
      <c r="B233" s="132" t="s">
        <v>85</v>
      </c>
      <c r="C233" s="27" t="s">
        <v>86</v>
      </c>
      <c r="D233" s="27">
        <v>44578</v>
      </c>
      <c r="E233" s="54">
        <v>0.45833333333333331</v>
      </c>
      <c r="F233" s="29">
        <f t="shared" si="52"/>
        <v>44578.458333333336</v>
      </c>
      <c r="G233" s="30">
        <v>13.708333333333334</v>
      </c>
      <c r="H233" s="30">
        <v>45.697666666666663</v>
      </c>
      <c r="I233" s="31">
        <v>19</v>
      </c>
      <c r="J233" s="62">
        <v>2</v>
      </c>
      <c r="K233" s="31"/>
      <c r="L233" s="116">
        <v>9.6568000000000005</v>
      </c>
      <c r="M233" s="116">
        <v>40.715490000000003</v>
      </c>
      <c r="N233" s="116">
        <v>8.0399999999999991</v>
      </c>
      <c r="O233" s="116">
        <v>1.1471</v>
      </c>
      <c r="P233" s="116">
        <v>0.79762710000000003</v>
      </c>
      <c r="Q233" s="116">
        <v>6.0190999999999999</v>
      </c>
      <c r="R233" s="116">
        <v>96.475999999999999</v>
      </c>
      <c r="S233" s="116">
        <v>38.066200000000002</v>
      </c>
      <c r="T233" s="33">
        <v>29.409199999999998</v>
      </c>
      <c r="U233" s="33">
        <f t="shared" si="83"/>
        <v>268.81902509999998</v>
      </c>
      <c r="V233" s="33">
        <v>275.98031969008406</v>
      </c>
      <c r="W233" s="135">
        <f t="shared" ref="W233:W234" si="112">0.03/2</f>
        <v>1.4999999999999999E-2</v>
      </c>
      <c r="X233" s="33">
        <v>1.028</v>
      </c>
      <c r="Y233" s="33">
        <v>1.0840000000000001</v>
      </c>
      <c r="Z233" s="33">
        <v>5.2999999999999999E-2</v>
      </c>
      <c r="AA233" s="38">
        <v>3.5960000000000001</v>
      </c>
      <c r="AB233" s="33">
        <f t="shared" si="106"/>
        <v>268.09583564056362</v>
      </c>
      <c r="AC233" s="33">
        <f t="shared" si="107"/>
        <v>270.59883643814419</v>
      </c>
      <c r="AD233" s="33">
        <f t="shared" si="108"/>
        <v>278.59887008115476</v>
      </c>
      <c r="AE233" s="33">
        <f t="shared" si="109"/>
        <v>2.5030007975805688</v>
      </c>
      <c r="AF233" s="33">
        <f t="shared" si="110"/>
        <v>2.6185503910706984</v>
      </c>
      <c r="AG233" s="33">
        <f t="shared" si="111"/>
        <v>99.060100139563417</v>
      </c>
      <c r="AH233" s="33">
        <f t="shared" si="17"/>
        <v>26.551247006620542</v>
      </c>
      <c r="AI233" s="33">
        <f t="shared" si="61"/>
        <v>1.4612032320587363E-2</v>
      </c>
      <c r="AJ233" s="33">
        <f t="shared" si="62"/>
        <v>1.001411281704254</v>
      </c>
      <c r="AK233" s="33">
        <f t="shared" si="63"/>
        <v>1.0559628690344467</v>
      </c>
      <c r="AL233" s="118">
        <f t="shared" si="64"/>
        <v>5.1629180866075347E-2</v>
      </c>
      <c r="AM233" s="116">
        <f t="shared" si="65"/>
        <v>3.5029912149888105</v>
      </c>
      <c r="AN233" s="142">
        <v>2692.89</v>
      </c>
      <c r="AO233" s="118">
        <v>7.9890909798945309</v>
      </c>
      <c r="AP233" s="116">
        <v>21.043616799999999</v>
      </c>
      <c r="AQ233" s="34">
        <v>8.0041519760400757</v>
      </c>
      <c r="AR233" s="31">
        <v>214.32633699455178</v>
      </c>
      <c r="AS233" s="33">
        <v>21.109907200000002</v>
      </c>
      <c r="AT233" s="38"/>
      <c r="AU233" s="37">
        <f t="shared" si="9"/>
        <v>2022.0465434633813</v>
      </c>
      <c r="AV233" s="38"/>
      <c r="AW233" s="115" t="s">
        <v>87</v>
      </c>
      <c r="AX233" s="147">
        <v>2408.1305917930331</v>
      </c>
      <c r="AY233" s="60">
        <v>9.6568000000000005</v>
      </c>
      <c r="AZ233" s="60">
        <v>2</v>
      </c>
      <c r="BA233" s="148">
        <v>8.1652525390623314</v>
      </c>
      <c r="BB233" s="282">
        <v>332.99699495240935</v>
      </c>
      <c r="BC233" s="283">
        <v>334.28970365777201</v>
      </c>
      <c r="BD233" s="147">
        <v>2186.9050840654072</v>
      </c>
      <c r="BE233" s="147">
        <v>206.70572131172341</v>
      </c>
      <c r="BF233" s="147">
        <v>14.519786415902614</v>
      </c>
      <c r="BG233" s="147">
        <v>90.294754615604404</v>
      </c>
      <c r="BH233" s="147">
        <v>2.1213084224089127</v>
      </c>
      <c r="BI233" s="147">
        <v>5.5776607594315776E-2</v>
      </c>
      <c r="BJ233" s="147">
        <v>0.10860067232211613</v>
      </c>
      <c r="BK233" s="148">
        <v>11.009512039799294</v>
      </c>
      <c r="BL233" s="149">
        <v>4.8265293786434373</v>
      </c>
      <c r="BM233" s="149">
        <v>3.0777451277809171</v>
      </c>
      <c r="BN233" s="147">
        <v>338.20874175098209</v>
      </c>
      <c r="BO233" s="38"/>
      <c r="BP233" s="38" t="s">
        <v>94</v>
      </c>
      <c r="BQ233" s="38">
        <v>2398.8778253733149</v>
      </c>
      <c r="BR233" s="38">
        <v>9.6568000000000005</v>
      </c>
      <c r="BS233" s="38">
        <v>2</v>
      </c>
      <c r="BT233" s="33">
        <v>8.1806037423920568</v>
      </c>
      <c r="BU233" s="271">
        <v>319.27768024987216</v>
      </c>
      <c r="BV233" s="271">
        <v>320.51712998348307</v>
      </c>
      <c r="BW233" s="33">
        <v>212.70778322206127</v>
      </c>
      <c r="BX233" s="33">
        <v>2172.2484638942019</v>
      </c>
      <c r="BY233" s="33">
        <v>13.921578257051689</v>
      </c>
      <c r="BZ233" s="33">
        <v>92.876166012431327</v>
      </c>
      <c r="CA233" s="33">
        <v>2.188367989411979</v>
      </c>
      <c r="CB233" s="33">
        <v>5.5920762717292433E-2</v>
      </c>
      <c r="CC233" s="33">
        <v>0.11192410418351995</v>
      </c>
      <c r="CD233" s="33">
        <v>3.4429248537321547E-4</v>
      </c>
      <c r="CE233" s="33">
        <v>0</v>
      </c>
      <c r="CF233" s="33">
        <v>10.821810851992575</v>
      </c>
      <c r="CG233" s="33">
        <v>4.9666760952357443</v>
      </c>
      <c r="CH233" s="33">
        <v>3.1671128370245514</v>
      </c>
      <c r="CI233" s="33">
        <v>324.27470560782109</v>
      </c>
      <c r="CJ233" s="33"/>
      <c r="CK233" s="33"/>
      <c r="CL233" s="38"/>
      <c r="CM233" s="38"/>
      <c r="CN233" s="38"/>
      <c r="CO233" s="38"/>
      <c r="CP233" s="38"/>
      <c r="CQ233" s="38"/>
      <c r="CR233" s="38"/>
      <c r="CS233" s="38"/>
    </row>
    <row r="234" spans="1:97" ht="13.5" customHeight="1" x14ac:dyDescent="0.35">
      <c r="A234" s="25" t="s">
        <v>84</v>
      </c>
      <c r="B234" s="132" t="s">
        <v>85</v>
      </c>
      <c r="C234" s="27" t="s">
        <v>86</v>
      </c>
      <c r="D234" s="27">
        <v>44578</v>
      </c>
      <c r="E234" s="54">
        <v>0.45833333333333331</v>
      </c>
      <c r="F234" s="29">
        <f t="shared" si="52"/>
        <v>44578.458333333336</v>
      </c>
      <c r="G234" s="30">
        <v>13.708333333333334</v>
      </c>
      <c r="H234" s="30">
        <v>45.697666666666663</v>
      </c>
      <c r="I234" s="31">
        <v>19</v>
      </c>
      <c r="J234" s="62">
        <v>2</v>
      </c>
      <c r="K234" s="31"/>
      <c r="L234" s="116">
        <v>9.6568000000000005</v>
      </c>
      <c r="M234" s="116">
        <v>40.715490000000003</v>
      </c>
      <c r="N234" s="116">
        <v>8.0399999999999991</v>
      </c>
      <c r="O234" s="116">
        <v>1.1471</v>
      </c>
      <c r="P234" s="116">
        <v>0.79762710000000003</v>
      </c>
      <c r="Q234" s="116">
        <v>6.0190999999999999</v>
      </c>
      <c r="R234" s="116">
        <v>96.475999999999999</v>
      </c>
      <c r="S234" s="116">
        <v>38.066200000000002</v>
      </c>
      <c r="T234" s="33">
        <v>29.409199999999998</v>
      </c>
      <c r="U234" s="33">
        <f t="shared" si="83"/>
        <v>268.81902509999998</v>
      </c>
      <c r="V234" s="33">
        <v>276.49413046442538</v>
      </c>
      <c r="W234" s="135">
        <f t="shared" si="112"/>
        <v>1.4999999999999999E-2</v>
      </c>
      <c r="X234" s="33">
        <v>1.0349999999999999</v>
      </c>
      <c r="Y234" s="33">
        <v>1.0660000000000001</v>
      </c>
      <c r="Z234" s="33">
        <v>3.7999999999999999E-2</v>
      </c>
      <c r="AA234" s="38">
        <v>3.5169999999999999</v>
      </c>
      <c r="AB234" s="33">
        <f t="shared" si="106"/>
        <v>268.59496735061759</v>
      </c>
      <c r="AC234" s="33">
        <f t="shared" si="107"/>
        <v>270.59883643814419</v>
      </c>
      <c r="AD234" s="33">
        <f t="shared" si="108"/>
        <v>278.59887008115476</v>
      </c>
      <c r="AE234" s="33">
        <f t="shared" si="109"/>
        <v>2.0038690875265956</v>
      </c>
      <c r="AF234" s="33">
        <f t="shared" si="110"/>
        <v>2.1047396167293755</v>
      </c>
      <c r="AG234" s="33">
        <f t="shared" si="111"/>
        <v>99.244526865411814</v>
      </c>
      <c r="AH234" s="33">
        <f t="shared" si="17"/>
        <v>26.551247006620542</v>
      </c>
      <c r="AI234" s="33">
        <f t="shared" si="61"/>
        <v>1.4612032320587363E-2</v>
      </c>
      <c r="AJ234" s="33">
        <f t="shared" si="62"/>
        <v>1.0082302301205279</v>
      </c>
      <c r="AK234" s="33">
        <f t="shared" si="63"/>
        <v>1.038428430249742</v>
      </c>
      <c r="AL234" s="118">
        <f t="shared" si="64"/>
        <v>3.7017148545487981E-2</v>
      </c>
      <c r="AM234" s="116">
        <f t="shared" si="65"/>
        <v>3.4260345114337167</v>
      </c>
      <c r="AN234" s="142">
        <v>2686.38</v>
      </c>
      <c r="AO234" s="118">
        <v>7.9854585352578864</v>
      </c>
      <c r="AP234" s="116">
        <v>21.1179424</v>
      </c>
      <c r="AQ234" s="34">
        <v>8.0003908895972931</v>
      </c>
      <c r="AR234" s="31">
        <v>211.31223766139405</v>
      </c>
      <c r="AS234" s="33">
        <v>21.1179424</v>
      </c>
      <c r="AT234" s="38"/>
      <c r="AU234" s="37">
        <f t="shared" si="9"/>
        <v>2022.0465434633813</v>
      </c>
      <c r="AV234" s="38"/>
      <c r="AW234" s="115" t="s">
        <v>87</v>
      </c>
      <c r="AX234" s="147">
        <v>2403.6528911243568</v>
      </c>
      <c r="AY234" s="60">
        <v>9.6568000000000005</v>
      </c>
      <c r="AZ234" s="60">
        <v>2</v>
      </c>
      <c r="BA234" s="148">
        <v>8.1626777114047044</v>
      </c>
      <c r="BB234" s="282">
        <v>334.51199616210897</v>
      </c>
      <c r="BC234" s="283">
        <v>335.81058616754967</v>
      </c>
      <c r="BD234" s="147">
        <v>2183.8685252913024</v>
      </c>
      <c r="BE234" s="147">
        <v>205.19852028052841</v>
      </c>
      <c r="BF234" s="147">
        <v>14.585845552525685</v>
      </c>
      <c r="BG234" s="147">
        <v>89.867096019383084</v>
      </c>
      <c r="BH234" s="147">
        <v>2.1087689029797763</v>
      </c>
      <c r="BI234" s="147">
        <v>3.9971325578848332E-2</v>
      </c>
      <c r="BJ234" s="147">
        <v>0.10560633430206098</v>
      </c>
      <c r="BK234" s="148">
        <v>11.034971011388015</v>
      </c>
      <c r="BL234" s="149">
        <v>4.7913365934102989</v>
      </c>
      <c r="BM234" s="149">
        <v>3.055303655910135</v>
      </c>
      <c r="BN234" s="147">
        <v>339.7474542938894</v>
      </c>
      <c r="BO234" s="38"/>
      <c r="BP234" s="38" t="s">
        <v>94</v>
      </c>
      <c r="BQ234" s="38">
        <v>2394.5220280090534</v>
      </c>
      <c r="BR234" s="38">
        <v>9.6568000000000005</v>
      </c>
      <c r="BS234" s="38">
        <v>2</v>
      </c>
      <c r="BT234" s="33">
        <v>8.177901672283987</v>
      </c>
      <c r="BU234" s="271">
        <v>320.85182318069974</v>
      </c>
      <c r="BV234" s="271">
        <v>322.09738380510254</v>
      </c>
      <c r="BW234" s="33">
        <v>211.11310504017516</v>
      </c>
      <c r="BX234" s="33">
        <v>2169.4187067977009</v>
      </c>
      <c r="BY234" s="33">
        <v>13.990216171177495</v>
      </c>
      <c r="BZ234" s="33">
        <v>92.417860607002893</v>
      </c>
      <c r="CA234" s="33">
        <v>2.1747947871548767</v>
      </c>
      <c r="CB234" s="33">
        <v>4.0073299779216767E-2</v>
      </c>
      <c r="CC234" s="33">
        <v>0.10880787197167938</v>
      </c>
      <c r="CD234" s="33">
        <v>3.4220704612734334E-4</v>
      </c>
      <c r="CE234" s="33">
        <v>0</v>
      </c>
      <c r="CF234" s="33">
        <v>10.848112047145303</v>
      </c>
      <c r="CG234" s="33">
        <v>4.9294407393611577</v>
      </c>
      <c r="CH234" s="33">
        <v>3.1433688739956951</v>
      </c>
      <c r="CI234" s="33">
        <v>325.87348550085738</v>
      </c>
      <c r="CJ234" s="33"/>
      <c r="CK234" s="33"/>
      <c r="CL234" s="38"/>
      <c r="CM234" s="38"/>
      <c r="CN234" s="38"/>
      <c r="CO234" s="38"/>
      <c r="CP234" s="38"/>
      <c r="CQ234" s="38"/>
      <c r="CR234" s="38"/>
      <c r="CS234" s="38"/>
    </row>
    <row r="235" spans="1:97" ht="13.5" customHeight="1" x14ac:dyDescent="0.35">
      <c r="A235" s="25" t="s">
        <v>84</v>
      </c>
      <c r="B235" s="132" t="s">
        <v>85</v>
      </c>
      <c r="C235" s="27" t="s">
        <v>86</v>
      </c>
      <c r="D235" s="27">
        <v>44578</v>
      </c>
      <c r="E235" s="54">
        <v>0.45833333333333331</v>
      </c>
      <c r="F235" s="29">
        <f t="shared" si="52"/>
        <v>44578.458333333336</v>
      </c>
      <c r="G235" s="30">
        <v>13.708333333333334</v>
      </c>
      <c r="H235" s="30">
        <v>45.697666666666663</v>
      </c>
      <c r="I235" s="31">
        <v>19</v>
      </c>
      <c r="J235" s="62">
        <v>2</v>
      </c>
      <c r="K235" s="31"/>
      <c r="L235" s="116">
        <v>9.6568000000000005</v>
      </c>
      <c r="M235" s="116">
        <v>40.715490000000003</v>
      </c>
      <c r="N235" s="116">
        <v>8.0399999999999991</v>
      </c>
      <c r="O235" s="116">
        <v>1.1471</v>
      </c>
      <c r="P235" s="116">
        <v>0.79762710000000003</v>
      </c>
      <c r="Q235" s="116">
        <v>6.0190999999999999</v>
      </c>
      <c r="R235" s="116">
        <v>96.475999999999999</v>
      </c>
      <c r="S235" s="116">
        <v>38.066200000000002</v>
      </c>
      <c r="T235" s="33">
        <v>29.409199999999998</v>
      </c>
      <c r="U235" s="33">
        <f t="shared" si="83"/>
        <v>268.81902509999998</v>
      </c>
      <c r="V235" s="150" t="s">
        <v>97</v>
      </c>
      <c r="W235" s="33">
        <v>5.6000000000000001E-2</v>
      </c>
      <c r="X235" s="33">
        <v>1.032</v>
      </c>
      <c r="Y235" s="33">
        <v>1.0840000000000001</v>
      </c>
      <c r="Z235" s="33">
        <v>2.9000000000000001E-2</v>
      </c>
      <c r="AA235" s="38">
        <v>3.5030000000000001</v>
      </c>
      <c r="AB235" s="33"/>
      <c r="AC235" s="33"/>
      <c r="AD235" s="33"/>
      <c r="AE235" s="33"/>
      <c r="AF235" s="33"/>
      <c r="AG235" s="33"/>
      <c r="AH235" s="33">
        <f t="shared" si="17"/>
        <v>26.551247006620542</v>
      </c>
      <c r="AI235" s="33">
        <f t="shared" si="61"/>
        <v>5.4551587330192816E-2</v>
      </c>
      <c r="AJ235" s="33">
        <f t="shared" si="62"/>
        <v>1.0053078236564106</v>
      </c>
      <c r="AK235" s="33">
        <f t="shared" si="63"/>
        <v>1.0559628690344467</v>
      </c>
      <c r="AL235" s="118">
        <f t="shared" si="64"/>
        <v>2.8249929153135567E-2</v>
      </c>
      <c r="AM235" s="116">
        <f t="shared" si="65"/>
        <v>3.4123966146011688</v>
      </c>
      <c r="AN235" s="142">
        <v>2689.86</v>
      </c>
      <c r="AO235" s="118">
        <v>7.9848364569909762</v>
      </c>
      <c r="AP235" s="116">
        <v>21.166153600000001</v>
      </c>
      <c r="AQ235" s="34">
        <v>7.9996998174997955</v>
      </c>
      <c r="AR235" s="31">
        <v>212.48798617396272</v>
      </c>
      <c r="AS235" s="33">
        <v>21.051652000000001</v>
      </c>
      <c r="AT235" s="38"/>
      <c r="AU235" s="37">
        <f t="shared" si="9"/>
        <v>2022.0465434633813</v>
      </c>
      <c r="AV235" s="38"/>
      <c r="AW235" s="115" t="s">
        <v>87</v>
      </c>
      <c r="AX235" s="147">
        <v>2406.8179329753793</v>
      </c>
      <c r="AY235" s="60">
        <v>9.6568000000000005</v>
      </c>
      <c r="AZ235" s="60">
        <v>2</v>
      </c>
      <c r="BA235" s="148">
        <v>8.162792595732201</v>
      </c>
      <c r="BB235" s="282">
        <v>334.85685012457628</v>
      </c>
      <c r="BC235" s="283">
        <v>336.15677886798198</v>
      </c>
      <c r="BD235" s="147">
        <v>2186.6982844090949</v>
      </c>
      <c r="BE235" s="147">
        <v>205.51876622377094</v>
      </c>
      <c r="BF235" s="147">
        <v>14.600882342513319</v>
      </c>
      <c r="BG235" s="147">
        <v>89.886144897200538</v>
      </c>
      <c r="BH235" s="147">
        <v>2.1093268113885029</v>
      </c>
      <c r="BI235" s="147">
        <v>3.0505093722971485E-2</v>
      </c>
      <c r="BJ235" s="147">
        <v>0.10521292141893432</v>
      </c>
      <c r="BK235" s="148">
        <v>11.037178349061477</v>
      </c>
      <c r="BL235" s="149">
        <v>4.7988142599385544</v>
      </c>
      <c r="BM235" s="149">
        <v>3.0600719583318177</v>
      </c>
      <c r="BN235" s="147">
        <v>340.09770557693952</v>
      </c>
      <c r="BO235" s="38"/>
      <c r="BP235" s="38" t="s">
        <v>94</v>
      </c>
      <c r="BQ235" s="38">
        <v>2397.7171611180806</v>
      </c>
      <c r="BR235" s="38">
        <v>9.6568000000000005</v>
      </c>
      <c r="BS235" s="38">
        <v>2</v>
      </c>
      <c r="BT235" s="33">
        <v>8.1779486470077387</v>
      </c>
      <c r="BU235" s="271">
        <v>321.24234274068078</v>
      </c>
      <c r="BV235" s="271">
        <v>322.48941937886883</v>
      </c>
      <c r="BW235" s="33">
        <v>211.41578782193253</v>
      </c>
      <c r="BX235" s="33">
        <v>2172.2941291616917</v>
      </c>
      <c r="BY235" s="33">
        <v>14.007244134456483</v>
      </c>
      <c r="BZ235" s="33">
        <v>92.425813743797647</v>
      </c>
      <c r="CA235" s="33">
        <v>2.1750300328552061</v>
      </c>
      <c r="CB235" s="33">
        <v>3.0582530920430007E-2</v>
      </c>
      <c r="CC235" s="33">
        <v>0.10838609470580174</v>
      </c>
      <c r="CD235" s="33">
        <v>1.2777079294082605E-3</v>
      </c>
      <c r="CE235" s="33">
        <v>0</v>
      </c>
      <c r="CF235" s="33">
        <v>10.851085603969029</v>
      </c>
      <c r="CG235" s="33">
        <v>4.9365083102502982</v>
      </c>
      <c r="CH235" s="33">
        <v>3.1478756696997778</v>
      </c>
      <c r="CI235" s="33">
        <v>326.27011709517313</v>
      </c>
      <c r="CJ235" s="33">
        <f t="shared" ref="CJ235:CK235" si="113">AVERAGE(BU233:BU235)</f>
        <v>320.45728205708423</v>
      </c>
      <c r="CK235" s="33">
        <f t="shared" si="113"/>
        <v>321.70131105581817</v>
      </c>
      <c r="CL235" s="38"/>
      <c r="CM235" s="38"/>
      <c r="CN235" s="38"/>
      <c r="CO235" s="38"/>
      <c r="CP235" s="38"/>
      <c r="CQ235" s="38"/>
      <c r="CR235" s="38"/>
      <c r="CS235" s="38"/>
    </row>
    <row r="236" spans="1:97" ht="13.5" customHeight="1" x14ac:dyDescent="0.35">
      <c r="A236" s="136" t="s">
        <v>89</v>
      </c>
      <c r="B236" s="137" t="s">
        <v>85</v>
      </c>
      <c r="C236" s="138" t="s">
        <v>86</v>
      </c>
      <c r="D236" s="138">
        <v>44578</v>
      </c>
      <c r="E236" s="139">
        <v>0.47569444444444442</v>
      </c>
      <c r="F236" s="140">
        <f t="shared" si="52"/>
        <v>44578.475694444445</v>
      </c>
      <c r="G236" s="141">
        <v>13.708333333333334</v>
      </c>
      <c r="H236" s="141">
        <v>45.697666666666663</v>
      </c>
      <c r="I236" s="117">
        <v>19</v>
      </c>
      <c r="J236" s="199">
        <v>15</v>
      </c>
      <c r="K236" s="117"/>
      <c r="L236" s="116">
        <v>9.9853000000000005</v>
      </c>
      <c r="M236" s="116">
        <v>41.190883999999997</v>
      </c>
      <c r="N236" s="116">
        <v>8.0370000000000008</v>
      </c>
      <c r="O236" s="116">
        <v>1.1143000000000001</v>
      </c>
      <c r="P236" s="116">
        <v>0.7771749</v>
      </c>
      <c r="Q236" s="116">
        <v>6.3143000000000002</v>
      </c>
      <c r="R236" s="116">
        <v>102.116</v>
      </c>
      <c r="S236" s="116">
        <v>38.206499999999998</v>
      </c>
      <c r="T236" s="116">
        <v>29.461400000000001</v>
      </c>
      <c r="U236" s="116">
        <f t="shared" si="83"/>
        <v>282.0029523</v>
      </c>
      <c r="V236" s="116">
        <v>270.42965798691074</v>
      </c>
      <c r="W236" s="151">
        <f>0.03/2</f>
        <v>1.4999999999999999E-2</v>
      </c>
      <c r="X236" s="116">
        <v>0.97599999999999998</v>
      </c>
      <c r="Y236" s="116">
        <v>1.016</v>
      </c>
      <c r="Z236" s="116">
        <v>2.1999999999999999E-2</v>
      </c>
      <c r="AA236" s="115">
        <v>3.4329999999999998</v>
      </c>
      <c r="AB236" s="116">
        <f t="shared" ref="AB236:AB246" si="114">V236*1000/(1000+T236)</f>
        <v>262.69043014814423</v>
      </c>
      <c r="AC236" s="116">
        <f t="shared" ref="AC236:AC246" si="115">EXP(1)^(-135.29996+(1.572288*(10^5)/(L236+273.15))-((6.637149*10^7)/(L236+273.15)^2)+(1.243678*10^10)/(L236+273.15)^3-((8.621061*10^11)/(L236+273.15)^4)-(S236*(0.020573-12.142/(L236+273.15)+2363.1/(L236+273.15)^2)))</f>
        <v>268.43261959942043</v>
      </c>
      <c r="AD236" s="116">
        <f t="shared" ref="AD236:AD246" si="116">EXP(1)^(-135.90205+(1.575701*10^5/(L236+273.15)+(-6.642308*10^7/(L236+273.15)^2)+(1.2438*10^10/(L236+273.15)^3)+(-8.621949*10^11/(L236+273.15)^4)-(S236*(0.017674-10.754/(L236+273.15)+2140.7/(L236+273.15)^2))))</f>
        <v>276.38297213629323</v>
      </c>
      <c r="AE236" s="116">
        <f t="shared" ref="AE236:AE246" si="117">AC236-AB236</f>
        <v>5.7421894512762037</v>
      </c>
      <c r="AF236" s="116">
        <f t="shared" ref="AF236:AF246" si="118">AD236-V236</f>
        <v>5.9533141493824928</v>
      </c>
      <c r="AG236" s="116">
        <f t="shared" ref="AG236:AG246" si="119">V236/AD236*100</f>
        <v>97.845990980064173</v>
      </c>
      <c r="AH236" s="116">
        <f t="shared" si="17"/>
        <v>26.658048604932674</v>
      </c>
      <c r="AI236" s="116">
        <f t="shared" si="61"/>
        <v>1.4610512254184973E-2</v>
      </c>
      <c r="AJ236" s="116">
        <f t="shared" si="62"/>
        <v>0.95065733067230218</v>
      </c>
      <c r="AK236" s="116">
        <f t="shared" si="63"/>
        <v>0.98961869668346214</v>
      </c>
      <c r="AL236" s="118">
        <f t="shared" si="64"/>
        <v>2.1428751306137958E-2</v>
      </c>
      <c r="AM236" s="116">
        <f t="shared" si="65"/>
        <v>3.3438592379078007</v>
      </c>
      <c r="AN236" s="142">
        <v>2690.92</v>
      </c>
      <c r="AO236" s="118">
        <v>7.9874741710517103</v>
      </c>
      <c r="AP236" s="116">
        <v>21.219386800000002</v>
      </c>
      <c r="AQ236" s="118">
        <v>8.002054065223783</v>
      </c>
      <c r="AR236" s="117">
        <v>208.64364762730833</v>
      </c>
      <c r="AS236" s="116">
        <v>21.142048000000003</v>
      </c>
      <c r="AT236" s="115"/>
      <c r="AU236" s="143">
        <f t="shared" si="9"/>
        <v>2022.0465434633813</v>
      </c>
      <c r="AV236" s="115"/>
      <c r="AW236" s="115" t="s">
        <v>87</v>
      </c>
      <c r="AX236" s="147">
        <v>2404.7572094136431</v>
      </c>
      <c r="AY236" s="60">
        <v>9.9853000000000005</v>
      </c>
      <c r="AZ236" s="60">
        <v>15</v>
      </c>
      <c r="BA236" s="148">
        <v>8.1606130567412887</v>
      </c>
      <c r="BB236" s="282">
        <v>336.24774637670424</v>
      </c>
      <c r="BC236" s="283">
        <v>337.54751048489692</v>
      </c>
      <c r="BD236" s="147">
        <v>2182.6899612196844</v>
      </c>
      <c r="BE236" s="147">
        <v>207.57566168906604</v>
      </c>
      <c r="BF236" s="147">
        <v>14.491586504892553</v>
      </c>
      <c r="BG236" s="147">
        <v>90.781003124421161</v>
      </c>
      <c r="BH236" s="147">
        <v>2.1772721994328408</v>
      </c>
      <c r="BI236" s="147">
        <v>2.316059998367993E-2</v>
      </c>
      <c r="BJ236" s="147">
        <v>0.10432202772864813</v>
      </c>
      <c r="BK236" s="148">
        <v>10.96594349045049</v>
      </c>
      <c r="BL236" s="149">
        <v>4.8297955982223817</v>
      </c>
      <c r="BM236" s="149">
        <v>3.0822147866050917</v>
      </c>
      <c r="BN236" s="147">
        <v>341.59368329849002</v>
      </c>
      <c r="BO236" s="115"/>
      <c r="BP236" s="115" t="s">
        <v>94</v>
      </c>
      <c r="BQ236" s="115">
        <v>2395.7742093660227</v>
      </c>
      <c r="BR236" s="115">
        <v>9.9853000000000005</v>
      </c>
      <c r="BS236" s="115">
        <v>15</v>
      </c>
      <c r="BT236" s="116">
        <v>8.1754704234691058</v>
      </c>
      <c r="BU236" s="268">
        <v>322.82026577604836</v>
      </c>
      <c r="BV236" s="268">
        <v>324.06812602009245</v>
      </c>
      <c r="BW236" s="116">
        <v>213.39994453610942</v>
      </c>
      <c r="BX236" s="116">
        <v>2168.4613751304682</v>
      </c>
      <c r="BY236" s="116">
        <v>13.912889699444799</v>
      </c>
      <c r="BZ236" s="116">
        <v>93.291014749375705</v>
      </c>
      <c r="CA236" s="116">
        <v>2.2435894515534796</v>
      </c>
      <c r="CB236" s="116">
        <v>2.321852752542277E-2</v>
      </c>
      <c r="CC236" s="116">
        <v>0.10739750346309809</v>
      </c>
      <c r="CD236" s="116">
        <v>3.4993853314549839E-4</v>
      </c>
      <c r="CE236" s="116">
        <v>0</v>
      </c>
      <c r="CF236" s="116">
        <v>10.785286613048548</v>
      </c>
      <c r="CG236" s="116">
        <v>4.9653129099753812</v>
      </c>
      <c r="CH236" s="116">
        <v>3.1686974241477239</v>
      </c>
      <c r="CI236" s="116">
        <v>327.95272181927618</v>
      </c>
      <c r="CJ236" s="116"/>
      <c r="CK236" s="116"/>
      <c r="CL236" s="115"/>
      <c r="CM236" s="115"/>
      <c r="CN236" s="115"/>
      <c r="CO236" s="115"/>
      <c r="CP236" s="115"/>
      <c r="CQ236" s="115"/>
      <c r="CR236" s="115"/>
      <c r="CS236" s="115"/>
    </row>
    <row r="237" spans="1:97" ht="13.5" customHeight="1" x14ac:dyDescent="0.35">
      <c r="A237" s="25" t="s">
        <v>84</v>
      </c>
      <c r="B237" s="132" t="s">
        <v>85</v>
      </c>
      <c r="C237" s="27" t="s">
        <v>86</v>
      </c>
      <c r="D237" s="27">
        <v>44608</v>
      </c>
      <c r="E237" s="54">
        <v>0.5</v>
      </c>
      <c r="F237" s="29">
        <f t="shared" si="52"/>
        <v>44608.5</v>
      </c>
      <c r="G237" s="30">
        <v>13.708333333333334</v>
      </c>
      <c r="H237" s="30">
        <v>45.697666666666663</v>
      </c>
      <c r="I237" s="31">
        <v>19</v>
      </c>
      <c r="J237" s="62">
        <v>2</v>
      </c>
      <c r="K237" s="31"/>
      <c r="L237" s="152">
        <v>8.9711999999999996</v>
      </c>
      <c r="M237" s="152">
        <v>40.081881000000003</v>
      </c>
      <c r="N237" s="152">
        <v>8.3279999999999994</v>
      </c>
      <c r="O237" s="152">
        <v>0.68079999999999996</v>
      </c>
      <c r="P237" s="152">
        <v>0.45980979999999999</v>
      </c>
      <c r="Q237" s="152">
        <v>6.5892999999999997</v>
      </c>
      <c r="R237" s="152">
        <v>104.086</v>
      </c>
      <c r="S237" s="152">
        <v>38.130800000000001</v>
      </c>
      <c r="T237" s="152">
        <v>29.577200000000001</v>
      </c>
      <c r="U237" s="33">
        <f t="shared" si="83"/>
        <v>294.28472729999999</v>
      </c>
      <c r="V237" s="33">
        <v>286.7315022863163</v>
      </c>
      <c r="W237" s="33">
        <v>0.12</v>
      </c>
      <c r="X237" s="33">
        <v>0.40699999999999997</v>
      </c>
      <c r="Y237" s="33">
        <v>1.149</v>
      </c>
      <c r="Z237" s="33">
        <v>2.8999999999999998E-2</v>
      </c>
      <c r="AA237" s="33">
        <v>3.6619999999999999</v>
      </c>
      <c r="AB237" s="33">
        <f t="shared" si="114"/>
        <v>278.4944172096238</v>
      </c>
      <c r="AC237" s="33">
        <f t="shared" si="115"/>
        <v>274.50961710754461</v>
      </c>
      <c r="AD237" s="33">
        <f t="shared" si="116"/>
        <v>282.67153199184656</v>
      </c>
      <c r="AE237" s="33">
        <f t="shared" si="117"/>
        <v>-3.9848001020791912</v>
      </c>
      <c r="AF237" s="33">
        <f t="shared" si="118"/>
        <v>-4.0599702944697356</v>
      </c>
      <c r="AG237" s="33">
        <f t="shared" si="119"/>
        <v>101.43628552400064</v>
      </c>
      <c r="AH237" s="33">
        <f t="shared" si="17"/>
        <v>26.600421845572555</v>
      </c>
      <c r="AI237" s="33">
        <f t="shared" si="61"/>
        <v>0.11689065915662669</v>
      </c>
      <c r="AJ237" s="33">
        <f t="shared" si="62"/>
        <v>0.39645415230622555</v>
      </c>
      <c r="AK237" s="33">
        <f t="shared" si="63"/>
        <v>1.1192280614247005</v>
      </c>
      <c r="AL237" s="118">
        <f t="shared" si="64"/>
        <v>2.8248575962851446E-2</v>
      </c>
      <c r="AM237" s="116">
        <f t="shared" si="65"/>
        <v>3.5671132819297244</v>
      </c>
      <c r="AN237" s="142">
        <v>2713.3</v>
      </c>
      <c r="AO237" s="115">
        <v>7.9889999999999999</v>
      </c>
      <c r="AP237" s="153">
        <v>20.635000000000002</v>
      </c>
      <c r="AQ237" s="38">
        <v>8.0069999999999997</v>
      </c>
      <c r="AR237" s="31">
        <v>230.64275768533969</v>
      </c>
      <c r="AS237" s="33">
        <v>20.535</v>
      </c>
      <c r="AT237" s="38"/>
      <c r="AU237" s="37">
        <f t="shared" si="9"/>
        <v>2022.1286789869953</v>
      </c>
      <c r="AV237" s="38"/>
      <c r="AW237" s="115" t="s">
        <v>87</v>
      </c>
      <c r="AX237" s="147">
        <v>2430.4028439125295</v>
      </c>
      <c r="AY237" s="60">
        <v>8.9711999999999996</v>
      </c>
      <c r="AZ237" s="60">
        <v>2</v>
      </c>
      <c r="BA237" s="148">
        <v>8.1698189759294326</v>
      </c>
      <c r="BB237" s="282">
        <v>331.29243202723978</v>
      </c>
      <c r="BC237" s="283">
        <v>332.59006601951302</v>
      </c>
      <c r="BD237" s="147">
        <v>2209.8927256357551</v>
      </c>
      <c r="BE237" s="147">
        <v>205.73635767782946</v>
      </c>
      <c r="BF237" s="147">
        <v>14.77376059894498</v>
      </c>
      <c r="BG237" s="147">
        <v>89.788024516428763</v>
      </c>
      <c r="BH237" s="147">
        <v>1.9988657738912792</v>
      </c>
      <c r="BI237" s="147">
        <v>4.619443995959583E-2</v>
      </c>
      <c r="BJ237" s="147">
        <v>0.1083672441928388</v>
      </c>
      <c r="BK237" s="148">
        <v>11.107168966209679</v>
      </c>
      <c r="BL237" s="149">
        <v>4.8036720933976031</v>
      </c>
      <c r="BM237" s="149">
        <v>3.0598605979519129</v>
      </c>
      <c r="BN237" s="147">
        <v>336.31106822238178</v>
      </c>
      <c r="BO237" s="38"/>
      <c r="BP237" s="38" t="s">
        <v>94</v>
      </c>
      <c r="BQ237" s="38">
        <v>2419.3330075632571</v>
      </c>
      <c r="BR237" s="38">
        <v>8.9711999999999996</v>
      </c>
      <c r="BS237" s="38">
        <v>2</v>
      </c>
      <c r="BT237" s="33">
        <v>8.1881752761441629</v>
      </c>
      <c r="BU237" s="271">
        <v>315.06274260458804</v>
      </c>
      <c r="BV237" s="271">
        <v>316.29680678770501</v>
      </c>
      <c r="BW237" s="33">
        <v>212.91655082796009</v>
      </c>
      <c r="BX237" s="33">
        <v>2192.3664480936736</v>
      </c>
      <c r="BY237" s="33">
        <v>14.050008641623268</v>
      </c>
      <c r="BZ237" s="33">
        <v>92.869550497151465</v>
      </c>
      <c r="CA237" s="33">
        <v>2.0761302203486829</v>
      </c>
      <c r="CB237" s="33">
        <v>4.6337283619319609E-2</v>
      </c>
      <c r="CC237" s="33">
        <v>0.11242406829304309</v>
      </c>
      <c r="CD237" s="33">
        <v>2.644598256223036E-3</v>
      </c>
      <c r="CE237" s="33">
        <v>0</v>
      </c>
      <c r="CF237" s="33">
        <v>10.880237152168579</v>
      </c>
      <c r="CG237" s="33">
        <v>4.9713201156032776</v>
      </c>
      <c r="CH237" s="33">
        <v>3.1666496475576866</v>
      </c>
      <c r="CI237" s="33">
        <v>319.83552076345057</v>
      </c>
      <c r="CJ237" s="33"/>
      <c r="CK237" s="33"/>
      <c r="CL237" s="38"/>
      <c r="CM237" s="38"/>
      <c r="CN237" s="38"/>
      <c r="CO237" s="38"/>
      <c r="CP237" s="38"/>
      <c r="CQ237" s="38"/>
      <c r="CR237" s="38"/>
      <c r="CS237" s="38"/>
    </row>
    <row r="238" spans="1:97" ht="13.5" customHeight="1" x14ac:dyDescent="0.35">
      <c r="A238" s="25" t="s">
        <v>84</v>
      </c>
      <c r="B238" s="132" t="s">
        <v>85</v>
      </c>
      <c r="C238" s="27" t="s">
        <v>86</v>
      </c>
      <c r="D238" s="27">
        <v>44608</v>
      </c>
      <c r="E238" s="54">
        <v>0.5</v>
      </c>
      <c r="F238" s="29">
        <f t="shared" si="52"/>
        <v>44608.5</v>
      </c>
      <c r="G238" s="30">
        <v>13.708333333333334</v>
      </c>
      <c r="H238" s="30">
        <v>45.697666666666663</v>
      </c>
      <c r="I238" s="31">
        <v>19</v>
      </c>
      <c r="J238" s="62">
        <v>2</v>
      </c>
      <c r="K238" s="31"/>
      <c r="L238" s="152">
        <v>8.9711999999999996</v>
      </c>
      <c r="M238" s="152">
        <v>40.081881000000003</v>
      </c>
      <c r="N238" s="152">
        <v>8.3279999999999994</v>
      </c>
      <c r="O238" s="152">
        <v>0.68079999999999996</v>
      </c>
      <c r="P238" s="152">
        <v>0.45980979999999999</v>
      </c>
      <c r="Q238" s="152">
        <v>6.5892999999999997</v>
      </c>
      <c r="R238" s="152">
        <v>104.086</v>
      </c>
      <c r="S238" s="152">
        <v>38.130800000000001</v>
      </c>
      <c r="T238" s="152">
        <v>29.577200000000001</v>
      </c>
      <c r="U238" s="33">
        <f t="shared" si="83"/>
        <v>294.28472729999999</v>
      </c>
      <c r="V238" s="33">
        <v>286.76263427642181</v>
      </c>
      <c r="W238" s="33">
        <v>6.2E-2</v>
      </c>
      <c r="X238" s="33">
        <v>0.41</v>
      </c>
      <c r="Y238" s="33">
        <v>1.1540000000000001</v>
      </c>
      <c r="Z238" s="33">
        <v>3.2000000000000001E-2</v>
      </c>
      <c r="AA238" s="33">
        <v>3.645</v>
      </c>
      <c r="AB238" s="33">
        <f t="shared" si="114"/>
        <v>278.52465485484896</v>
      </c>
      <c r="AC238" s="33">
        <f t="shared" si="115"/>
        <v>274.50961710754461</v>
      </c>
      <c r="AD238" s="33">
        <f t="shared" si="116"/>
        <v>282.67153199184656</v>
      </c>
      <c r="AE238" s="33">
        <f t="shared" si="117"/>
        <v>-4.0150377473043477</v>
      </c>
      <c r="AF238" s="33">
        <f t="shared" si="118"/>
        <v>-4.0911022845752427</v>
      </c>
      <c r="AG238" s="33">
        <f t="shared" si="119"/>
        <v>101.4472990101788</v>
      </c>
      <c r="AH238" s="33">
        <f t="shared" si="17"/>
        <v>26.600421845572555</v>
      </c>
      <c r="AI238" s="33">
        <f t="shared" si="61"/>
        <v>6.0393507230923793E-2</v>
      </c>
      <c r="AJ238" s="33">
        <f t="shared" si="62"/>
        <v>0.39937641878514119</v>
      </c>
      <c r="AK238" s="33">
        <f t="shared" si="63"/>
        <v>1.1240985055562269</v>
      </c>
      <c r="AL238" s="118">
        <f t="shared" si="64"/>
        <v>3.1170842441767117E-2</v>
      </c>
      <c r="AM238" s="116">
        <f t="shared" si="65"/>
        <v>3.550553771882536</v>
      </c>
      <c r="AN238" s="142">
        <v>2719.59</v>
      </c>
      <c r="AO238" s="115">
        <v>7.9880000000000004</v>
      </c>
      <c r="AP238" s="153">
        <v>20.670999999999999</v>
      </c>
      <c r="AQ238" s="38">
        <v>8.0060000000000002</v>
      </c>
      <c r="AR238" s="31">
        <v>227.20075788960946</v>
      </c>
      <c r="AS238" s="38">
        <v>20.29</v>
      </c>
      <c r="AT238" s="38"/>
      <c r="AU238" s="37">
        <f t="shared" si="9"/>
        <v>2022.1286789869953</v>
      </c>
      <c r="AV238" s="38"/>
      <c r="AW238" s="115" t="s">
        <v>87</v>
      </c>
      <c r="AX238" s="147">
        <v>2436.5018472088818</v>
      </c>
      <c r="AY238" s="60">
        <v>8.9711999999999996</v>
      </c>
      <c r="AZ238" s="60">
        <v>2</v>
      </c>
      <c r="BA238" s="148">
        <v>8.1693678729378938</v>
      </c>
      <c r="BB238" s="282">
        <v>332.4960748418099</v>
      </c>
      <c r="BC238" s="283">
        <v>333.79842336324145</v>
      </c>
      <c r="BD238" s="147">
        <v>2215.6190829810048</v>
      </c>
      <c r="BE238" s="147">
        <v>206.05532799656001</v>
      </c>
      <c r="BF238" s="147">
        <v>14.827436231316938</v>
      </c>
      <c r="BG238" s="147">
        <v>89.713275004240089</v>
      </c>
      <c r="BH238" s="147">
        <v>1.996790623886789</v>
      </c>
      <c r="BI238" s="147">
        <v>4.9339935394542449E-2</v>
      </c>
      <c r="BJ238" s="147">
        <v>0.10775559179139672</v>
      </c>
      <c r="BK238" s="148">
        <v>11.119275588940845</v>
      </c>
      <c r="BL238" s="149">
        <v>4.8111196288551303</v>
      </c>
      <c r="BM238" s="149">
        <v>3.0646045562936282</v>
      </c>
      <c r="BN238" s="147">
        <v>337.53294461191842</v>
      </c>
      <c r="BO238" s="38"/>
      <c r="BP238" s="38" t="s">
        <v>94</v>
      </c>
      <c r="BQ238" s="38">
        <v>2425.4192539693827</v>
      </c>
      <c r="BR238" s="38">
        <v>8.9711999999999996</v>
      </c>
      <c r="BS238" s="38">
        <v>2</v>
      </c>
      <c r="BT238" s="33">
        <v>8.1877246187446477</v>
      </c>
      <c r="BU238" s="271">
        <v>316.21021828551949</v>
      </c>
      <c r="BV238" s="271">
        <v>317.44877699765351</v>
      </c>
      <c r="BW238" s="33">
        <v>213.248977827945</v>
      </c>
      <c r="BX238" s="33">
        <v>2198.0690966025513</v>
      </c>
      <c r="BY238" s="33">
        <v>14.101179538886232</v>
      </c>
      <c r="BZ238" s="33">
        <v>92.792966894015592</v>
      </c>
      <c r="CA238" s="33">
        <v>2.0739769851234637</v>
      </c>
      <c r="CB238" s="33">
        <v>4.9492417998380375E-2</v>
      </c>
      <c r="CC238" s="33">
        <v>0.11178976121966896</v>
      </c>
      <c r="CD238" s="33">
        <v>1.3649906736080556E-3</v>
      </c>
      <c r="CE238" s="33">
        <v>0</v>
      </c>
      <c r="CF238" s="33">
        <v>10.892079655194525</v>
      </c>
      <c r="CG238" s="33">
        <v>4.979081846786543</v>
      </c>
      <c r="CH238" s="33">
        <v>3.1715937434405452</v>
      </c>
      <c r="CI238" s="33">
        <v>321.00037916257492</v>
      </c>
      <c r="CJ238" s="33"/>
      <c r="CK238" s="33"/>
      <c r="CL238" s="38"/>
      <c r="CM238" s="38"/>
      <c r="CN238" s="38"/>
      <c r="CO238" s="38"/>
      <c r="CP238" s="38"/>
      <c r="CQ238" s="38"/>
      <c r="CR238" s="38"/>
      <c r="CS238" s="38"/>
    </row>
    <row r="239" spans="1:97" ht="14.25" customHeight="1" x14ac:dyDescent="0.35">
      <c r="A239" s="25" t="s">
        <v>84</v>
      </c>
      <c r="B239" s="132" t="s">
        <v>85</v>
      </c>
      <c r="C239" s="27" t="s">
        <v>86</v>
      </c>
      <c r="D239" s="27">
        <v>44608</v>
      </c>
      <c r="E239" s="54">
        <v>0.5</v>
      </c>
      <c r="F239" s="29">
        <f t="shared" si="52"/>
        <v>44608.5</v>
      </c>
      <c r="G239" s="30">
        <v>13.708333333333334</v>
      </c>
      <c r="H239" s="30">
        <v>45.697666666666663</v>
      </c>
      <c r="I239" s="31">
        <v>19</v>
      </c>
      <c r="J239" s="62">
        <v>2</v>
      </c>
      <c r="K239" s="31"/>
      <c r="L239" s="152">
        <v>8.9711999999999996</v>
      </c>
      <c r="M239" s="152">
        <v>40.081881000000003</v>
      </c>
      <c r="N239" s="152">
        <v>8.3279999999999994</v>
      </c>
      <c r="O239" s="152">
        <v>0.68079999999999996</v>
      </c>
      <c r="P239" s="152">
        <v>0.45980979999999999</v>
      </c>
      <c r="Q239" s="152">
        <v>6.5892999999999997</v>
      </c>
      <c r="R239" s="152">
        <v>104.086</v>
      </c>
      <c r="S239" s="152">
        <v>38.130800000000001</v>
      </c>
      <c r="T239" s="152">
        <v>29.577200000000001</v>
      </c>
      <c r="U239" s="33">
        <f t="shared" si="83"/>
        <v>294.28472729999999</v>
      </c>
      <c r="V239" s="33">
        <v>286.766084068542</v>
      </c>
      <c r="W239" s="33">
        <v>0.13200000000000001</v>
      </c>
      <c r="X239" s="33">
        <v>0.40799999999999997</v>
      </c>
      <c r="Y239" s="33">
        <v>1.1300000000000001</v>
      </c>
      <c r="Z239" s="33">
        <v>4.2000000000000003E-2</v>
      </c>
      <c r="AA239" s="33">
        <v>3.6269999999999998</v>
      </c>
      <c r="AB239" s="33">
        <f t="shared" si="114"/>
        <v>278.52800554299574</v>
      </c>
      <c r="AC239" s="33">
        <f t="shared" si="115"/>
        <v>274.50961710754461</v>
      </c>
      <c r="AD239" s="33">
        <f t="shared" si="116"/>
        <v>282.67153199184656</v>
      </c>
      <c r="AE239" s="33">
        <f t="shared" si="117"/>
        <v>-4.0183884354511292</v>
      </c>
      <c r="AF239" s="33">
        <f t="shared" si="118"/>
        <v>-4.094552076695436</v>
      </c>
      <c r="AG239" s="33">
        <f t="shared" si="119"/>
        <v>101.44851943449811</v>
      </c>
      <c r="AH239" s="33">
        <f t="shared" si="17"/>
        <v>26.600421845572555</v>
      </c>
      <c r="AI239" s="33">
        <f t="shared" si="61"/>
        <v>0.12857972507228937</v>
      </c>
      <c r="AJ239" s="33">
        <f t="shared" si="62"/>
        <v>0.39742824113253078</v>
      </c>
      <c r="AK239" s="33">
        <f t="shared" si="63"/>
        <v>1.1007203737249016</v>
      </c>
      <c r="AL239" s="118">
        <f t="shared" si="64"/>
        <v>4.0911730704819342E-2</v>
      </c>
      <c r="AM239" s="116">
        <f t="shared" si="65"/>
        <v>3.5330201730090418</v>
      </c>
      <c r="AN239" s="142">
        <v>2718.94</v>
      </c>
      <c r="AO239" s="115">
        <v>7.9850000000000003</v>
      </c>
      <c r="AP239" s="153">
        <v>20.827000000000002</v>
      </c>
      <c r="AQ239" s="38">
        <v>8.0030000000000001</v>
      </c>
      <c r="AR239" s="31">
        <v>228.81281520499812</v>
      </c>
      <c r="AS239" s="38">
        <v>20.579000000000001</v>
      </c>
      <c r="AT239" s="38"/>
      <c r="AU239" s="37">
        <f t="shared" si="9"/>
        <v>2022.1286789869953</v>
      </c>
      <c r="AV239" s="38"/>
      <c r="AW239" s="115" t="s">
        <v>87</v>
      </c>
      <c r="AX239" s="147">
        <v>2436.2824031717182</v>
      </c>
      <c r="AY239" s="60">
        <v>8.9711999999999996</v>
      </c>
      <c r="AZ239" s="60">
        <v>2</v>
      </c>
      <c r="BA239" s="148">
        <v>8.1687107713955136</v>
      </c>
      <c r="BB239" s="282">
        <v>333.00905141963852</v>
      </c>
      <c r="BC239" s="283">
        <v>334.31340921076742</v>
      </c>
      <c r="BD239" s="147">
        <v>2215.6824146903041</v>
      </c>
      <c r="BE239" s="147">
        <v>205.7496764086319</v>
      </c>
      <c r="BF239" s="147">
        <v>14.850312072781959</v>
      </c>
      <c r="BG239" s="147">
        <v>89.604474590330909</v>
      </c>
      <c r="BH239" s="147">
        <v>1.993771699784745</v>
      </c>
      <c r="BI239" s="147">
        <v>5.9830512117136206E-2</v>
      </c>
      <c r="BJ239" s="147">
        <v>0.10706626817695598</v>
      </c>
      <c r="BK239" s="148">
        <v>11.126861166280484</v>
      </c>
      <c r="BL239" s="149">
        <v>4.8039830681625766</v>
      </c>
      <c r="BM239" s="149">
        <v>3.0600586837937018</v>
      </c>
      <c r="BN239" s="147">
        <v>338.05369209717463</v>
      </c>
      <c r="BO239" s="38"/>
      <c r="BP239" s="38" t="s">
        <v>94</v>
      </c>
      <c r="BQ239" s="38">
        <v>2425.2041320675239</v>
      </c>
      <c r="BR239" s="38">
        <v>8.9711999999999996</v>
      </c>
      <c r="BS239" s="38">
        <v>2</v>
      </c>
      <c r="BT239" s="33">
        <v>8.1870754263276329</v>
      </c>
      <c r="BU239" s="271">
        <v>316.69399834312668</v>
      </c>
      <c r="BV239" s="271">
        <v>317.93445196557821</v>
      </c>
      <c r="BW239" s="33">
        <v>212.93767432857129</v>
      </c>
      <c r="BX239" s="33">
        <v>2198.1437043575556</v>
      </c>
      <c r="BY239" s="33">
        <v>14.122753381396857</v>
      </c>
      <c r="BZ239" s="33">
        <v>92.682727165749299</v>
      </c>
      <c r="CA239" s="33">
        <v>2.0708790772103298</v>
      </c>
      <c r="CB239" s="33">
        <v>6.0015343110107464E-2</v>
      </c>
      <c r="CC239" s="33">
        <v>0.11107678067598632</v>
      </c>
      <c r="CD239" s="33">
        <v>2.9018662762542247E-3</v>
      </c>
      <c r="CE239" s="33">
        <v>0</v>
      </c>
      <c r="CF239" s="33">
        <v>10.899280291266891</v>
      </c>
      <c r="CG239" s="33">
        <v>4.9718133214301234</v>
      </c>
      <c r="CH239" s="33">
        <v>3.1669638116069607</v>
      </c>
      <c r="CI239" s="33">
        <v>321.49148783947106</v>
      </c>
      <c r="CJ239" s="33">
        <f t="shared" ref="CJ239:CK239" si="120">AVERAGE(BU237:BU239)</f>
        <v>315.98898641107803</v>
      </c>
      <c r="CK239" s="33">
        <f t="shared" si="120"/>
        <v>317.22667858364559</v>
      </c>
      <c r="CL239" s="38"/>
      <c r="CM239" s="38"/>
      <c r="CN239" s="38"/>
      <c r="CO239" s="38"/>
      <c r="CP239" s="38"/>
      <c r="CQ239" s="38"/>
      <c r="CR239" s="38"/>
      <c r="CS239" s="38"/>
    </row>
    <row r="240" spans="1:97" ht="13.5" customHeight="1" x14ac:dyDescent="0.35">
      <c r="A240" s="136" t="s">
        <v>89</v>
      </c>
      <c r="B240" s="137" t="s">
        <v>85</v>
      </c>
      <c r="C240" s="138" t="s">
        <v>86</v>
      </c>
      <c r="D240" s="138">
        <v>44608</v>
      </c>
      <c r="E240" s="139">
        <v>0.50208333333333333</v>
      </c>
      <c r="F240" s="140">
        <f t="shared" si="52"/>
        <v>44608.502083333333</v>
      </c>
      <c r="G240" s="141">
        <v>13.708333333333334</v>
      </c>
      <c r="H240" s="141">
        <v>45.697666666666663</v>
      </c>
      <c r="I240" s="117">
        <v>19</v>
      </c>
      <c r="J240" s="203">
        <v>16</v>
      </c>
      <c r="K240" s="117"/>
      <c r="L240" s="152">
        <v>8.6519999999999992</v>
      </c>
      <c r="M240" s="152">
        <v>39.768071999999997</v>
      </c>
      <c r="N240" s="152">
        <v>8.3059999999999992</v>
      </c>
      <c r="O240" s="152">
        <v>0.70540000000000003</v>
      </c>
      <c r="P240" s="152">
        <v>0.60714319999999999</v>
      </c>
      <c r="Q240" s="152">
        <v>6.4836</v>
      </c>
      <c r="R240" s="152">
        <v>101.72799999999999</v>
      </c>
      <c r="S240" s="152">
        <v>38.1327</v>
      </c>
      <c r="T240" s="152">
        <v>29.631900000000002</v>
      </c>
      <c r="U240" s="116">
        <f t="shared" si="83"/>
        <v>289.56405960000001</v>
      </c>
      <c r="V240" s="116">
        <v>282.66381645388691</v>
      </c>
      <c r="W240" s="116">
        <v>0.51600000000000001</v>
      </c>
      <c r="X240" s="116">
        <v>0.43</v>
      </c>
      <c r="Y240" s="116">
        <v>1.173</v>
      </c>
      <c r="Z240" s="116">
        <v>3.3000000000000002E-2</v>
      </c>
      <c r="AA240" s="116">
        <v>3.8889999999999998</v>
      </c>
      <c r="AB240" s="116">
        <f t="shared" si="114"/>
        <v>274.52900056212991</v>
      </c>
      <c r="AC240" s="116">
        <f t="shared" si="115"/>
        <v>276.4235041396181</v>
      </c>
      <c r="AD240" s="116">
        <f t="shared" si="116"/>
        <v>284.6573497730987</v>
      </c>
      <c r="AE240" s="116">
        <f t="shared" si="117"/>
        <v>1.8945035774881944</v>
      </c>
      <c r="AF240" s="116">
        <f t="shared" si="118"/>
        <v>1.9935333192117923</v>
      </c>
      <c r="AG240" s="116">
        <f t="shared" si="119"/>
        <v>99.299672634203588</v>
      </c>
      <c r="AH240" s="116">
        <f t="shared" si="17"/>
        <v>26.601868192594111</v>
      </c>
      <c r="AI240" s="116">
        <f t="shared" si="61"/>
        <v>0.50262912623416012</v>
      </c>
      <c r="AJ240" s="116">
        <f t="shared" si="62"/>
        <v>0.41885760519513343</v>
      </c>
      <c r="AK240" s="116">
        <f t="shared" si="63"/>
        <v>1.1426045834741663</v>
      </c>
      <c r="AL240" s="118">
        <f t="shared" si="64"/>
        <v>3.2144885980091638E-2</v>
      </c>
      <c r="AM240" s="116">
        <f t="shared" si="65"/>
        <v>3.7882261083811022</v>
      </c>
      <c r="AN240" s="142">
        <v>2709.58</v>
      </c>
      <c r="AO240" s="154">
        <v>7.9784745824422876</v>
      </c>
      <c r="AP240" s="153">
        <v>20.797000000000001</v>
      </c>
      <c r="AQ240" s="154">
        <v>7.9960000000000004</v>
      </c>
      <c r="AR240" s="117">
        <v>227.81823919954587</v>
      </c>
      <c r="AS240" s="115">
        <v>20.786000000000001</v>
      </c>
      <c r="AT240" s="115"/>
      <c r="AU240" s="143">
        <f t="shared" si="9"/>
        <v>2022.1286789869953</v>
      </c>
      <c r="AV240" s="115"/>
      <c r="AW240" s="115" t="s">
        <v>87</v>
      </c>
      <c r="AX240" s="147">
        <v>2431.8276733299458</v>
      </c>
      <c r="AY240" s="60">
        <v>8.6519999999999992</v>
      </c>
      <c r="AZ240" s="60">
        <v>16</v>
      </c>
      <c r="BA240" s="148">
        <v>8.1661416532193556</v>
      </c>
      <c r="BB240" s="282">
        <v>333.55806383475687</v>
      </c>
      <c r="BC240" s="283">
        <v>334.87002998439215</v>
      </c>
      <c r="BD240" s="147">
        <v>2214.7079681812647</v>
      </c>
      <c r="BE240" s="147">
        <v>202.08463917543949</v>
      </c>
      <c r="BF240" s="147">
        <v>15.035065973241675</v>
      </c>
      <c r="BG240" s="147">
        <v>88.627029035947132</v>
      </c>
      <c r="BH240" s="147">
        <v>1.9196832525598551</v>
      </c>
      <c r="BI240" s="147">
        <v>5.0294624591209376E-2</v>
      </c>
      <c r="BJ240" s="147">
        <v>0.11269749561056212</v>
      </c>
      <c r="BK240" s="148">
        <v>11.21176426906621</v>
      </c>
      <c r="BL240" s="149">
        <v>4.7068390673552054</v>
      </c>
      <c r="BM240" s="149">
        <v>2.9971780373806953</v>
      </c>
      <c r="BN240" s="147">
        <v>338.53563256960996</v>
      </c>
      <c r="BO240" s="115"/>
      <c r="BP240" s="115" t="s">
        <v>94</v>
      </c>
      <c r="BQ240" s="115">
        <v>2421.1461432065739</v>
      </c>
      <c r="BR240" s="115">
        <v>8.6519999999999992</v>
      </c>
      <c r="BS240" s="115">
        <v>16</v>
      </c>
      <c r="BT240" s="116">
        <v>8.1840444606582761</v>
      </c>
      <c r="BU240" s="268">
        <v>317.64915192737141</v>
      </c>
      <c r="BV240" s="268">
        <v>318.89854440194676</v>
      </c>
      <c r="BW240" s="116">
        <v>208.98596789146976</v>
      </c>
      <c r="BX240" s="116">
        <v>2197.8422005053626</v>
      </c>
      <c r="BY240" s="116">
        <v>14.317974809741843</v>
      </c>
      <c r="BZ240" s="116">
        <v>91.602623000083327</v>
      </c>
      <c r="CA240" s="116">
        <v>1.9917156725751664</v>
      </c>
      <c r="CB240" s="116">
        <v>5.0443229209421118E-2</v>
      </c>
      <c r="CC240" s="116">
        <v>0.11679587427339221</v>
      </c>
      <c r="CD240" s="116">
        <v>1.0985477792143991E-2</v>
      </c>
      <c r="CE240" s="116">
        <v>0</v>
      </c>
      <c r="CF240" s="116">
        <v>10.98689215088887</v>
      </c>
      <c r="CG240" s="116">
        <v>4.8675808424342666</v>
      </c>
      <c r="CH240" s="116">
        <v>3.0995337183509517</v>
      </c>
      <c r="CI240" s="116">
        <v>322.38931760979841</v>
      </c>
      <c r="CJ240" s="116"/>
      <c r="CK240" s="116"/>
      <c r="CL240" s="115"/>
      <c r="CM240" s="115"/>
      <c r="CN240" s="115"/>
      <c r="CO240" s="115"/>
      <c r="CP240" s="115"/>
      <c r="CQ240" s="115"/>
      <c r="CR240" s="115"/>
      <c r="CS240" s="115"/>
    </row>
    <row r="241" spans="1:97" ht="13.5" customHeight="1" x14ac:dyDescent="0.35">
      <c r="A241" s="25" t="s">
        <v>84</v>
      </c>
      <c r="B241" s="132" t="s">
        <v>85</v>
      </c>
      <c r="C241" s="27" t="s">
        <v>86</v>
      </c>
      <c r="D241" s="27">
        <v>44634</v>
      </c>
      <c r="E241" s="54">
        <v>0.49722222222222223</v>
      </c>
      <c r="F241" s="29">
        <f t="shared" si="52"/>
        <v>44634.49722222222</v>
      </c>
      <c r="G241" s="30">
        <v>13.708333333333334</v>
      </c>
      <c r="H241" s="30">
        <v>45.697666666666663</v>
      </c>
      <c r="I241" s="31">
        <v>19</v>
      </c>
      <c r="J241" s="62">
        <v>2</v>
      </c>
      <c r="K241" s="31"/>
      <c r="L241" s="152">
        <v>8.9362999999999992</v>
      </c>
      <c r="M241" s="152">
        <v>40.500076999999997</v>
      </c>
      <c r="N241" s="152">
        <v>8.2579999999999991</v>
      </c>
      <c r="O241" s="152">
        <v>0.23719999999999999</v>
      </c>
      <c r="P241" s="152">
        <v>0.46975820000000001</v>
      </c>
      <c r="Q241" s="152">
        <v>6.3891</v>
      </c>
      <c r="R241" s="152">
        <v>101.191</v>
      </c>
      <c r="S241" s="152">
        <v>38.614199999999997</v>
      </c>
      <c r="T241" s="152">
        <v>29.962299999999999</v>
      </c>
      <c r="U241" s="33">
        <f t="shared" si="83"/>
        <v>285.34359510000002</v>
      </c>
      <c r="V241" s="33">
        <v>285.16281784588494</v>
      </c>
      <c r="W241" s="135">
        <f t="shared" ref="W241:W248" si="121">0.03/2</f>
        <v>1.4999999999999999E-2</v>
      </c>
      <c r="X241" s="33">
        <v>8.0000000000000002E-3</v>
      </c>
      <c r="Y241" s="121">
        <f t="shared" ref="Y241:Y243" si="122">0.02/2</f>
        <v>0.01</v>
      </c>
      <c r="Z241" s="33">
        <v>1.6E-2</v>
      </c>
      <c r="AA241" s="33">
        <v>3.0350000000000001</v>
      </c>
      <c r="AB241" s="33">
        <f t="shared" si="114"/>
        <v>276.86723858328111</v>
      </c>
      <c r="AC241" s="33">
        <f t="shared" si="115"/>
        <v>273.76004763050673</v>
      </c>
      <c r="AD241" s="33">
        <f t="shared" si="116"/>
        <v>282.00669056246312</v>
      </c>
      <c r="AE241" s="33">
        <f t="shared" si="117"/>
        <v>-3.1071909527743742</v>
      </c>
      <c r="AF241" s="33">
        <f t="shared" si="118"/>
        <v>-3.1561272834218244</v>
      </c>
      <c r="AG241" s="33">
        <f t="shared" si="119"/>
        <v>101.11916751943969</v>
      </c>
      <c r="AH241" s="33">
        <f t="shared" si="17"/>
        <v>26.968455124306274</v>
      </c>
      <c r="AI241" s="33">
        <f t="shared" si="61"/>
        <v>1.4606096151399675E-2</v>
      </c>
      <c r="AJ241" s="33">
        <f t="shared" si="62"/>
        <v>7.7899179474131604E-3</v>
      </c>
      <c r="AK241" s="33">
        <f t="shared" si="63"/>
        <v>9.737397434266451E-3</v>
      </c>
      <c r="AL241" s="118">
        <f t="shared" si="64"/>
        <v>1.5579835894826321E-2</v>
      </c>
      <c r="AM241" s="116">
        <f t="shared" si="65"/>
        <v>2.9553001212998677</v>
      </c>
      <c r="AN241" s="155">
        <v>2699.33</v>
      </c>
      <c r="AO241" s="115">
        <v>7.9950000000000001</v>
      </c>
      <c r="AP241" s="115">
        <v>20.69</v>
      </c>
      <c r="AQ241" s="38">
        <v>8.0129999999999999</v>
      </c>
      <c r="AR241" s="31">
        <v>230.01690131997037</v>
      </c>
      <c r="AS241" s="156">
        <v>20.733000000000001</v>
      </c>
      <c r="AT241" s="38"/>
      <c r="AU241" s="37">
        <f t="shared" si="9"/>
        <v>2022.1998631074607</v>
      </c>
      <c r="AV241" s="38"/>
      <c r="AW241" s="115" t="s">
        <v>87</v>
      </c>
      <c r="AX241" s="147">
        <v>2410.0521335423009</v>
      </c>
      <c r="AY241" s="60">
        <v>8.9362999999999992</v>
      </c>
      <c r="AZ241" s="60">
        <v>2</v>
      </c>
      <c r="BA241" s="148">
        <v>8.1773057680079937</v>
      </c>
      <c r="BB241" s="282">
        <v>322.06469990130876</v>
      </c>
      <c r="BC241" s="283">
        <v>323.32676470582453</v>
      </c>
      <c r="BD241" s="147">
        <v>2186.7483264273346</v>
      </c>
      <c r="BE241" s="147">
        <v>208.96489389265335</v>
      </c>
      <c r="BF241" s="147">
        <v>14.338913222313332</v>
      </c>
      <c r="BG241" s="147">
        <v>92.495600847463749</v>
      </c>
      <c r="BH241" s="147">
        <v>2.0392088692381374</v>
      </c>
      <c r="BI241" s="147">
        <v>3.2543617407588502E-2</v>
      </c>
      <c r="BJ241" s="147">
        <v>9.1308085957468019E-2</v>
      </c>
      <c r="BK241" s="148">
        <v>10.922663534999616</v>
      </c>
      <c r="BL241" s="149">
        <v>4.8632864627074763</v>
      </c>
      <c r="BM241" s="149">
        <v>3.0982945047627899</v>
      </c>
      <c r="BN241" s="147">
        <v>326.93455488742876</v>
      </c>
      <c r="BO241" s="38"/>
      <c r="BP241" s="38" t="s">
        <v>94</v>
      </c>
      <c r="BQ241" s="38">
        <v>2398.8574928634894</v>
      </c>
      <c r="BR241" s="38">
        <v>8.9362999999999992</v>
      </c>
      <c r="BS241" s="38">
        <v>2</v>
      </c>
      <c r="BT241" s="33">
        <v>8.1956524629288179</v>
      </c>
      <c r="BU241" s="271">
        <v>306.2379430128704</v>
      </c>
      <c r="BV241" s="271">
        <v>307.43798800321633</v>
      </c>
      <c r="BW241" s="33">
        <v>216.2135167025867</v>
      </c>
      <c r="BX241" s="33">
        <v>2169.009699285521</v>
      </c>
      <c r="BY241" s="33">
        <v>13.634276875381778</v>
      </c>
      <c r="BZ241" s="33">
        <v>95.654366040654011</v>
      </c>
      <c r="CA241" s="33">
        <v>2.1177361403040247</v>
      </c>
      <c r="CB241" s="33">
        <v>3.2643807059533528E-2</v>
      </c>
      <c r="CC241" s="33">
        <v>9.471155527508196E-2</v>
      </c>
      <c r="CD241" s="33">
        <v>3.3411707860386554E-4</v>
      </c>
      <c r="CE241" s="33">
        <v>0</v>
      </c>
      <c r="CF241" s="33">
        <v>10.701291450840836</v>
      </c>
      <c r="CG241" s="33">
        <v>5.0319852739199016</v>
      </c>
      <c r="CH241" s="33">
        <v>3.205768864693562</v>
      </c>
      <c r="CI241" s="33">
        <v>310.86848580187319</v>
      </c>
      <c r="CJ241" s="33"/>
      <c r="CK241" s="33"/>
      <c r="CL241" s="38"/>
      <c r="CM241" s="38"/>
      <c r="CN241" s="38"/>
      <c r="CO241" s="38"/>
      <c r="CP241" s="38"/>
      <c r="CQ241" s="38"/>
      <c r="CR241" s="38"/>
      <c r="CS241" s="38"/>
    </row>
    <row r="242" spans="1:97" ht="13.5" customHeight="1" x14ac:dyDescent="0.35">
      <c r="A242" s="25" t="s">
        <v>84</v>
      </c>
      <c r="B242" s="132" t="s">
        <v>85</v>
      </c>
      <c r="C242" s="27" t="s">
        <v>86</v>
      </c>
      <c r="D242" s="27">
        <v>44634</v>
      </c>
      <c r="E242" s="54">
        <v>0.49722222222222223</v>
      </c>
      <c r="F242" s="29">
        <f t="shared" si="52"/>
        <v>44634.49722222222</v>
      </c>
      <c r="G242" s="30">
        <v>13.708333333333334</v>
      </c>
      <c r="H242" s="30">
        <v>45.697666666666663</v>
      </c>
      <c r="I242" s="31">
        <v>19</v>
      </c>
      <c r="J242" s="62">
        <v>2</v>
      </c>
      <c r="K242" s="31"/>
      <c r="L242" s="152">
        <v>8.9362999999999992</v>
      </c>
      <c r="M242" s="152">
        <v>40.500076999999997</v>
      </c>
      <c r="N242" s="152">
        <v>8.2579999999999991</v>
      </c>
      <c r="O242" s="152">
        <v>0.23719999999999999</v>
      </c>
      <c r="P242" s="152">
        <v>0.46975820000000001</v>
      </c>
      <c r="Q242" s="152">
        <v>6.3891</v>
      </c>
      <c r="R242" s="152">
        <v>101.191</v>
      </c>
      <c r="S242" s="152">
        <v>38.614199999999997</v>
      </c>
      <c r="T242" s="152">
        <v>29.962299999999999</v>
      </c>
      <c r="U242" s="33">
        <f t="shared" si="83"/>
        <v>285.34359510000002</v>
      </c>
      <c r="V242" s="33">
        <v>284.31216008794007</v>
      </c>
      <c r="W242" s="135">
        <f t="shared" si="121"/>
        <v>1.4999999999999999E-2</v>
      </c>
      <c r="X242" s="52">
        <f t="shared" ref="X242" si="123">0.006/2</f>
        <v>3.0000000000000001E-3</v>
      </c>
      <c r="Y242" s="121">
        <f t="shared" si="122"/>
        <v>0.01</v>
      </c>
      <c r="Z242" s="33">
        <v>3.1E-2</v>
      </c>
      <c r="AA242" s="33">
        <v>3.0339999999999998</v>
      </c>
      <c r="AB242" s="33">
        <f t="shared" si="114"/>
        <v>276.04132703492166</v>
      </c>
      <c r="AC242" s="33">
        <f t="shared" si="115"/>
        <v>273.76004763050673</v>
      </c>
      <c r="AD242" s="33">
        <f t="shared" si="116"/>
        <v>282.00669056246312</v>
      </c>
      <c r="AE242" s="33">
        <f t="shared" si="117"/>
        <v>-2.2812794044149314</v>
      </c>
      <c r="AF242" s="33">
        <f t="shared" si="118"/>
        <v>-2.3054695254769513</v>
      </c>
      <c r="AG242" s="33">
        <f t="shared" si="119"/>
        <v>100.81752298886195</v>
      </c>
      <c r="AH242" s="33">
        <f t="shared" si="17"/>
        <v>26.968455124306274</v>
      </c>
      <c r="AI242" s="33">
        <f t="shared" si="61"/>
        <v>1.4606096151399675E-2</v>
      </c>
      <c r="AJ242" s="33">
        <f t="shared" si="62"/>
        <v>2.921219230279935E-3</v>
      </c>
      <c r="AK242" s="33">
        <f t="shared" si="63"/>
        <v>9.737397434266451E-3</v>
      </c>
      <c r="AL242" s="118">
        <f t="shared" si="64"/>
        <v>3.0185932046225994E-2</v>
      </c>
      <c r="AM242" s="116">
        <f t="shared" si="65"/>
        <v>2.9543263815564411</v>
      </c>
      <c r="AN242" s="155">
        <v>2690.36</v>
      </c>
      <c r="AO242" s="115">
        <v>7.9939999999999998</v>
      </c>
      <c r="AP242" s="157">
        <v>20.774000000000001</v>
      </c>
      <c r="AQ242" s="38">
        <v>8.0109999999999992</v>
      </c>
      <c r="AR242" s="31">
        <v>233.8843950193461</v>
      </c>
      <c r="AS242" s="133">
        <v>20.831</v>
      </c>
      <c r="AT242" s="38"/>
      <c r="AU242" s="37">
        <f t="shared" si="9"/>
        <v>2022.1998631074607</v>
      </c>
      <c r="AV242" s="38"/>
      <c r="AW242" s="115" t="s">
        <v>87</v>
      </c>
      <c r="AX242" s="147">
        <v>2401.5836690593969</v>
      </c>
      <c r="AY242" s="60">
        <v>8.9362999999999992</v>
      </c>
      <c r="AZ242" s="60">
        <v>2</v>
      </c>
      <c r="BA242" s="148">
        <v>8.1775615717362822</v>
      </c>
      <c r="BB242" s="282">
        <v>320.72878783989114</v>
      </c>
      <c r="BC242" s="283">
        <v>321.98561764785131</v>
      </c>
      <c r="BD242" s="147">
        <v>2178.9608294696063</v>
      </c>
      <c r="BE242" s="147">
        <v>208.34340363129147</v>
      </c>
      <c r="BF242" s="147">
        <v>14.279435958499191</v>
      </c>
      <c r="BG242" s="147">
        <v>92.539101637852696</v>
      </c>
      <c r="BH242" s="147">
        <v>2.0404103371548472</v>
      </c>
      <c r="BI242" s="147">
        <v>4.8292818098269311E-2</v>
      </c>
      <c r="BJ242" s="147">
        <v>9.1330117859330054E-2</v>
      </c>
      <c r="BK242" s="148">
        <v>10.910272187007784</v>
      </c>
      <c r="BL242" s="149">
        <v>4.8488223815956575</v>
      </c>
      <c r="BM242" s="149">
        <v>3.0890797518649644</v>
      </c>
      <c r="BN242" s="147">
        <v>325.57844285372198</v>
      </c>
      <c r="BO242" s="38"/>
      <c r="BP242" s="38" t="s">
        <v>94</v>
      </c>
      <c r="BQ242" s="38">
        <v>2391.0395889634906</v>
      </c>
      <c r="BR242" s="38">
        <v>8.9362999999999992</v>
      </c>
      <c r="BS242" s="38">
        <v>2</v>
      </c>
      <c r="BT242" s="33">
        <v>8.1948917006939865</v>
      </c>
      <c r="BU242" s="271">
        <v>305.82026838712164</v>
      </c>
      <c r="BV242" s="271">
        <v>307.01867664905541</v>
      </c>
      <c r="BW242" s="33">
        <v>215.16349112189386</v>
      </c>
      <c r="BX242" s="33">
        <v>2162.2604166093129</v>
      </c>
      <c r="BY242" s="33">
        <v>13.615681232283499</v>
      </c>
      <c r="BZ242" s="33">
        <v>95.52182152165598</v>
      </c>
      <c r="CA242" s="33">
        <v>2.1140297072794128</v>
      </c>
      <c r="CB242" s="33">
        <v>4.8432222690158323E-2</v>
      </c>
      <c r="CC242" s="33">
        <v>9.4519942198030116E-2</v>
      </c>
      <c r="CD242" s="33">
        <v>3.3354566520898358E-4</v>
      </c>
      <c r="CE242" s="33">
        <v>0</v>
      </c>
      <c r="CF242" s="33">
        <v>10.701272429714171</v>
      </c>
      <c r="CG242" s="33">
        <v>5.0075477949876586</v>
      </c>
      <c r="CH242" s="33">
        <v>3.1902002759898909</v>
      </c>
      <c r="CI242" s="33">
        <v>310.44449562878441</v>
      </c>
      <c r="CJ242" s="33"/>
      <c r="CK242" s="33"/>
      <c r="CL242" s="38"/>
      <c r="CM242" s="38"/>
      <c r="CN242" s="38"/>
      <c r="CO242" s="38"/>
      <c r="CP242" s="38"/>
      <c r="CQ242" s="38"/>
      <c r="CR242" s="38"/>
      <c r="CS242" s="38"/>
    </row>
    <row r="243" spans="1:97" ht="13.5" customHeight="1" x14ac:dyDescent="0.35">
      <c r="A243" s="25" t="s">
        <v>84</v>
      </c>
      <c r="B243" s="132" t="s">
        <v>85</v>
      </c>
      <c r="C243" s="27" t="s">
        <v>86</v>
      </c>
      <c r="D243" s="27">
        <v>44634</v>
      </c>
      <c r="E243" s="54">
        <v>0.49722222222222223</v>
      </c>
      <c r="F243" s="29">
        <f t="shared" si="52"/>
        <v>44634.49722222222</v>
      </c>
      <c r="G243" s="30">
        <v>13.708333333333334</v>
      </c>
      <c r="H243" s="30">
        <v>45.697666666666663</v>
      </c>
      <c r="I243" s="31">
        <v>19</v>
      </c>
      <c r="J243" s="62">
        <v>2</v>
      </c>
      <c r="K243" s="31"/>
      <c r="L243" s="152">
        <v>8.9362999999999992</v>
      </c>
      <c r="M243" s="152">
        <v>40.500076999999997</v>
      </c>
      <c r="N243" s="152">
        <v>8.2579999999999991</v>
      </c>
      <c r="O243" s="152">
        <v>0.23719999999999999</v>
      </c>
      <c r="P243" s="152">
        <v>0.46975820000000001</v>
      </c>
      <c r="Q243" s="152">
        <v>6.3891</v>
      </c>
      <c r="R243" s="152">
        <v>101.191</v>
      </c>
      <c r="S243" s="152">
        <v>38.614199999999997</v>
      </c>
      <c r="T243" s="152">
        <v>29.962299999999999</v>
      </c>
      <c r="U243" s="33">
        <f t="shared" si="83"/>
        <v>285.34359510000002</v>
      </c>
      <c r="V243" s="33">
        <v>285.39167287670199</v>
      </c>
      <c r="W243" s="158">
        <f t="shared" si="121"/>
        <v>1.4999999999999999E-2</v>
      </c>
      <c r="X243" s="33">
        <v>6.0000000000000001E-3</v>
      </c>
      <c r="Y243" s="52">
        <f t="shared" si="122"/>
        <v>0.01</v>
      </c>
      <c r="Z243" s="33">
        <v>0.03</v>
      </c>
      <c r="AA243" s="33">
        <v>3.0310000000000001</v>
      </c>
      <c r="AB243" s="33">
        <f t="shared" si="114"/>
        <v>277.08943606644829</v>
      </c>
      <c r="AC243" s="33">
        <f t="shared" si="115"/>
        <v>273.76004763050673</v>
      </c>
      <c r="AD243" s="33">
        <f t="shared" si="116"/>
        <v>282.00669056246312</v>
      </c>
      <c r="AE243" s="33">
        <f t="shared" si="117"/>
        <v>-3.3293884359415529</v>
      </c>
      <c r="AF243" s="33">
        <f t="shared" si="118"/>
        <v>-3.3849823142388686</v>
      </c>
      <c r="AG243" s="33">
        <f t="shared" si="119"/>
        <v>101.20031986031519</v>
      </c>
      <c r="AH243" s="33">
        <f t="shared" si="17"/>
        <v>26.968455124306274</v>
      </c>
      <c r="AI243" s="33">
        <f t="shared" si="61"/>
        <v>1.4606096151399675E-2</v>
      </c>
      <c r="AJ243" s="33">
        <f t="shared" si="62"/>
        <v>5.8424384605598699E-3</v>
      </c>
      <c r="AK243" s="33">
        <f t="shared" si="63"/>
        <v>9.737397434266451E-3</v>
      </c>
      <c r="AL243" s="118">
        <f t="shared" si="64"/>
        <v>2.921219230279935E-2</v>
      </c>
      <c r="AM243" s="116">
        <f t="shared" si="65"/>
        <v>2.9514051623261612</v>
      </c>
      <c r="AN243" s="155">
        <v>2691.98</v>
      </c>
      <c r="AO243" s="115">
        <v>7.9939999999999998</v>
      </c>
      <c r="AP243" s="157">
        <v>20.853000000000002</v>
      </c>
      <c r="AQ243" s="38">
        <v>8.0109999999999992</v>
      </c>
      <c r="AR243" s="31">
        <v>226.50542456795887</v>
      </c>
      <c r="AS243" s="133">
        <v>20.722000000000001</v>
      </c>
      <c r="AT243" s="38"/>
      <c r="AU243" s="37">
        <f t="shared" si="9"/>
        <v>2022.1998631074607</v>
      </c>
      <c r="AV243" s="38"/>
      <c r="AW243" s="115" t="s">
        <v>87</v>
      </c>
      <c r="AX243" s="147">
        <v>2402.3460601846978</v>
      </c>
      <c r="AY243" s="60">
        <v>8.9362999999999992</v>
      </c>
      <c r="AZ243" s="60">
        <v>2</v>
      </c>
      <c r="BA243" s="148">
        <v>8.178783668770615</v>
      </c>
      <c r="BB243" s="282">
        <v>319.85621256929159</v>
      </c>
      <c r="BC243" s="283">
        <v>321.10962304399777</v>
      </c>
      <c r="BD243" s="147">
        <v>2179.1562326143294</v>
      </c>
      <c r="BE243" s="147">
        <v>208.94924026895237</v>
      </c>
      <c r="BF243" s="147">
        <v>14.240587301415832</v>
      </c>
      <c r="BG243" s="147">
        <v>92.747136724434341</v>
      </c>
      <c r="BH243" s="147">
        <v>2.0461601020343183</v>
      </c>
      <c r="BI243" s="147">
        <v>4.7253684376872246E-2</v>
      </c>
      <c r="BJ243" s="147">
        <v>9.1488950049750425E-2</v>
      </c>
      <c r="BK243" s="148">
        <v>10.896975525741079</v>
      </c>
      <c r="BL243" s="149">
        <v>4.8629221524407162</v>
      </c>
      <c r="BM243" s="149">
        <v>3.0980624105799395</v>
      </c>
      <c r="BN243" s="147">
        <v>324.69267360367178</v>
      </c>
      <c r="BO243" s="38"/>
      <c r="BP243" s="38" t="s">
        <v>94</v>
      </c>
      <c r="BQ243" s="38">
        <v>2391.7810931116569</v>
      </c>
      <c r="BR243" s="38">
        <v>8.9362999999999992</v>
      </c>
      <c r="BS243" s="38">
        <v>2</v>
      </c>
      <c r="BT243" s="33">
        <v>8.1961155443606906</v>
      </c>
      <c r="BU243" s="271">
        <v>304.98169150634641</v>
      </c>
      <c r="BV243" s="271">
        <v>306.17681366344641</v>
      </c>
      <c r="BW243" s="33">
        <v>215.78625274709358</v>
      </c>
      <c r="BX243" s="33">
        <v>2162.4164941184704</v>
      </c>
      <c r="BY243" s="33">
        <v>13.578346246092762</v>
      </c>
      <c r="BZ243" s="33">
        <v>95.73511313398761</v>
      </c>
      <c r="CA243" s="33">
        <v>2.1199954536389329</v>
      </c>
      <c r="CB243" s="33">
        <v>4.7390328795573755E-2</v>
      </c>
      <c r="CC243" s="33">
        <v>9.4684402335154863E-2</v>
      </c>
      <c r="CD243" s="33">
        <v>3.3446536999446366E-4</v>
      </c>
      <c r="CE243" s="33">
        <v>0</v>
      </c>
      <c r="CF243" s="33">
        <v>10.688362467884549</v>
      </c>
      <c r="CG243" s="33">
        <v>5.0220414648329079</v>
      </c>
      <c r="CH243" s="33">
        <v>3.1994338792291255</v>
      </c>
      <c r="CI243" s="33">
        <v>309.59323884920201</v>
      </c>
      <c r="CJ243" s="33">
        <f t="shared" ref="CJ243:CK243" si="124">AVERAGE(BU241:BU243)</f>
        <v>305.67996763544619</v>
      </c>
      <c r="CK243" s="33">
        <f t="shared" si="124"/>
        <v>306.87782610523936</v>
      </c>
      <c r="CL243" s="38"/>
      <c r="CM243" s="38"/>
      <c r="CN243" s="38"/>
      <c r="CO243" s="38"/>
      <c r="CP243" s="38"/>
      <c r="CQ243" s="38"/>
      <c r="CR243" s="38"/>
      <c r="CS243" s="38"/>
    </row>
    <row r="244" spans="1:97" ht="13.5" customHeight="1" x14ac:dyDescent="0.35">
      <c r="A244" s="136" t="s">
        <v>89</v>
      </c>
      <c r="B244" s="137" t="s">
        <v>85</v>
      </c>
      <c r="C244" s="138" t="s">
        <v>86</v>
      </c>
      <c r="D244" s="138">
        <v>44634</v>
      </c>
      <c r="E244" s="139">
        <v>0.49791666666666662</v>
      </c>
      <c r="F244" s="140">
        <f t="shared" si="52"/>
        <v>44634.497916666667</v>
      </c>
      <c r="G244" s="141">
        <v>13.708333333333334</v>
      </c>
      <c r="H244" s="141">
        <v>45.697666666666663</v>
      </c>
      <c r="I244" s="117">
        <v>19</v>
      </c>
      <c r="J244" s="199">
        <v>15</v>
      </c>
      <c r="K244" s="117"/>
      <c r="L244" s="152">
        <v>8.5025999999999993</v>
      </c>
      <c r="M244" s="152">
        <v>40.032938000000001</v>
      </c>
      <c r="N244" s="152">
        <v>8.2530000000000001</v>
      </c>
      <c r="O244" s="152">
        <v>0.47310000000000002</v>
      </c>
      <c r="P244" s="152">
        <v>0.46967310000000001</v>
      </c>
      <c r="Q244" s="152">
        <v>6.5636000000000001</v>
      </c>
      <c r="R244" s="152">
        <v>102.941</v>
      </c>
      <c r="S244" s="152">
        <v>38.5807</v>
      </c>
      <c r="T244" s="152">
        <v>30.008299999999998</v>
      </c>
      <c r="U244" s="116">
        <f t="shared" si="83"/>
        <v>293.13693960000001</v>
      </c>
      <c r="V244" s="116">
        <v>284.84568697018983</v>
      </c>
      <c r="W244" s="159">
        <f t="shared" si="121"/>
        <v>1.4999999999999999E-2</v>
      </c>
      <c r="X244" s="52">
        <f t="shared" ref="X244" si="125">0.006/2</f>
        <v>3.0000000000000001E-3</v>
      </c>
      <c r="Y244" s="116">
        <v>3.7999999999999999E-2</v>
      </c>
      <c r="Z244" s="116">
        <v>4.4999999999999998E-2</v>
      </c>
      <c r="AA244" s="116">
        <v>3.03</v>
      </c>
      <c r="AB244" s="116">
        <f t="shared" si="114"/>
        <v>276.54698216527953</v>
      </c>
      <c r="AC244" s="116">
        <f t="shared" si="115"/>
        <v>276.43005765095586</v>
      </c>
      <c r="AD244" s="116">
        <f t="shared" si="116"/>
        <v>284.76962020416266</v>
      </c>
      <c r="AE244" s="116">
        <f t="shared" si="117"/>
        <v>-0.11692451432367079</v>
      </c>
      <c r="AF244" s="116">
        <f t="shared" si="118"/>
        <v>-7.6066766027167887E-2</v>
      </c>
      <c r="AG244" s="116">
        <f t="shared" si="119"/>
        <v>100.02671168573833</v>
      </c>
      <c r="AH244" s="116">
        <f t="shared" si="17"/>
        <v>26.942946744531127</v>
      </c>
      <c r="AI244" s="116">
        <f t="shared" si="61"/>
        <v>1.4606458954268951E-2</v>
      </c>
      <c r="AJ244" s="116">
        <f t="shared" si="62"/>
        <v>2.9212917908537903E-3</v>
      </c>
      <c r="AK244" s="116">
        <f t="shared" si="63"/>
        <v>3.7003029350814676E-2</v>
      </c>
      <c r="AL244" s="118">
        <f t="shared" si="64"/>
        <v>4.3819376862806854E-2</v>
      </c>
      <c r="AM244" s="116">
        <f t="shared" si="65"/>
        <v>2.9505047087623284</v>
      </c>
      <c r="AN244" s="155">
        <v>2695.05</v>
      </c>
      <c r="AO244" s="115">
        <v>7.9950000000000001</v>
      </c>
      <c r="AP244" s="157">
        <v>20.742000000000001</v>
      </c>
      <c r="AQ244" s="115">
        <v>8.0120000000000005</v>
      </c>
      <c r="AR244" s="117">
        <v>234.14188500011824</v>
      </c>
      <c r="AS244" s="160">
        <v>20.533999999999999</v>
      </c>
      <c r="AT244" s="115"/>
      <c r="AU244" s="143">
        <f t="shared" si="9"/>
        <v>2022.1998631074607</v>
      </c>
      <c r="AV244" s="115"/>
      <c r="AW244" s="115" t="s">
        <v>87</v>
      </c>
      <c r="AX244" s="147">
        <v>2405.8126646067749</v>
      </c>
      <c r="AY244" s="60">
        <v>8.5025999999999993</v>
      </c>
      <c r="AZ244" s="60">
        <v>15</v>
      </c>
      <c r="BA244" s="148">
        <v>8.1845466665997701</v>
      </c>
      <c r="BB244" s="282">
        <v>314.76438107828733</v>
      </c>
      <c r="BC244" s="283">
        <v>316.00484748053827</v>
      </c>
      <c r="BD244" s="147">
        <v>2183.0411043580548</v>
      </c>
      <c r="BE244" s="147">
        <v>208.54889947046269</v>
      </c>
      <c r="BF244" s="147">
        <v>14.222660778257131</v>
      </c>
      <c r="BG244" s="147">
        <v>92.78048190948158</v>
      </c>
      <c r="BH244" s="147">
        <v>1.9833377018518505</v>
      </c>
      <c r="BI244" s="147">
        <v>6.296265083972917E-2</v>
      </c>
      <c r="BJ244" s="147">
        <v>9.0977175085788023E-2</v>
      </c>
      <c r="BK244" s="148">
        <v>10.919933513781936</v>
      </c>
      <c r="BL244" s="149">
        <v>4.8442152827718745</v>
      </c>
      <c r="BM244" s="149">
        <v>3.0844970868218811</v>
      </c>
      <c r="BN244" s="147">
        <v>319.42787760697786</v>
      </c>
      <c r="BO244" s="115"/>
      <c r="BP244" s="115" t="s">
        <v>94</v>
      </c>
      <c r="BQ244" s="115">
        <v>2395.2544435549685</v>
      </c>
      <c r="BR244" s="115">
        <v>8.5025999999999993</v>
      </c>
      <c r="BS244" s="115">
        <v>15</v>
      </c>
      <c r="BT244" s="116">
        <v>8.2018857057423702</v>
      </c>
      <c r="BU244" s="268">
        <v>300.12678900762711</v>
      </c>
      <c r="BV244" s="268">
        <v>301.30956959069067</v>
      </c>
      <c r="BW244" s="116">
        <v>215.3808309648002</v>
      </c>
      <c r="BX244" s="116">
        <v>2166.3123529079262</v>
      </c>
      <c r="BY244" s="116">
        <v>13.561259682242332</v>
      </c>
      <c r="BZ244" s="116">
        <v>95.769964587810748</v>
      </c>
      <c r="CA244" s="116">
        <v>2.054829061048844</v>
      </c>
      <c r="CB244" s="116">
        <v>6.3143238186719949E-2</v>
      </c>
      <c r="CC244" s="116">
        <v>9.4151891025007844E-2</v>
      </c>
      <c r="CD244" s="116">
        <v>3.2726375161456773E-4</v>
      </c>
      <c r="CE244" s="116">
        <v>0</v>
      </c>
      <c r="CF244" s="116">
        <v>10.710520229533275</v>
      </c>
      <c r="CG244" s="116">
        <v>5.0029087452631869</v>
      </c>
      <c r="CH244" s="116">
        <v>3.185543281959609</v>
      </c>
      <c r="CI244" s="116">
        <v>304.57341741554723</v>
      </c>
      <c r="CJ244" s="116"/>
      <c r="CK244" s="116"/>
      <c r="CL244" s="115"/>
      <c r="CM244" s="115"/>
      <c r="CN244" s="115"/>
      <c r="CO244" s="115"/>
      <c r="CP244" s="115"/>
      <c r="CQ244" s="115"/>
      <c r="CR244" s="115"/>
      <c r="CS244" s="115"/>
    </row>
    <row r="245" spans="1:97" ht="13.5" customHeight="1" x14ac:dyDescent="0.35">
      <c r="A245" s="25" t="s">
        <v>84</v>
      </c>
      <c r="B245" s="132" t="s">
        <v>85</v>
      </c>
      <c r="C245" s="27" t="s">
        <v>86</v>
      </c>
      <c r="D245" s="27">
        <v>44663</v>
      </c>
      <c r="E245" s="54">
        <v>0.41597222222222219</v>
      </c>
      <c r="F245" s="29">
        <f t="shared" si="52"/>
        <v>44663.415972222225</v>
      </c>
      <c r="G245" s="30">
        <v>13.708333333333334</v>
      </c>
      <c r="H245" s="30">
        <v>45.697666666666663</v>
      </c>
      <c r="I245" s="31">
        <v>19</v>
      </c>
      <c r="J245" s="62">
        <v>2</v>
      </c>
      <c r="K245" s="62"/>
      <c r="L245" s="152">
        <v>12.509499999999999</v>
      </c>
      <c r="M245" s="152">
        <v>43.035500999999996</v>
      </c>
      <c r="N245" s="152">
        <v>8.2370000000000001</v>
      </c>
      <c r="O245" s="152">
        <v>0.35970000000000002</v>
      </c>
      <c r="P245" s="152">
        <v>0.54911140000000003</v>
      </c>
      <c r="Q245" s="152">
        <v>6.5149999999999997</v>
      </c>
      <c r="R245" s="152">
        <v>110.505</v>
      </c>
      <c r="S245" s="152">
        <v>37.469900000000003</v>
      </c>
      <c r="T245" s="152">
        <v>28.407900000000001</v>
      </c>
      <c r="U245" s="33">
        <f t="shared" si="83"/>
        <v>290.96641499999998</v>
      </c>
      <c r="V245" s="33">
        <v>278.0322761813589</v>
      </c>
      <c r="W245" s="158">
        <f t="shared" si="121"/>
        <v>1.4999999999999999E-2</v>
      </c>
      <c r="X245" s="38">
        <v>0.02</v>
      </c>
      <c r="Y245" s="33">
        <v>0.71299999999999997</v>
      </c>
      <c r="Z245" s="33">
        <v>2.5000000000000001E-2</v>
      </c>
      <c r="AA245" s="33">
        <v>1.2629999999999999</v>
      </c>
      <c r="AB245" s="33">
        <f t="shared" si="114"/>
        <v>270.35213963385434</v>
      </c>
      <c r="AC245" s="33">
        <f t="shared" si="115"/>
        <v>255.99630877135047</v>
      </c>
      <c r="AD245" s="33">
        <f t="shared" si="116"/>
        <v>263.30623014120579</v>
      </c>
      <c r="AE245" s="33">
        <f t="shared" si="117"/>
        <v>-14.355830862503865</v>
      </c>
      <c r="AF245" s="33">
        <f t="shared" si="118"/>
        <v>-14.726046040153108</v>
      </c>
      <c r="AG245" s="33">
        <f t="shared" si="119"/>
        <v>105.59274500730797</v>
      </c>
      <c r="AH245" s="33">
        <f t="shared" si="17"/>
        <v>26.097419022222994</v>
      </c>
      <c r="AI245" s="33">
        <f t="shared" si="61"/>
        <v>1.4618495010243402E-2</v>
      </c>
      <c r="AJ245" s="33">
        <f t="shared" si="62"/>
        <v>1.9491326680324536E-2</v>
      </c>
      <c r="AK245" s="33">
        <f t="shared" si="63"/>
        <v>0.69486579615356969</v>
      </c>
      <c r="AL245" s="118">
        <f t="shared" si="64"/>
        <v>2.436415835040567E-2</v>
      </c>
      <c r="AM245" s="116">
        <f t="shared" si="65"/>
        <v>1.2308772798624945</v>
      </c>
      <c r="AN245" s="155">
        <v>2719.92</v>
      </c>
      <c r="AO245" s="161">
        <v>8.0139999999999993</v>
      </c>
      <c r="AP245" s="153">
        <v>21.658000000000001</v>
      </c>
      <c r="AQ245" s="162">
        <v>8.032</v>
      </c>
      <c r="AR245" s="31">
        <v>236.91862280579753</v>
      </c>
      <c r="AS245" s="156">
        <v>21.573</v>
      </c>
      <c r="AT245" s="38"/>
      <c r="AU245" s="37">
        <f t="shared" si="9"/>
        <v>2022.2792607802876</v>
      </c>
      <c r="AV245" s="38"/>
      <c r="AW245" s="115" t="s">
        <v>87</v>
      </c>
      <c r="AX245" s="147">
        <v>2416.0657806519948</v>
      </c>
      <c r="AY245" s="60">
        <v>12.509499999999999</v>
      </c>
      <c r="AZ245" s="60">
        <v>2</v>
      </c>
      <c r="BA245" s="148">
        <v>8.1550005993307373</v>
      </c>
      <c r="BB245" s="282">
        <v>347.07576217031539</v>
      </c>
      <c r="BC245" s="283">
        <v>348.37431885767836</v>
      </c>
      <c r="BD245" s="147">
        <v>2180.0685356769327</v>
      </c>
      <c r="BE245" s="147">
        <v>222.14980887591804</v>
      </c>
      <c r="BF245" s="147">
        <v>13.847436099143767</v>
      </c>
      <c r="BG245" s="147">
        <v>92.72848671271359</v>
      </c>
      <c r="BH245" s="147">
        <v>2.7456913234908504</v>
      </c>
      <c r="BI245" s="147">
        <v>4.2645384162208269E-2</v>
      </c>
      <c r="BJ245" s="147">
        <v>4.2161103212469186E-2</v>
      </c>
      <c r="BK245" s="148">
        <v>10.683525279996386</v>
      </c>
      <c r="BL245" s="149">
        <v>5.2030458492061005</v>
      </c>
      <c r="BM245" s="149">
        <v>3.3337019128278316</v>
      </c>
      <c r="BN245" s="147">
        <v>353.32441867702124</v>
      </c>
      <c r="BO245" s="38"/>
      <c r="BP245" s="38" t="s">
        <v>94</v>
      </c>
      <c r="BQ245" s="38">
        <v>2404.5567236847987</v>
      </c>
      <c r="BR245" s="38">
        <v>12.509499999999999</v>
      </c>
      <c r="BS245" s="38">
        <v>2</v>
      </c>
      <c r="BT245" s="33">
        <v>8.1732743939119779</v>
      </c>
      <c r="BU245" s="271">
        <v>329.96368075784636</v>
      </c>
      <c r="BV245" s="271">
        <v>331.19821393744866</v>
      </c>
      <c r="BW245" s="33">
        <v>229.73945222312489</v>
      </c>
      <c r="BX245" s="33">
        <v>2161.6525636878982</v>
      </c>
      <c r="BY245" s="33">
        <v>13.164707773775323</v>
      </c>
      <c r="BZ245" s="33">
        <v>95.855170574179311</v>
      </c>
      <c r="CA245" s="33">
        <v>2.8532500659553626</v>
      </c>
      <c r="CB245" s="33">
        <v>4.2796039512983094E-2</v>
      </c>
      <c r="CC245" s="33">
        <v>4.3753997805894368E-2</v>
      </c>
      <c r="CD245" s="33">
        <v>4.3005378423094278E-4</v>
      </c>
      <c r="CE245" s="33">
        <v>0</v>
      </c>
      <c r="CF245" s="33">
        <v>10.471825522464119</v>
      </c>
      <c r="CG245" s="33">
        <v>5.3808054543772936</v>
      </c>
      <c r="CH245" s="33">
        <v>3.4475962648972351</v>
      </c>
      <c r="CI245" s="33">
        <v>335.90425606005471</v>
      </c>
      <c r="CJ245" s="33"/>
      <c r="CK245" s="33"/>
      <c r="CL245" s="38"/>
      <c r="CM245" s="38"/>
      <c r="CN245" s="38"/>
      <c r="CO245" s="38"/>
      <c r="CP245" s="38"/>
      <c r="CQ245" s="38"/>
      <c r="CR245" s="38"/>
      <c r="CS245" s="38"/>
    </row>
    <row r="246" spans="1:97" ht="13.5" customHeight="1" x14ac:dyDescent="0.35">
      <c r="A246" s="25" t="s">
        <v>84</v>
      </c>
      <c r="B246" s="132" t="s">
        <v>85</v>
      </c>
      <c r="C246" s="27" t="s">
        <v>86</v>
      </c>
      <c r="D246" s="27">
        <v>44663</v>
      </c>
      <c r="E246" s="54">
        <v>0.41597222222222219</v>
      </c>
      <c r="F246" s="29">
        <f t="shared" si="52"/>
        <v>44663.415972222225</v>
      </c>
      <c r="G246" s="30">
        <v>13.708333333333334</v>
      </c>
      <c r="H246" s="30">
        <v>45.697666666666663</v>
      </c>
      <c r="I246" s="31">
        <v>19</v>
      </c>
      <c r="J246" s="62">
        <v>2</v>
      </c>
      <c r="K246" s="62"/>
      <c r="L246" s="152">
        <v>12.509499999999999</v>
      </c>
      <c r="M246" s="152">
        <v>43.035500999999996</v>
      </c>
      <c r="N246" s="152">
        <v>8.2370000000000001</v>
      </c>
      <c r="O246" s="152">
        <v>0.35970000000000002</v>
      </c>
      <c r="P246" s="152">
        <v>0.54911140000000003</v>
      </c>
      <c r="Q246" s="152">
        <v>6.5149999999999997</v>
      </c>
      <c r="R246" s="152">
        <v>110.505</v>
      </c>
      <c r="S246" s="152">
        <v>37.469900000000003</v>
      </c>
      <c r="T246" s="152">
        <v>28.407900000000001</v>
      </c>
      <c r="U246" s="33">
        <f t="shared" si="83"/>
        <v>290.96641499999998</v>
      </c>
      <c r="V246" s="33">
        <v>284.66881298600021</v>
      </c>
      <c r="W246" s="158">
        <f t="shared" si="121"/>
        <v>1.4999999999999999E-2</v>
      </c>
      <c r="X246" s="33">
        <v>1.6E-2</v>
      </c>
      <c r="Y246" s="33">
        <v>0.70899999999999996</v>
      </c>
      <c r="Z246" s="33">
        <v>1.3000000000000001E-2</v>
      </c>
      <c r="AA246" s="33">
        <v>1.2599999999999998</v>
      </c>
      <c r="AB246" s="33">
        <f t="shared" si="114"/>
        <v>276.80535416540482</v>
      </c>
      <c r="AC246" s="33">
        <f t="shared" si="115"/>
        <v>255.99630877135047</v>
      </c>
      <c r="AD246" s="33">
        <f t="shared" si="116"/>
        <v>263.30623014120579</v>
      </c>
      <c r="AE246" s="33">
        <f t="shared" si="117"/>
        <v>-20.809045394054351</v>
      </c>
      <c r="AF246" s="33">
        <f t="shared" si="118"/>
        <v>-21.362582844794417</v>
      </c>
      <c r="AG246" s="33">
        <f t="shared" si="119"/>
        <v>108.11320827210891</v>
      </c>
      <c r="AH246" s="33">
        <f t="shared" si="17"/>
        <v>26.097419022222994</v>
      </c>
      <c r="AI246" s="33">
        <f t="shared" si="61"/>
        <v>1.4618495010243402E-2</v>
      </c>
      <c r="AJ246" s="33">
        <f t="shared" si="62"/>
        <v>1.559306134425963E-2</v>
      </c>
      <c r="AK246" s="33">
        <f t="shared" si="63"/>
        <v>0.69096753081750484</v>
      </c>
      <c r="AL246" s="118">
        <f t="shared" si="64"/>
        <v>1.2669362342210951E-2</v>
      </c>
      <c r="AM246" s="116">
        <f t="shared" si="65"/>
        <v>1.2279535808604456</v>
      </c>
      <c r="AN246" s="155">
        <v>2717.03</v>
      </c>
      <c r="AO246" s="161">
        <v>8.0150000000000006</v>
      </c>
      <c r="AP246" s="153">
        <v>21.693999999999999</v>
      </c>
      <c r="AQ246" s="162">
        <v>8.0329999999999995</v>
      </c>
      <c r="AR246" s="31">
        <v>238.54302259958254</v>
      </c>
      <c r="AS246" s="133">
        <v>21.57</v>
      </c>
      <c r="AT246" s="38"/>
      <c r="AU246" s="37">
        <f t="shared" si="9"/>
        <v>2022.2792607802876</v>
      </c>
      <c r="AV246" s="38"/>
      <c r="AW246" s="115" t="s">
        <v>87</v>
      </c>
      <c r="AX246" s="147">
        <v>2412.4414745125796</v>
      </c>
      <c r="AY246" s="60">
        <v>12.509499999999999</v>
      </c>
      <c r="AZ246" s="60">
        <v>2</v>
      </c>
      <c r="BA246" s="148">
        <v>8.1565645146000989</v>
      </c>
      <c r="BB246" s="282">
        <v>345.20200897760179</v>
      </c>
      <c r="BC246" s="283">
        <v>346.49355516465312</v>
      </c>
      <c r="BD246" s="147">
        <v>2176.1212538517443</v>
      </c>
      <c r="BE246" s="147">
        <v>222.5475425264635</v>
      </c>
      <c r="BF246" s="147">
        <v>13.772678134371576</v>
      </c>
      <c r="BG246" s="147">
        <v>92.993107857386704</v>
      </c>
      <c r="BH246" s="147">
        <v>2.7555965135298015</v>
      </c>
      <c r="BI246" s="147">
        <v>2.9861539289271547E-2</v>
      </c>
      <c r="BJ246" s="147">
        <v>4.220747912258601E-2</v>
      </c>
      <c r="BK246" s="148">
        <v>10.662396730919262</v>
      </c>
      <c r="BL246" s="149">
        <v>5.2123613036286427</v>
      </c>
      <c r="BM246" s="149">
        <v>3.3396705222015179</v>
      </c>
      <c r="BN246" s="147">
        <v>351.41693094748371</v>
      </c>
      <c r="BO246" s="38"/>
      <c r="BP246" s="38" t="s">
        <v>94</v>
      </c>
      <c r="BQ246" s="38">
        <v>2400.921081220572</v>
      </c>
      <c r="BR246" s="38">
        <v>12.509499999999999</v>
      </c>
      <c r="BS246" s="38">
        <v>2</v>
      </c>
      <c r="BT246" s="33">
        <v>8.1748385989234826</v>
      </c>
      <c r="BU246" s="271">
        <v>328.17360317952483</v>
      </c>
      <c r="BV246" s="271">
        <v>329.40143892455063</v>
      </c>
      <c r="BW246" s="33">
        <v>230.14497511146999</v>
      </c>
      <c r="BX246" s="33">
        <v>2157.6828178568835</v>
      </c>
      <c r="BY246" s="33">
        <v>13.093288252218148</v>
      </c>
      <c r="BZ246" s="33">
        <v>96.126330141517826</v>
      </c>
      <c r="CA246" s="33">
        <v>2.8635451888421439</v>
      </c>
      <c r="CB246" s="33">
        <v>2.9967249688800757E-2</v>
      </c>
      <c r="CC246" s="33">
        <v>4.380194956430742E-2</v>
      </c>
      <c r="CD246" s="33">
        <v>4.3155969901567274E-4</v>
      </c>
      <c r="CE246" s="33">
        <v>0</v>
      </c>
      <c r="CF246" s="33">
        <v>10.451345237650852</v>
      </c>
      <c r="CG246" s="33">
        <v>5.3903033431742209</v>
      </c>
      <c r="CH246" s="33">
        <v>3.4536817638468502</v>
      </c>
      <c r="CI246" s="33">
        <v>334.08195041764333</v>
      </c>
      <c r="CJ246" s="33"/>
      <c r="CK246" s="33"/>
      <c r="CL246" s="38"/>
      <c r="CM246" s="38"/>
      <c r="CN246" s="38"/>
      <c r="CO246" s="38"/>
      <c r="CP246" s="38"/>
      <c r="CQ246" s="38"/>
      <c r="CR246" s="38"/>
      <c r="CS246" s="38"/>
    </row>
    <row r="247" spans="1:97" ht="13.5" customHeight="1" x14ac:dyDescent="0.35">
      <c r="A247" s="25" t="s">
        <v>84</v>
      </c>
      <c r="B247" s="132" t="s">
        <v>85</v>
      </c>
      <c r="C247" s="27" t="s">
        <v>86</v>
      </c>
      <c r="D247" s="27">
        <v>44663</v>
      </c>
      <c r="E247" s="54">
        <v>0.41597222222222219</v>
      </c>
      <c r="F247" s="29">
        <f t="shared" si="52"/>
        <v>44663.415972222225</v>
      </c>
      <c r="G247" s="30">
        <v>13.708333333333334</v>
      </c>
      <c r="H247" s="30">
        <v>45.697666666666663</v>
      </c>
      <c r="I247" s="31">
        <v>19</v>
      </c>
      <c r="J247" s="62">
        <v>2</v>
      </c>
      <c r="K247" s="62"/>
      <c r="L247" s="152">
        <v>12.509499999999999</v>
      </c>
      <c r="M247" s="152">
        <v>43.035500999999996</v>
      </c>
      <c r="N247" s="152">
        <v>8.2370000000000001</v>
      </c>
      <c r="O247" s="152">
        <v>0.35970000000000002</v>
      </c>
      <c r="P247" s="152">
        <v>0.54911140000000003</v>
      </c>
      <c r="Q247" s="152">
        <v>6.5149999999999997</v>
      </c>
      <c r="R247" s="152">
        <v>110.505</v>
      </c>
      <c r="S247" s="152">
        <v>37.469900000000003</v>
      </c>
      <c r="T247" s="152">
        <v>28.407900000000001</v>
      </c>
      <c r="U247" s="33">
        <f t="shared" si="83"/>
        <v>290.96641499999998</v>
      </c>
      <c r="V247" s="38"/>
      <c r="W247" s="158">
        <f t="shared" si="121"/>
        <v>1.4999999999999999E-2</v>
      </c>
      <c r="X247" s="33">
        <v>1.7999999999999999E-2</v>
      </c>
      <c r="Y247" s="33">
        <v>0.71299999999999997</v>
      </c>
      <c r="Z247" s="33">
        <v>1.7000000000000001E-2</v>
      </c>
      <c r="AA247" s="33">
        <v>1.2609999999999999</v>
      </c>
      <c r="AB247" s="33"/>
      <c r="AC247" s="33"/>
      <c r="AD247" s="33"/>
      <c r="AE247" s="33"/>
      <c r="AF247" s="33"/>
      <c r="AG247" s="33"/>
      <c r="AH247" s="33">
        <f t="shared" si="17"/>
        <v>26.097419022222994</v>
      </c>
      <c r="AI247" s="33">
        <f t="shared" si="61"/>
        <v>1.4618495010243402E-2</v>
      </c>
      <c r="AJ247" s="33">
        <f t="shared" si="62"/>
        <v>1.7542194012292081E-2</v>
      </c>
      <c r="AK247" s="33">
        <f t="shared" si="63"/>
        <v>0.69486579615356969</v>
      </c>
      <c r="AL247" s="118">
        <f t="shared" si="64"/>
        <v>1.6567627678275857E-2</v>
      </c>
      <c r="AM247" s="116">
        <f t="shared" si="65"/>
        <v>1.228928147194462</v>
      </c>
      <c r="AN247" s="155">
        <v>2752.05</v>
      </c>
      <c r="AO247" s="161">
        <v>8.0129999999999999</v>
      </c>
      <c r="AP247" s="153">
        <v>21.693000000000001</v>
      </c>
      <c r="AQ247" s="162">
        <v>8.0310000000000006</v>
      </c>
      <c r="AR247" s="31">
        <v>241.40218272906142</v>
      </c>
      <c r="AS247" s="133">
        <v>21.577999999999999</v>
      </c>
      <c r="AT247" s="38"/>
      <c r="AU247" s="37">
        <f t="shared" si="9"/>
        <v>2022.2792607802876</v>
      </c>
      <c r="AV247" s="38"/>
      <c r="AW247" s="115" t="s">
        <v>87</v>
      </c>
      <c r="AX247" s="147">
        <v>2445.9215550190916</v>
      </c>
      <c r="AY247" s="60">
        <v>12.509499999999999</v>
      </c>
      <c r="AZ247" s="60">
        <v>2</v>
      </c>
      <c r="BA247" s="148">
        <v>8.1545745417947799</v>
      </c>
      <c r="BB247" s="282">
        <v>351.73924533512343</v>
      </c>
      <c r="BC247" s="283">
        <v>353.05525007824286</v>
      </c>
      <c r="BD247" s="147">
        <v>2207.1946297245718</v>
      </c>
      <c r="BE247" s="147">
        <v>224.69342813274153</v>
      </c>
      <c r="BF247" s="147">
        <v>14.033497161777992</v>
      </c>
      <c r="BG247" s="147">
        <v>92.656492193348328</v>
      </c>
      <c r="BH247" s="147">
        <v>2.7429990285194643</v>
      </c>
      <c r="BI247" s="147">
        <v>3.4113269905071013E-2</v>
      </c>
      <c r="BJ247" s="147">
        <v>4.205447654318728E-2</v>
      </c>
      <c r="BK247" s="148">
        <v>10.719085734468187</v>
      </c>
      <c r="BL247" s="149">
        <v>5.2626208165812391</v>
      </c>
      <c r="BM247" s="149">
        <v>3.3718728589334597</v>
      </c>
      <c r="BN247" s="147">
        <v>358.07186190933572</v>
      </c>
      <c r="BO247" s="38"/>
      <c r="BP247" s="38" t="s">
        <v>94</v>
      </c>
      <c r="BQ247" s="38">
        <v>2434.3124682041607</v>
      </c>
      <c r="BR247" s="38">
        <v>12.509499999999999</v>
      </c>
      <c r="BS247" s="38">
        <v>2</v>
      </c>
      <c r="BT247" s="33">
        <v>8.1728501051724347</v>
      </c>
      <c r="BU247" s="271">
        <v>334.4028121520347</v>
      </c>
      <c r="BV247" s="271">
        <v>335.65395399287553</v>
      </c>
      <c r="BW247" s="33">
        <v>232.37573967681135</v>
      </c>
      <c r="BX247" s="33">
        <v>2188.5949107533474</v>
      </c>
      <c r="BY247" s="33">
        <v>13.341817774001775</v>
      </c>
      <c r="BZ247" s="33">
        <v>95.781714614091598</v>
      </c>
      <c r="CA247" s="33">
        <v>2.8504639133292731</v>
      </c>
      <c r="CB247" s="33">
        <v>3.4233729470873449E-2</v>
      </c>
      <c r="CC247" s="33">
        <v>4.3643569481150987E-2</v>
      </c>
      <c r="CD247" s="33">
        <v>4.2964618595462301E-4</v>
      </c>
      <c r="CE247" s="33">
        <v>0</v>
      </c>
      <c r="CF247" s="33">
        <v>10.506583598509538</v>
      </c>
      <c r="CG247" s="33">
        <v>5.4425508349500902</v>
      </c>
      <c r="CH247" s="33">
        <v>3.4871578408067041</v>
      </c>
      <c r="CI247" s="33">
        <v>340.42330835421302</v>
      </c>
      <c r="CJ247" s="33">
        <f t="shared" ref="CJ247:CK247" si="126">AVERAGE(BU245:BU247)</f>
        <v>330.84669869646865</v>
      </c>
      <c r="CK247" s="33">
        <f t="shared" si="126"/>
        <v>332.08453561829157</v>
      </c>
      <c r="CL247" s="38"/>
      <c r="CM247" s="38"/>
      <c r="CN247" s="38"/>
      <c r="CO247" s="38"/>
      <c r="CP247" s="38"/>
      <c r="CQ247" s="38"/>
      <c r="CR247" s="38"/>
      <c r="CS247" s="38"/>
    </row>
    <row r="248" spans="1:97" ht="13.5" customHeight="1" x14ac:dyDescent="0.35">
      <c r="A248" s="136" t="s">
        <v>89</v>
      </c>
      <c r="B248" s="137" t="s">
        <v>85</v>
      </c>
      <c r="C248" s="138" t="s">
        <v>86</v>
      </c>
      <c r="D248" s="138">
        <v>44663</v>
      </c>
      <c r="E248" s="139">
        <v>0.41666666666666669</v>
      </c>
      <c r="F248" s="140">
        <f t="shared" si="52"/>
        <v>44663.416666666664</v>
      </c>
      <c r="G248" s="141">
        <v>13.708333333333334</v>
      </c>
      <c r="H248" s="141">
        <v>45.697666666666663</v>
      </c>
      <c r="I248" s="117">
        <v>19</v>
      </c>
      <c r="J248" s="199">
        <v>15</v>
      </c>
      <c r="K248" s="199"/>
      <c r="L248" s="152">
        <v>11.403499999999999</v>
      </c>
      <c r="M248" s="152">
        <v>42.918664999999997</v>
      </c>
      <c r="N248" s="152">
        <v>8.2270000000000003</v>
      </c>
      <c r="O248" s="152">
        <v>1.7701</v>
      </c>
      <c r="P248" s="152">
        <v>0.76365740000000004</v>
      </c>
      <c r="Q248" s="152">
        <v>6.5774999999999997</v>
      </c>
      <c r="R248" s="152">
        <v>109.73</v>
      </c>
      <c r="S248" s="152">
        <v>38.4786</v>
      </c>
      <c r="T248" s="152">
        <v>29.410900000000002</v>
      </c>
      <c r="U248" s="116">
        <f t="shared" si="83"/>
        <v>293.75772749999999</v>
      </c>
      <c r="V248" s="115">
        <v>283.56425009983479</v>
      </c>
      <c r="W248" s="159">
        <f t="shared" si="121"/>
        <v>1.4999999999999999E-2</v>
      </c>
      <c r="X248" s="52">
        <f t="shared" ref="X248" si="127">0.006/2</f>
        <v>3.0000000000000001E-3</v>
      </c>
      <c r="Y248" s="116">
        <v>2.3E-2</v>
      </c>
      <c r="Z248" s="116">
        <v>2.3E-2</v>
      </c>
      <c r="AA248" s="116">
        <v>1.1069999999999998</v>
      </c>
      <c r="AB248" s="116">
        <f t="shared" ref="AB248:AB253" si="128">V248*1000/(1000+T248)</f>
        <v>275.4626457713191</v>
      </c>
      <c r="AC248" s="116">
        <f t="shared" ref="AC248:AC253" si="129">EXP(1)^(-135.29996+(1.572288*(10^5)/(L248+273.15))-((6.637149*10^7)/(L248+273.15)^2)+(1.243678*10^10)/(L248+273.15)^3-((8.621061*10^11)/(L248+273.15)^4)-(S248*(0.020573-12.142/(L248+273.15)+2363.1/(L248+273.15)^2)))</f>
        <v>260.03357575720037</v>
      </c>
      <c r="AD248" s="116">
        <f t="shared" ref="AD248:AD253" si="130">EXP(1)^(-135.90205+(1.575701*10^5/(L248+273.15)+(-6.642308*10^7/(L248+273.15)^2)+(1.2438*10^10/(L248+273.15)^3)+(-8.621949*10^11/(L248+273.15)^4)-(S248*(0.017674-10.754/(L248+273.15)+2140.7/(L248+273.15)^2))))</f>
        <v>267.7226483430797</v>
      </c>
      <c r="AE248" s="116">
        <f t="shared" ref="AE248:AE253" si="131">AC248-AB248</f>
        <v>-15.429070014118736</v>
      </c>
      <c r="AF248" s="116">
        <f t="shared" ref="AF248:AF253" si="132">AD248-V248</f>
        <v>-15.841601756755097</v>
      </c>
      <c r="AG248" s="116">
        <f t="shared" ref="AG248:AG253" si="133">V248/AD248*100</f>
        <v>105.91716907583198</v>
      </c>
      <c r="AH248" s="116">
        <f t="shared" si="17"/>
        <v>26.865206408684344</v>
      </c>
      <c r="AI248" s="116">
        <f t="shared" si="61"/>
        <v>1.4607564757657314E-2</v>
      </c>
      <c r="AJ248" s="116">
        <f t="shared" si="62"/>
        <v>2.9215129515314628E-3</v>
      </c>
      <c r="AK248" s="116">
        <f t="shared" si="63"/>
        <v>2.2398265961741215E-2</v>
      </c>
      <c r="AL248" s="118">
        <f t="shared" si="64"/>
        <v>2.2398265961741215E-2</v>
      </c>
      <c r="AM248" s="116">
        <f t="shared" si="65"/>
        <v>1.0780382791151095</v>
      </c>
      <c r="AN248" s="155">
        <v>2684.98</v>
      </c>
      <c r="AO248" s="161">
        <v>7.9969999999999999</v>
      </c>
      <c r="AP248" s="153">
        <v>21.716999999999999</v>
      </c>
      <c r="AQ248" s="161">
        <v>8.0139999999999993</v>
      </c>
      <c r="AR248" s="117">
        <v>229.98305993632979</v>
      </c>
      <c r="AS248" s="160">
        <v>21.334</v>
      </c>
      <c r="AT248" s="115"/>
      <c r="AU248" s="143">
        <f t="shared" si="9"/>
        <v>2022.2792607802876</v>
      </c>
      <c r="AV248" s="115"/>
      <c r="AW248" s="115" t="s">
        <v>87</v>
      </c>
      <c r="AX248" s="147">
        <v>2386.9203399796352</v>
      </c>
      <c r="AY248" s="60">
        <v>11.403499999999999</v>
      </c>
      <c r="AZ248" s="60">
        <v>15</v>
      </c>
      <c r="BA248" s="148">
        <v>8.1555107737283077</v>
      </c>
      <c r="BB248" s="282">
        <v>339.67410444012546</v>
      </c>
      <c r="BC248" s="283">
        <v>340.96320930358917</v>
      </c>
      <c r="BD248" s="147">
        <v>2157.3621432919776</v>
      </c>
      <c r="BE248" s="147">
        <v>215.60077754222388</v>
      </c>
      <c r="BF248" s="147">
        <v>13.957419145433411</v>
      </c>
      <c r="BG248" s="147">
        <v>93.851729494342635</v>
      </c>
      <c r="BH248" s="147">
        <v>2.496075190489071</v>
      </c>
      <c r="BI248" s="147">
        <v>4.0198000970686945E-2</v>
      </c>
      <c r="BJ248" s="147">
        <v>3.5427663964344797E-2</v>
      </c>
      <c r="BK248" s="148">
        <v>10.687531752053578</v>
      </c>
      <c r="BL248" s="149">
        <v>5.0040345421465737</v>
      </c>
      <c r="BM248" s="149">
        <v>3.2017705003572297</v>
      </c>
      <c r="BN248" s="147">
        <v>345.46008714318441</v>
      </c>
      <c r="BO248" s="115"/>
      <c r="BP248" s="115" t="s">
        <v>94</v>
      </c>
      <c r="BQ248" s="115">
        <v>2376.1893920217476</v>
      </c>
      <c r="BR248" s="115">
        <v>11.403499999999999</v>
      </c>
      <c r="BS248" s="115">
        <v>15</v>
      </c>
      <c r="BT248" s="116">
        <v>8.172801608322807</v>
      </c>
      <c r="BU248" s="268">
        <v>323.8338232812099</v>
      </c>
      <c r="BV248" s="268">
        <v>325.06281233598025</v>
      </c>
      <c r="BW248" s="116">
        <v>222.58372203118529</v>
      </c>
      <c r="BX248" s="116">
        <v>2140.2991378000843</v>
      </c>
      <c r="BY248" s="116">
        <v>13.306532190477705</v>
      </c>
      <c r="BZ248" s="116">
        <v>96.855959055065611</v>
      </c>
      <c r="CA248" s="116">
        <v>2.5869503608460636</v>
      </c>
      <c r="CB248" s="116">
        <v>4.0322970276901501E-2</v>
      </c>
      <c r="CC248" s="116">
        <v>3.6673608611387284E-2</v>
      </c>
      <c r="CD248" s="116">
        <v>3.9044205410073915E-4</v>
      </c>
      <c r="CE248" s="116">
        <v>0</v>
      </c>
      <c r="CF248" s="116">
        <v>10.486002384230785</v>
      </c>
      <c r="CG248" s="116">
        <v>5.1661067564817538</v>
      </c>
      <c r="CH248" s="116">
        <v>3.3054704309662926</v>
      </c>
      <c r="CI248" s="116">
        <v>329.34998384711133</v>
      </c>
      <c r="CJ248" s="116"/>
      <c r="CK248" s="116"/>
      <c r="CL248" s="115"/>
      <c r="CM248" s="115"/>
      <c r="CN248" s="115"/>
      <c r="CO248" s="115"/>
      <c r="CP248" s="115"/>
      <c r="CQ248" s="115"/>
      <c r="CR248" s="115"/>
      <c r="CS248" s="115"/>
    </row>
    <row r="249" spans="1:97" ht="13.5" customHeight="1" x14ac:dyDescent="0.35">
      <c r="A249" s="136" t="s">
        <v>84</v>
      </c>
      <c r="B249" s="137" t="s">
        <v>85</v>
      </c>
      <c r="C249" s="138" t="s">
        <v>86</v>
      </c>
      <c r="D249" s="138">
        <v>44699</v>
      </c>
      <c r="E249" s="139">
        <v>0.4513888888888889</v>
      </c>
      <c r="F249" s="140">
        <f t="shared" si="52"/>
        <v>44699.451388888891</v>
      </c>
      <c r="G249" s="141">
        <v>13.708333333333334</v>
      </c>
      <c r="H249" s="141">
        <v>45.697666666666663</v>
      </c>
      <c r="I249" s="117">
        <v>19</v>
      </c>
      <c r="J249" s="199">
        <v>2</v>
      </c>
      <c r="K249" s="199"/>
      <c r="L249" s="152">
        <v>20.161100000000001</v>
      </c>
      <c r="M249" s="152">
        <v>51.596265000000002</v>
      </c>
      <c r="N249" s="152">
        <v>8.15</v>
      </c>
      <c r="O249" s="152">
        <v>0.35299999999999998</v>
      </c>
      <c r="P249" s="152">
        <v>0.55446949999999995</v>
      </c>
      <c r="Q249" s="152">
        <v>5.7716000000000003</v>
      </c>
      <c r="R249" s="152">
        <v>113.779</v>
      </c>
      <c r="S249" s="152">
        <v>37.8889</v>
      </c>
      <c r="T249" s="152">
        <v>26.923999999999999</v>
      </c>
      <c r="U249" s="116">
        <f t="shared" si="83"/>
        <v>257.76542760000001</v>
      </c>
      <c r="V249" s="115">
        <v>259.36816211110289</v>
      </c>
      <c r="W249" s="116">
        <v>0.14000000000000001</v>
      </c>
      <c r="X249" s="116">
        <v>1.9E-2</v>
      </c>
      <c r="Y249" s="116">
        <v>3.4000000000000002E-2</v>
      </c>
      <c r="Z249" s="116">
        <v>2.1000000000000001E-2</v>
      </c>
      <c r="AA249" s="116">
        <v>1.7110000000000001</v>
      </c>
      <c r="AB249" s="116">
        <f t="shared" si="128"/>
        <v>252.56802072120516</v>
      </c>
      <c r="AC249" s="116">
        <f t="shared" si="129"/>
        <v>220.59869079532663</v>
      </c>
      <c r="AD249" s="116">
        <f t="shared" si="130"/>
        <v>226.56701638169022</v>
      </c>
      <c r="AE249" s="116">
        <f t="shared" si="131"/>
        <v>-31.969329925878526</v>
      </c>
      <c r="AF249" s="116">
        <f t="shared" si="132"/>
        <v>-32.801145729412667</v>
      </c>
      <c r="AG249" s="116">
        <f t="shared" si="133"/>
        <v>114.47745848149124</v>
      </c>
      <c r="AH249" s="116">
        <f t="shared" si="17"/>
        <v>26.416292197013263</v>
      </c>
      <c r="AI249" s="163">
        <f t="shared" si="61"/>
        <v>0.1363968996442313</v>
      </c>
      <c r="AJ249" s="163">
        <f t="shared" si="62"/>
        <v>1.8511007808859961E-2</v>
      </c>
      <c r="AK249" s="163">
        <f t="shared" si="63"/>
        <v>3.312496134217046E-2</v>
      </c>
      <c r="AL249" s="164">
        <f t="shared" si="64"/>
        <v>2.0459534946634692E-2</v>
      </c>
      <c r="AM249" s="116">
        <f t="shared" si="65"/>
        <v>1.6669649663662838</v>
      </c>
      <c r="AN249" s="155">
        <v>2726.82</v>
      </c>
      <c r="AO249" s="161">
        <v>8.0329999999999995</v>
      </c>
      <c r="AP249" s="153">
        <v>21.707000000000001</v>
      </c>
      <c r="AQ249" s="161">
        <v>8.0510000000000002</v>
      </c>
      <c r="AR249" s="117">
        <v>234.58605435122189</v>
      </c>
      <c r="AS249" s="165">
        <v>21.538786000000002</v>
      </c>
      <c r="AT249" s="115"/>
      <c r="AU249" s="143">
        <f t="shared" si="9"/>
        <v>2022.3778234086242</v>
      </c>
      <c r="AV249" s="115"/>
      <c r="AW249" s="115" t="s">
        <v>87</v>
      </c>
      <c r="AX249" s="147">
        <v>2406.6381731991728</v>
      </c>
      <c r="AY249" s="60">
        <v>20.161100000000001</v>
      </c>
      <c r="AZ249" s="60">
        <v>2</v>
      </c>
      <c r="BA249" s="148">
        <v>8.0564521416044705</v>
      </c>
      <c r="BB249" s="282">
        <v>452.75343614742786</v>
      </c>
      <c r="BC249" s="283">
        <v>454.29113630582236</v>
      </c>
      <c r="BD249" s="147">
        <v>2155.6670489697408</v>
      </c>
      <c r="BE249" s="147">
        <v>236.58998605765498</v>
      </c>
      <c r="BF249" s="147">
        <v>14.381138171777348</v>
      </c>
      <c r="BG249" s="147">
        <v>93.275743972051657</v>
      </c>
      <c r="BH249" s="147">
        <v>4.6206292537861779</v>
      </c>
      <c r="BI249" s="147">
        <v>2.2749355918553385E-2</v>
      </c>
      <c r="BJ249" s="147">
        <v>6.2829421307214958E-2</v>
      </c>
      <c r="BK249" s="148">
        <v>10.286119641386685</v>
      </c>
      <c r="BL249" s="149">
        <v>5.5320284011722398</v>
      </c>
      <c r="BM249" s="149">
        <v>3.6084573167856173</v>
      </c>
      <c r="BN249" s="147">
        <v>464.89704677603191</v>
      </c>
      <c r="BO249" s="115"/>
      <c r="BP249" s="115" t="s">
        <v>94</v>
      </c>
      <c r="BQ249" s="115">
        <v>2394.7648408116343</v>
      </c>
      <c r="BR249" s="166">
        <v>20.161100000000001</v>
      </c>
      <c r="BS249" s="166">
        <v>2</v>
      </c>
      <c r="BT249" s="167">
        <v>8.0745014376602313</v>
      </c>
      <c r="BU249" s="272">
        <v>430.48863201999654</v>
      </c>
      <c r="BV249" s="272">
        <v>431.95071355222507</v>
      </c>
      <c r="BW249" s="168">
        <v>244.45279396877467</v>
      </c>
      <c r="BX249" s="168">
        <v>2136.6381219111381</v>
      </c>
      <c r="BY249" s="168">
        <v>13.673924931721128</v>
      </c>
      <c r="BZ249" s="168">
        <v>96.386184613400232</v>
      </c>
      <c r="CA249" s="168">
        <v>4.8047545445445587</v>
      </c>
      <c r="CB249" s="168">
        <v>2.2841855831194777E-2</v>
      </c>
      <c r="CC249" s="168">
        <v>6.5235103104781061E-2</v>
      </c>
      <c r="CD249" s="168">
        <v>5.9017031128941969E-3</v>
      </c>
      <c r="CE249" s="168">
        <v>0</v>
      </c>
      <c r="CF249" s="167">
        <v>10.090351226795827</v>
      </c>
      <c r="CG249" s="169">
        <v>5.7158792792338158</v>
      </c>
      <c r="CH249" s="169">
        <v>3.7283804260014297</v>
      </c>
      <c r="CI249" s="168">
        <v>442.03506305710738</v>
      </c>
      <c r="CJ249" s="116"/>
      <c r="CK249" s="116"/>
      <c r="CL249" s="115"/>
      <c r="CM249" s="115"/>
      <c r="CN249" s="115"/>
      <c r="CO249" s="115"/>
      <c r="CP249" s="115"/>
      <c r="CQ249" s="115"/>
      <c r="CR249" s="115"/>
      <c r="CS249" s="115"/>
    </row>
    <row r="250" spans="1:97" ht="13.5" customHeight="1" x14ac:dyDescent="0.35">
      <c r="A250" s="25" t="s">
        <v>84</v>
      </c>
      <c r="B250" s="132" t="s">
        <v>85</v>
      </c>
      <c r="C250" s="27" t="s">
        <v>86</v>
      </c>
      <c r="D250" s="27">
        <v>44699</v>
      </c>
      <c r="E250" s="54">
        <v>0.4513888888888889</v>
      </c>
      <c r="F250" s="29">
        <f t="shared" si="52"/>
        <v>44699.451388888891</v>
      </c>
      <c r="G250" s="30">
        <v>13.708333333333334</v>
      </c>
      <c r="H250" s="30">
        <v>45.697666666666663</v>
      </c>
      <c r="I250" s="31">
        <v>19</v>
      </c>
      <c r="J250" s="62">
        <v>2</v>
      </c>
      <c r="K250" s="62"/>
      <c r="L250" s="152">
        <v>20.161100000000001</v>
      </c>
      <c r="M250" s="152">
        <v>51.596265000000002</v>
      </c>
      <c r="N250" s="152">
        <v>8.15</v>
      </c>
      <c r="O250" s="152">
        <v>0.35299999999999998</v>
      </c>
      <c r="P250" s="152">
        <v>0.55446949999999995</v>
      </c>
      <c r="Q250" s="152">
        <v>5.7716000000000003</v>
      </c>
      <c r="R250" s="152">
        <v>113.779</v>
      </c>
      <c r="S250" s="152">
        <v>37.8889</v>
      </c>
      <c r="T250" s="152">
        <v>26.923999999999999</v>
      </c>
      <c r="U250" s="33">
        <f t="shared" si="83"/>
        <v>257.76542760000001</v>
      </c>
      <c r="V250" s="38">
        <v>258.53161952050345</v>
      </c>
      <c r="W250" s="158">
        <f>0.03/2</f>
        <v>1.4999999999999999E-2</v>
      </c>
      <c r="X250" s="33">
        <v>1.6999999999999998E-2</v>
      </c>
      <c r="Y250" s="33">
        <v>3.2000000000000001E-2</v>
      </c>
      <c r="Z250" s="33">
        <v>2.1999999999999999E-2</v>
      </c>
      <c r="AA250" s="33">
        <v>1.855</v>
      </c>
      <c r="AB250" s="33">
        <f t="shared" si="128"/>
        <v>251.75341069105741</v>
      </c>
      <c r="AC250" s="33">
        <f t="shared" si="129"/>
        <v>220.59869079532663</v>
      </c>
      <c r="AD250" s="33">
        <f t="shared" si="130"/>
        <v>226.56701638169022</v>
      </c>
      <c r="AE250" s="33">
        <f t="shared" si="131"/>
        <v>-31.154719895730778</v>
      </c>
      <c r="AF250" s="33">
        <f t="shared" si="132"/>
        <v>-31.964603138813231</v>
      </c>
      <c r="AG250" s="33">
        <f t="shared" si="133"/>
        <v>114.10823325005236</v>
      </c>
      <c r="AH250" s="33">
        <f t="shared" si="17"/>
        <v>26.416292197013263</v>
      </c>
      <c r="AI250" s="170">
        <f t="shared" si="61"/>
        <v>1.4613953533310495E-2</v>
      </c>
      <c r="AJ250" s="170">
        <f t="shared" si="62"/>
        <v>1.6562480671085227E-2</v>
      </c>
      <c r="AK250" s="170">
        <f t="shared" si="63"/>
        <v>3.1176434204395725E-2</v>
      </c>
      <c r="AL250" s="164">
        <f t="shared" si="64"/>
        <v>2.143379851552206E-2</v>
      </c>
      <c r="AM250" s="116">
        <f t="shared" si="65"/>
        <v>1.8072589202860647</v>
      </c>
      <c r="AN250" s="155">
        <v>2712.59</v>
      </c>
      <c r="AO250" s="161">
        <v>8.032</v>
      </c>
      <c r="AP250" s="153">
        <v>21.725000000000001</v>
      </c>
      <c r="AQ250" s="162">
        <v>8.0500000000000007</v>
      </c>
      <c r="AR250" s="120">
        <v>249.445696289024</v>
      </c>
      <c r="AS250" s="133">
        <v>21.609094000000002</v>
      </c>
      <c r="AT250" s="38"/>
      <c r="AU250" s="37">
        <f t="shared" si="9"/>
        <v>2022.3778234086242</v>
      </c>
      <c r="AV250" s="38"/>
      <c r="AW250" s="115" t="s">
        <v>87</v>
      </c>
      <c r="AX250" s="147">
        <v>2394.0801524525536</v>
      </c>
      <c r="AY250" s="60">
        <v>20.161100000000001</v>
      </c>
      <c r="AZ250" s="60">
        <v>2</v>
      </c>
      <c r="BA250" s="148">
        <v>8.0557198757203494</v>
      </c>
      <c r="BB250" s="282">
        <v>451.22116071460204</v>
      </c>
      <c r="BC250" s="283">
        <v>452.75365675970295</v>
      </c>
      <c r="BD250" s="147">
        <v>2144.7521935611285</v>
      </c>
      <c r="BE250" s="147">
        <v>234.99549150369336</v>
      </c>
      <c r="BF250" s="147">
        <v>14.33246738773153</v>
      </c>
      <c r="BG250" s="147">
        <v>93.151131379188357</v>
      </c>
      <c r="BH250" s="147">
        <v>4.6128449543828394</v>
      </c>
      <c r="BI250" s="147">
        <v>2.3828530670073234E-2</v>
      </c>
      <c r="BJ250" s="147">
        <v>6.8006789911912474E-2</v>
      </c>
      <c r="BK250" s="148">
        <v>10.281169027222598</v>
      </c>
      <c r="BL250" s="149">
        <v>5.4947453812735008</v>
      </c>
      <c r="BM250" s="149">
        <v>3.5841381744766294</v>
      </c>
      <c r="BN250" s="147">
        <v>463.32367313224523</v>
      </c>
      <c r="BO250" s="38"/>
      <c r="BP250" s="38" t="s">
        <v>94</v>
      </c>
      <c r="BQ250" s="38">
        <v>2382.2689369722357</v>
      </c>
      <c r="BR250" s="166">
        <v>20.161100000000001</v>
      </c>
      <c r="BS250" s="166">
        <v>2</v>
      </c>
      <c r="BT250" s="167">
        <v>8.0737693166018722</v>
      </c>
      <c r="BU250" s="272">
        <v>429.03449885801513</v>
      </c>
      <c r="BV250" s="272">
        <v>430.49164167390279</v>
      </c>
      <c r="BW250" s="168">
        <v>242.80704928260448</v>
      </c>
      <c r="BX250" s="168">
        <v>2125.8341514519166</v>
      </c>
      <c r="BY250" s="168">
        <v>13.627736237714887</v>
      </c>
      <c r="BZ250" s="168">
        <v>96.258563094562177</v>
      </c>
      <c r="CA250" s="168">
        <v>4.7966616518005427</v>
      </c>
      <c r="CB250" s="168">
        <v>2.3925333074986017E-2</v>
      </c>
      <c r="CC250" s="168">
        <v>7.0610902788099825E-2</v>
      </c>
      <c r="CD250" s="168">
        <v>6.3130628505834313E-4</v>
      </c>
      <c r="CE250" s="168">
        <v>0</v>
      </c>
      <c r="CF250" s="167">
        <v>10.085528366618799</v>
      </c>
      <c r="CG250" s="169">
        <v>5.6773979111223483</v>
      </c>
      <c r="CH250" s="169">
        <v>3.7032796195246731</v>
      </c>
      <c r="CI250" s="168">
        <v>440.54192759163931</v>
      </c>
      <c r="CJ250" s="33"/>
      <c r="CK250" s="33"/>
      <c r="CL250" s="38"/>
      <c r="CM250" s="38"/>
      <c r="CN250" s="38"/>
      <c r="CO250" s="38"/>
      <c r="CP250" s="38"/>
      <c r="CQ250" s="38"/>
      <c r="CR250" s="38"/>
      <c r="CS250" s="38"/>
    </row>
    <row r="251" spans="1:97" ht="13.5" customHeight="1" x14ac:dyDescent="0.35">
      <c r="A251" s="25" t="s">
        <v>84</v>
      </c>
      <c r="B251" s="132" t="s">
        <v>85</v>
      </c>
      <c r="C251" s="27" t="s">
        <v>86</v>
      </c>
      <c r="D251" s="27">
        <v>44699</v>
      </c>
      <c r="E251" s="54">
        <v>0.4513888888888889</v>
      </c>
      <c r="F251" s="29">
        <f t="shared" si="52"/>
        <v>44699.451388888891</v>
      </c>
      <c r="G251" s="30">
        <v>13.708333333333334</v>
      </c>
      <c r="H251" s="30">
        <v>45.697666666666663</v>
      </c>
      <c r="I251" s="31">
        <v>19</v>
      </c>
      <c r="J251" s="62">
        <v>2</v>
      </c>
      <c r="K251" s="62"/>
      <c r="L251" s="152">
        <v>20.161100000000001</v>
      </c>
      <c r="M251" s="152">
        <v>51.596265000000002</v>
      </c>
      <c r="N251" s="152">
        <v>8.15</v>
      </c>
      <c r="O251" s="152">
        <v>0.35299999999999998</v>
      </c>
      <c r="P251" s="152">
        <v>0.55446949999999995</v>
      </c>
      <c r="Q251" s="152">
        <v>5.7716000000000003</v>
      </c>
      <c r="R251" s="152">
        <v>113.779</v>
      </c>
      <c r="S251" s="152">
        <v>37.8889</v>
      </c>
      <c r="T251" s="152">
        <v>26.923999999999999</v>
      </c>
      <c r="U251" s="33">
        <f t="shared" si="83"/>
        <v>257.76542760000001</v>
      </c>
      <c r="V251" s="38">
        <v>257.02173656745566</v>
      </c>
      <c r="W251" s="33">
        <v>0.11600000000000001</v>
      </c>
      <c r="X251" s="33">
        <v>1.9E-2</v>
      </c>
      <c r="Y251" s="33">
        <v>3.9000000000000007E-2</v>
      </c>
      <c r="Z251" s="33">
        <v>2.7E-2</v>
      </c>
      <c r="AA251" s="33">
        <v>1.8129999999999999</v>
      </c>
      <c r="AB251" s="33">
        <f t="shared" si="128"/>
        <v>250.28311400595922</v>
      </c>
      <c r="AC251" s="33">
        <f t="shared" si="129"/>
        <v>220.59869079532663</v>
      </c>
      <c r="AD251" s="33">
        <f t="shared" si="130"/>
        <v>226.56701638169022</v>
      </c>
      <c r="AE251" s="33">
        <f t="shared" si="131"/>
        <v>-29.684423210632588</v>
      </c>
      <c r="AF251" s="33">
        <f t="shared" si="132"/>
        <v>-30.454720185765439</v>
      </c>
      <c r="AG251" s="33">
        <f t="shared" si="133"/>
        <v>113.44181543815688</v>
      </c>
      <c r="AH251" s="33">
        <f t="shared" si="17"/>
        <v>26.416292197013263</v>
      </c>
      <c r="AI251" s="170">
        <f t="shared" si="61"/>
        <v>0.11301457399093449</v>
      </c>
      <c r="AJ251" s="170">
        <f t="shared" si="62"/>
        <v>1.8511007808859961E-2</v>
      </c>
      <c r="AK251" s="170">
        <f t="shared" si="63"/>
        <v>3.7996279186607293E-2</v>
      </c>
      <c r="AL251" s="164">
        <f t="shared" si="64"/>
        <v>2.6305116359958892E-2</v>
      </c>
      <c r="AM251" s="116">
        <f t="shared" si="65"/>
        <v>1.7663398503927952</v>
      </c>
      <c r="AN251" s="155">
        <v>2716.46</v>
      </c>
      <c r="AO251" s="161">
        <v>8.0350000000000001</v>
      </c>
      <c r="AP251" s="153">
        <v>21.506</v>
      </c>
      <c r="AQ251" s="162">
        <v>8.0530000000000008</v>
      </c>
      <c r="AR251" s="31">
        <v>232.86969921217604</v>
      </c>
      <c r="AS251" s="133">
        <v>21.635208400000003</v>
      </c>
      <c r="AT251" s="38"/>
      <c r="AU251" s="37">
        <f t="shared" si="9"/>
        <v>2022.3778234086242</v>
      </c>
      <c r="AV251" s="38"/>
      <c r="AW251" s="115" t="s">
        <v>87</v>
      </c>
      <c r="AX251" s="147">
        <v>2397.8295815037091</v>
      </c>
      <c r="AY251" s="60">
        <v>20.161100000000001</v>
      </c>
      <c r="AZ251" s="60">
        <v>2</v>
      </c>
      <c r="BA251" s="148">
        <v>8.055396951031037</v>
      </c>
      <c r="BB251" s="282">
        <v>452.29497532743324</v>
      </c>
      <c r="BC251" s="283">
        <v>453.83111840150934</v>
      </c>
      <c r="BD251" s="147">
        <v>2148.2583113247165</v>
      </c>
      <c r="BE251" s="147">
        <v>235.20469443319007</v>
      </c>
      <c r="BF251" s="147">
        <v>14.366575745802628</v>
      </c>
      <c r="BG251" s="147">
        <v>93.096217104943193</v>
      </c>
      <c r="BH251" s="147">
        <v>4.6094162949874358</v>
      </c>
      <c r="BI251" s="147">
        <v>2.9241873428578858E-2</v>
      </c>
      <c r="BJ251" s="147">
        <v>6.6419467319707368E-2</v>
      </c>
      <c r="BK251" s="148">
        <v>10.288271044458218</v>
      </c>
      <c r="BL251" s="149">
        <v>5.499637036101622</v>
      </c>
      <c r="BM251" s="149">
        <v>3.5873289259290235</v>
      </c>
      <c r="BN251" s="147">
        <v>464.4262892637496</v>
      </c>
      <c r="BO251" s="38"/>
      <c r="BP251" s="38" t="s">
        <v>94</v>
      </c>
      <c r="BQ251" s="38">
        <v>2386.0101745288639</v>
      </c>
      <c r="BR251" s="166">
        <v>20.161100000000001</v>
      </c>
      <c r="BS251" s="166">
        <v>2</v>
      </c>
      <c r="BT251" s="167">
        <v>8.0734397052597568</v>
      </c>
      <c r="BU251" s="272">
        <v>430.06591831411254</v>
      </c>
      <c r="BV251" s="272">
        <v>431.52656417102514</v>
      </c>
      <c r="BW251" s="168">
        <v>243.02160247362562</v>
      </c>
      <c r="BX251" s="168">
        <v>2129.3280740877894</v>
      </c>
      <c r="BY251" s="168">
        <v>13.660497967448935</v>
      </c>
      <c r="BZ251" s="168">
        <v>96.201146234301063</v>
      </c>
      <c r="CA251" s="168">
        <v>4.7930225674166245</v>
      </c>
      <c r="CB251" s="168">
        <v>2.9360573253224793E-2</v>
      </c>
      <c r="CC251" s="168">
        <v>6.8961852044068267E-2</v>
      </c>
      <c r="CD251" s="168">
        <v>4.8785579207776958E-3</v>
      </c>
      <c r="CE251" s="168">
        <v>0</v>
      </c>
      <c r="CF251" s="167">
        <v>10.092400278933885</v>
      </c>
      <c r="CG251" s="169">
        <v>5.6824146676050242</v>
      </c>
      <c r="CH251" s="169">
        <v>3.7065519728684495</v>
      </c>
      <c r="CI251" s="168">
        <v>441.60101145681597</v>
      </c>
      <c r="CJ251" s="33">
        <f t="shared" ref="CJ251:CK251" si="134">AVERAGE(BU249:BU251)</f>
        <v>429.86301639737468</v>
      </c>
      <c r="CK251" s="33">
        <f t="shared" si="134"/>
        <v>431.32297313238433</v>
      </c>
      <c r="CL251" s="38"/>
      <c r="CM251" s="38"/>
      <c r="CN251" s="38"/>
      <c r="CO251" s="38"/>
      <c r="CP251" s="38"/>
      <c r="CQ251" s="38"/>
      <c r="CR251" s="38"/>
      <c r="CS251" s="38"/>
    </row>
    <row r="252" spans="1:97" ht="13.5" customHeight="1" x14ac:dyDescent="0.35">
      <c r="A252" s="136" t="s">
        <v>89</v>
      </c>
      <c r="B252" s="137" t="s">
        <v>85</v>
      </c>
      <c r="C252" s="138" t="s">
        <v>86</v>
      </c>
      <c r="D252" s="138">
        <v>44699</v>
      </c>
      <c r="E252" s="139">
        <v>0.45208333333333334</v>
      </c>
      <c r="F252" s="140">
        <f t="shared" si="52"/>
        <v>44699.45208333333</v>
      </c>
      <c r="G252" s="141">
        <v>13.708333333333334</v>
      </c>
      <c r="H252" s="141">
        <v>45.697666666666663</v>
      </c>
      <c r="I252" s="117">
        <v>19</v>
      </c>
      <c r="J252" s="199">
        <v>15</v>
      </c>
      <c r="K252" s="199"/>
      <c r="L252" s="152">
        <v>15.4855</v>
      </c>
      <c r="M252" s="152">
        <v>47.145071000000002</v>
      </c>
      <c r="N252" s="152">
        <v>8.1649999999999991</v>
      </c>
      <c r="O252" s="152">
        <v>0.46600000000000003</v>
      </c>
      <c r="P252" s="152">
        <v>0.41142640000000003</v>
      </c>
      <c r="Q252" s="152">
        <v>6.3903999999999996</v>
      </c>
      <c r="R252" s="152">
        <v>115.627</v>
      </c>
      <c r="S252" s="152">
        <v>38.402900000000002</v>
      </c>
      <c r="T252" s="152">
        <v>28.488199999999999</v>
      </c>
      <c r="U252" s="116">
        <f t="shared" si="83"/>
        <v>285.40165439999998</v>
      </c>
      <c r="V252" s="115">
        <v>279.94307623720044</v>
      </c>
      <c r="W252" s="116">
        <v>2.9000000000000001E-2</v>
      </c>
      <c r="X252" s="116">
        <v>9.9999999999999985E-3</v>
      </c>
      <c r="Y252" s="116">
        <v>3.5000000000000003E-2</v>
      </c>
      <c r="Z252" s="116">
        <v>9.0000000000000011E-3</v>
      </c>
      <c r="AA252" s="116">
        <v>1.8680000000000001</v>
      </c>
      <c r="AB252" s="116">
        <f t="shared" si="128"/>
        <v>272.18890429389512</v>
      </c>
      <c r="AC252" s="116">
        <f t="shared" si="129"/>
        <v>239.75795221425392</v>
      </c>
      <c r="AD252" s="116">
        <f t="shared" si="130"/>
        <v>246.62423685839238</v>
      </c>
      <c r="AE252" s="116">
        <f t="shared" si="131"/>
        <v>-32.430952079641202</v>
      </c>
      <c r="AF252" s="116">
        <f t="shared" si="132"/>
        <v>-33.318839378808065</v>
      </c>
      <c r="AG252" s="116">
        <f t="shared" si="133"/>
        <v>113.50996147144257</v>
      </c>
      <c r="AH252" s="116">
        <f t="shared" si="17"/>
        <v>26.807570418069872</v>
      </c>
      <c r="AI252" s="163">
        <f t="shared" si="61"/>
        <v>2.8242877083767999E-2</v>
      </c>
      <c r="AJ252" s="163">
        <f t="shared" si="62"/>
        <v>9.7389231323337898E-3</v>
      </c>
      <c r="AK252" s="163">
        <f t="shared" si="63"/>
        <v>3.4086230963168269E-2</v>
      </c>
      <c r="AL252" s="164">
        <f t="shared" si="64"/>
        <v>8.7650308191004143E-3</v>
      </c>
      <c r="AM252" s="116">
        <f t="shared" si="65"/>
        <v>1.8192308411199525</v>
      </c>
      <c r="AN252" s="155">
        <v>2700.18</v>
      </c>
      <c r="AO252" s="161">
        <v>8.0139999999999993</v>
      </c>
      <c r="AP252" s="153">
        <v>21.544</v>
      </c>
      <c r="AQ252" s="161">
        <v>8.0299999999999994</v>
      </c>
      <c r="AR252" s="117">
        <v>235.02445156521421</v>
      </c>
      <c r="AS252" s="152">
        <v>21.6131116</v>
      </c>
      <c r="AT252" s="115"/>
      <c r="AU252" s="143">
        <f t="shared" si="9"/>
        <v>2022.3778234086242</v>
      </c>
      <c r="AV252" s="115"/>
      <c r="AW252" s="115" t="s">
        <v>87</v>
      </c>
      <c r="AX252" s="147">
        <v>2392.3482004139619</v>
      </c>
      <c r="AY252" s="60">
        <v>15.4855</v>
      </c>
      <c r="AZ252" s="60">
        <v>15</v>
      </c>
      <c r="BA252" s="148">
        <v>8.1062821921008918</v>
      </c>
      <c r="BB252" s="282">
        <v>390.63225573896926</v>
      </c>
      <c r="BC252" s="283">
        <v>392.03926199867522</v>
      </c>
      <c r="BD252" s="147">
        <v>2153.5292704810463</v>
      </c>
      <c r="BE252" s="147">
        <v>224.66985597479751</v>
      </c>
      <c r="BF252" s="147">
        <v>14.149073958118034</v>
      </c>
      <c r="BG252" s="147">
        <v>93.903314657523367</v>
      </c>
      <c r="BH252" s="147">
        <v>3.3423711518245449</v>
      </c>
      <c r="BI252" s="147">
        <v>9.6142713129753355E-3</v>
      </c>
      <c r="BJ252" s="147">
        <v>6.3703154535680331E-2</v>
      </c>
      <c r="BK252" s="148">
        <v>10.489792485329422</v>
      </c>
      <c r="BL252" s="149">
        <v>5.2137649325524134</v>
      </c>
      <c r="BM252" s="149">
        <v>3.3636397479588629</v>
      </c>
      <c r="BN252" s="147">
        <v>398.8140720942269</v>
      </c>
      <c r="BO252" s="115"/>
      <c r="BP252" s="115" t="s">
        <v>94</v>
      </c>
      <c r="BQ252" s="115">
        <v>2382.0595202610243</v>
      </c>
      <c r="BR252" s="171">
        <v>15.4855</v>
      </c>
      <c r="BS252" s="171">
        <v>15</v>
      </c>
      <c r="BT252" s="172">
        <v>8.1224470839729594</v>
      </c>
      <c r="BU252" s="273">
        <v>373.49113973222842</v>
      </c>
      <c r="BV252" s="273">
        <v>374.83640593548614</v>
      </c>
      <c r="BW252" s="173">
        <v>231.41318671110662</v>
      </c>
      <c r="BX252" s="173">
        <v>2137.1181272097215</v>
      </c>
      <c r="BY252" s="173">
        <v>13.528206340196295</v>
      </c>
      <c r="BZ252" s="173">
        <v>96.709431494348934</v>
      </c>
      <c r="CA252" s="173">
        <v>3.4573937862261852</v>
      </c>
      <c r="CB252" s="173">
        <v>9.6449181178891574E-3</v>
      </c>
      <c r="CC252" s="173">
        <v>6.5816090914318517E-2</v>
      </c>
      <c r="CD252" s="173">
        <v>9.3972826993010325E-4</v>
      </c>
      <c r="CE252" s="173">
        <v>0</v>
      </c>
      <c r="CF252" s="172">
        <v>10.307490554946465</v>
      </c>
      <c r="CG252" s="174">
        <v>5.3702529543612449</v>
      </c>
      <c r="CH252" s="174">
        <v>3.4645973739824729</v>
      </c>
      <c r="CI252" s="173">
        <v>381.31393437017806</v>
      </c>
      <c r="CJ252" s="116"/>
      <c r="CK252" s="116"/>
      <c r="CL252" s="115"/>
      <c r="CM252" s="115"/>
      <c r="CN252" s="115"/>
      <c r="CO252" s="115"/>
      <c r="CP252" s="115"/>
      <c r="CQ252" s="115"/>
      <c r="CR252" s="115"/>
      <c r="CS252" s="115"/>
    </row>
    <row r="253" spans="1:97" ht="13.5" customHeight="1" x14ac:dyDescent="0.35">
      <c r="A253" s="25" t="s">
        <v>84</v>
      </c>
      <c r="B253" s="132" t="s">
        <v>85</v>
      </c>
      <c r="C253" s="27" t="s">
        <v>86</v>
      </c>
      <c r="D253" s="27">
        <v>44733</v>
      </c>
      <c r="E253" s="54">
        <v>0.41944444444444445</v>
      </c>
      <c r="F253" s="29">
        <f t="shared" si="52"/>
        <v>44733.419444444444</v>
      </c>
      <c r="G253" s="30">
        <v>13.708333333333334</v>
      </c>
      <c r="H253" s="30">
        <v>45.697666666666663</v>
      </c>
      <c r="I253" s="31">
        <v>19</v>
      </c>
      <c r="J253" s="62">
        <v>2</v>
      </c>
      <c r="K253" s="62"/>
      <c r="L253" s="152">
        <v>24.9008</v>
      </c>
      <c r="M253" s="152">
        <v>55.991864999999997</v>
      </c>
      <c r="N253" s="152">
        <v>8.1820000000000004</v>
      </c>
      <c r="O253" s="152">
        <v>0.52410000000000001</v>
      </c>
      <c r="P253" s="152">
        <v>0.62853060000000005</v>
      </c>
      <c r="Q253" s="152">
        <v>5.4398</v>
      </c>
      <c r="R253" s="152">
        <v>115.92400000000001</v>
      </c>
      <c r="S253" s="152">
        <v>37.259399999999999</v>
      </c>
      <c r="T253" s="152">
        <v>25.080500000000001</v>
      </c>
      <c r="U253" s="33">
        <f t="shared" si="83"/>
        <v>242.94690780000002</v>
      </c>
      <c r="V253" s="38">
        <v>243.13369902392768</v>
      </c>
      <c r="W253" s="33">
        <v>4.9000000000000002E-2</v>
      </c>
      <c r="X253" s="33">
        <v>1.3999999999999999E-2</v>
      </c>
      <c r="Y253" s="33">
        <v>4.3000000000000003E-2</v>
      </c>
      <c r="Z253" s="33">
        <v>9.9999999999999915E-4</v>
      </c>
      <c r="AA253" s="33">
        <v>0.48599999999999999</v>
      </c>
      <c r="AB253" s="33">
        <f t="shared" si="128"/>
        <v>237.18498110531579</v>
      </c>
      <c r="AC253" s="33">
        <f t="shared" si="129"/>
        <v>204.14404037921088</v>
      </c>
      <c r="AD253" s="33">
        <f t="shared" si="130"/>
        <v>209.28655809663238</v>
      </c>
      <c r="AE253" s="33">
        <f t="shared" si="131"/>
        <v>-33.040940726104907</v>
      </c>
      <c r="AF253" s="33">
        <f t="shared" si="132"/>
        <v>-33.8471409272953</v>
      </c>
      <c r="AG253" s="33">
        <f t="shared" si="133"/>
        <v>116.17263011782501</v>
      </c>
      <c r="AH253" s="33">
        <f t="shared" si="17"/>
        <v>25.937250745754909</v>
      </c>
      <c r="AI253" s="170">
        <f t="shared" si="61"/>
        <v>4.7761205633562724E-2</v>
      </c>
      <c r="AJ253" s="170">
        <f t="shared" si="62"/>
        <v>1.364605875244649E-2</v>
      </c>
      <c r="AK253" s="170">
        <f t="shared" si="63"/>
        <v>4.1912894739657085E-2</v>
      </c>
      <c r="AL253" s="163">
        <f t="shared" si="64"/>
        <v>9.7471848231760574E-4</v>
      </c>
      <c r="AM253" s="116">
        <f t="shared" si="65"/>
        <v>0.47371318240635679</v>
      </c>
      <c r="AN253" s="155">
        <v>2728.07</v>
      </c>
      <c r="AO253" s="161">
        <v>7.9829999999999997</v>
      </c>
      <c r="AP253" s="175">
        <v>21.731000000000002</v>
      </c>
      <c r="AQ253" s="162">
        <v>8.0009999999999994</v>
      </c>
      <c r="AR253" s="31">
        <v>284.97909600867109</v>
      </c>
      <c r="AS253" s="156">
        <v>21.603067600000003</v>
      </c>
      <c r="AT253" s="38"/>
      <c r="AU253" s="37">
        <f t="shared" si="9"/>
        <v>2022.4709103353866</v>
      </c>
      <c r="AV253" s="38"/>
      <c r="AW253" s="115" t="s">
        <v>87</v>
      </c>
      <c r="AX253" s="147">
        <v>2443.7435762107198</v>
      </c>
      <c r="AY253" s="60">
        <v>24.9008</v>
      </c>
      <c r="AZ253" s="60">
        <v>2</v>
      </c>
      <c r="BA253" s="148">
        <v>7.9354384161639029</v>
      </c>
      <c r="BB253" s="282">
        <v>631.54106583586031</v>
      </c>
      <c r="BC253" s="283">
        <v>633.56429682891815</v>
      </c>
      <c r="BD253" s="147">
        <v>2210.0599226348786</v>
      </c>
      <c r="BE253" s="147">
        <v>215.91820137332232</v>
      </c>
      <c r="BF253" s="147">
        <v>17.765452202518802</v>
      </c>
      <c r="BG253" s="147">
        <v>80.823639887192755</v>
      </c>
      <c r="BH253" s="147">
        <v>5.3445336558203751</v>
      </c>
      <c r="BI253" s="147">
        <v>1.0803555060043956E-3</v>
      </c>
      <c r="BJ253" s="147">
        <v>1.6289291447936814E-2</v>
      </c>
      <c r="BK253" s="148">
        <v>10.876508730229471</v>
      </c>
      <c r="BL253" s="149">
        <v>5.0971522826048421</v>
      </c>
      <c r="BM253" s="149">
        <v>3.3685127720717114</v>
      </c>
      <c r="BN253" s="147">
        <v>653.45348899890689</v>
      </c>
      <c r="BO253" s="38"/>
      <c r="BP253" s="38" t="s">
        <v>94</v>
      </c>
      <c r="BQ253" s="176">
        <v>2432.6291589258331</v>
      </c>
      <c r="BR253" s="166">
        <v>24.9008</v>
      </c>
      <c r="BS253" s="166">
        <v>2</v>
      </c>
      <c r="BT253" s="177">
        <v>7.9533173457778394</v>
      </c>
      <c r="BU253" s="274">
        <v>601.2569425725286</v>
      </c>
      <c r="BV253" s="274">
        <v>603.18315409987224</v>
      </c>
      <c r="BW253" s="178">
        <v>223.20591171160058</v>
      </c>
      <c r="BX253" s="178">
        <v>2192.5096970865502</v>
      </c>
      <c r="BY253" s="178">
        <v>16.91355012768247</v>
      </c>
      <c r="BZ253" s="178">
        <v>83.578886051675923</v>
      </c>
      <c r="CA253" s="178">
        <v>5.5607120426240382</v>
      </c>
      <c r="CB253" s="178">
        <v>1.0848493556768327E-3</v>
      </c>
      <c r="CC253" s="178">
        <v>1.6924628804067018E-2</v>
      </c>
      <c r="CD253" s="178">
        <v>2.2792313324324106E-3</v>
      </c>
      <c r="CE253" s="178">
        <v>0</v>
      </c>
      <c r="CF253" s="177">
        <v>10.666540299526394</v>
      </c>
      <c r="CG253" s="179">
        <v>5.2691922919669603</v>
      </c>
      <c r="CH253" s="179">
        <v>3.4822074267951666</v>
      </c>
      <c r="CI253" s="178">
        <v>622.11860504879428</v>
      </c>
      <c r="CJ253" s="33"/>
      <c r="CK253" s="33"/>
      <c r="CL253" s="38"/>
      <c r="CM253" s="38"/>
      <c r="CN253" s="38"/>
      <c r="CO253" s="38"/>
      <c r="CP253" s="38"/>
      <c r="CQ253" s="38"/>
      <c r="CR253" s="38"/>
      <c r="CS253" s="38"/>
    </row>
    <row r="254" spans="1:97" ht="13.5" customHeight="1" x14ac:dyDescent="0.35">
      <c r="A254" s="25" t="s">
        <v>84</v>
      </c>
      <c r="B254" s="132" t="s">
        <v>85</v>
      </c>
      <c r="C254" s="27" t="s">
        <v>86</v>
      </c>
      <c r="D254" s="27">
        <v>44733</v>
      </c>
      <c r="E254" s="54">
        <v>0.41944444444444445</v>
      </c>
      <c r="F254" s="29">
        <f t="shared" si="52"/>
        <v>44733.419444444444</v>
      </c>
      <c r="G254" s="30">
        <v>13.708333333333334</v>
      </c>
      <c r="H254" s="30">
        <v>45.697666666666663</v>
      </c>
      <c r="I254" s="31">
        <v>19</v>
      </c>
      <c r="J254" s="62">
        <v>2</v>
      </c>
      <c r="K254" s="62"/>
      <c r="L254" s="152">
        <v>24.9008</v>
      </c>
      <c r="M254" s="152">
        <v>55.991864999999997</v>
      </c>
      <c r="N254" s="152">
        <v>8.1820000000000004</v>
      </c>
      <c r="O254" s="152">
        <v>0.52410000000000001</v>
      </c>
      <c r="P254" s="152">
        <v>0.62853060000000005</v>
      </c>
      <c r="Q254" s="152">
        <v>5.4398</v>
      </c>
      <c r="R254" s="152">
        <v>115.92400000000001</v>
      </c>
      <c r="S254" s="152">
        <v>37.259399999999999</v>
      </c>
      <c r="T254" s="152">
        <v>25.080500000000001</v>
      </c>
      <c r="U254" s="33">
        <f t="shared" si="83"/>
        <v>242.94690780000002</v>
      </c>
      <c r="V254" s="176"/>
      <c r="W254" s="158">
        <f>0.03/2</f>
        <v>1.4999999999999999E-2</v>
      </c>
      <c r="X254" s="33">
        <v>1.4999999999999999E-2</v>
      </c>
      <c r="Y254" s="33">
        <v>4.1000000000000002E-2</v>
      </c>
      <c r="Z254" s="33">
        <v>4.0000000000000001E-3</v>
      </c>
      <c r="AA254" s="33">
        <v>0.37</v>
      </c>
      <c r="AB254" s="33"/>
      <c r="AC254" s="33"/>
      <c r="AD254" s="33"/>
      <c r="AE254" s="33"/>
      <c r="AF254" s="33"/>
      <c r="AG254" s="33"/>
      <c r="AH254" s="33">
        <f t="shared" si="17"/>
        <v>25.937250745754909</v>
      </c>
      <c r="AI254" s="170">
        <f t="shared" si="61"/>
        <v>1.4620777234764099E-2</v>
      </c>
      <c r="AJ254" s="170">
        <f t="shared" si="62"/>
        <v>1.4620777234764099E-2</v>
      </c>
      <c r="AK254" s="170">
        <f t="shared" si="63"/>
        <v>3.9963457775021867E-2</v>
      </c>
      <c r="AL254" s="163">
        <f t="shared" si="64"/>
        <v>3.8988739292704264E-3</v>
      </c>
      <c r="AM254" s="116">
        <f t="shared" si="65"/>
        <v>0.36064583845751441</v>
      </c>
      <c r="AN254" s="155">
        <v>2727.5</v>
      </c>
      <c r="AO254" s="161">
        <v>8.1</v>
      </c>
      <c r="AP254" s="175">
        <v>21.738</v>
      </c>
      <c r="AQ254" s="162">
        <v>8.1189999999999998</v>
      </c>
      <c r="AR254" s="31">
        <v>290.09765075225852</v>
      </c>
      <c r="AS254" s="133">
        <v>21.689446</v>
      </c>
      <c r="AT254" s="38"/>
      <c r="AU254" s="37">
        <f t="shared" si="9"/>
        <v>2022.4709103353866</v>
      </c>
      <c r="AV254" s="38"/>
      <c r="AW254" s="115" t="s">
        <v>87</v>
      </c>
      <c r="AX254" s="147">
        <v>2366.6766667036964</v>
      </c>
      <c r="AY254" s="60">
        <v>24.9008</v>
      </c>
      <c r="AZ254" s="60">
        <v>2</v>
      </c>
      <c r="BA254" s="148">
        <v>8.0518500525874686</v>
      </c>
      <c r="BB254" s="282">
        <v>456.20277505310713</v>
      </c>
      <c r="BC254" s="283">
        <v>457.66428506969623</v>
      </c>
      <c r="BD254" s="147">
        <v>2087.2381907056315</v>
      </c>
      <c r="BE254" s="147">
        <v>266.60534600336581</v>
      </c>
      <c r="BF254" s="147">
        <v>12.833129994699322</v>
      </c>
      <c r="BG254" s="147">
        <v>100.05220538479257</v>
      </c>
      <c r="BH254" s="147">
        <v>6.9874940759451629</v>
      </c>
      <c r="BI254" s="147">
        <v>4.4518273294296088E-3</v>
      </c>
      <c r="BJ254" s="147">
        <v>1.6043997288316545E-2</v>
      </c>
      <c r="BK254" s="148">
        <v>9.6138931903528775</v>
      </c>
      <c r="BL254" s="149">
        <v>6.2937169691689165</v>
      </c>
      <c r="BM254" s="149">
        <v>4.1592765565983241</v>
      </c>
      <c r="BN254" s="147">
        <v>472.03152918469988</v>
      </c>
      <c r="BO254" s="38"/>
      <c r="BP254" s="38" t="s">
        <v>94</v>
      </c>
      <c r="BQ254" s="38">
        <v>2353.3218454293078</v>
      </c>
      <c r="BR254" s="166">
        <v>24.9008</v>
      </c>
      <c r="BS254" s="166">
        <v>2</v>
      </c>
      <c r="BT254" s="167">
        <v>8.0707491419485322</v>
      </c>
      <c r="BU254" s="272">
        <v>432.24545763762535</v>
      </c>
      <c r="BV254" s="272">
        <v>433.63021700452964</v>
      </c>
      <c r="BW254" s="168">
        <v>275.57487507989367</v>
      </c>
      <c r="BX254" s="168">
        <v>2065.5877673572004</v>
      </c>
      <c r="BY254" s="168">
        <v>12.159202992213618</v>
      </c>
      <c r="BZ254" s="168">
        <v>103.46188583401423</v>
      </c>
      <c r="CA254" s="168">
        <v>7.2872253896741999</v>
      </c>
      <c r="CB254" s="168">
        <v>4.4742500859046436E-3</v>
      </c>
      <c r="CC254" s="168">
        <v>1.670034193384794E-2</v>
      </c>
      <c r="CD254" s="168">
        <v>9.0100615786211714E-4</v>
      </c>
      <c r="CE254" s="168">
        <v>0</v>
      </c>
      <c r="CF254" s="167">
        <v>9.4337059948629989</v>
      </c>
      <c r="CG254" s="169">
        <v>6.5054594499580478</v>
      </c>
      <c r="CH254" s="169">
        <v>4.2992090544682595</v>
      </c>
      <c r="CI254" s="168">
        <v>447.24297069012107</v>
      </c>
      <c r="CJ254" s="33"/>
      <c r="CK254" s="33"/>
      <c r="CL254" s="38"/>
      <c r="CM254" s="38"/>
      <c r="CN254" s="38"/>
      <c r="CO254" s="38"/>
      <c r="CP254" s="38"/>
      <c r="CQ254" s="38"/>
      <c r="CR254" s="38"/>
      <c r="CS254" s="38"/>
    </row>
    <row r="255" spans="1:97" ht="13.5" customHeight="1" x14ac:dyDescent="0.35">
      <c r="A255" s="25" t="s">
        <v>84</v>
      </c>
      <c r="B255" s="132" t="s">
        <v>85</v>
      </c>
      <c r="C255" s="27" t="s">
        <v>86</v>
      </c>
      <c r="D255" s="27">
        <v>44733</v>
      </c>
      <c r="E255" s="54">
        <v>0.41944444444444445</v>
      </c>
      <c r="F255" s="29">
        <f t="shared" si="52"/>
        <v>44733.419444444444</v>
      </c>
      <c r="G255" s="30">
        <v>13.708333333333334</v>
      </c>
      <c r="H255" s="30">
        <v>45.697666666666663</v>
      </c>
      <c r="I255" s="31">
        <v>19</v>
      </c>
      <c r="J255" s="62">
        <v>2</v>
      </c>
      <c r="K255" s="62"/>
      <c r="L255" s="152">
        <v>24.9008</v>
      </c>
      <c r="M255" s="152">
        <v>55.991864999999997</v>
      </c>
      <c r="N255" s="152">
        <v>8.1820000000000004</v>
      </c>
      <c r="O255" s="152">
        <v>0.52410000000000001</v>
      </c>
      <c r="P255" s="152">
        <v>0.62853060000000005</v>
      </c>
      <c r="Q255" s="152">
        <v>5.4398</v>
      </c>
      <c r="R255" s="152">
        <v>115.92400000000001</v>
      </c>
      <c r="S255" s="152">
        <v>37.259399999999999</v>
      </c>
      <c r="T255" s="152">
        <v>25.080500000000001</v>
      </c>
      <c r="U255" s="33">
        <f t="shared" si="83"/>
        <v>242.94690780000002</v>
      </c>
      <c r="V255" s="38">
        <v>241.4285320836789</v>
      </c>
      <c r="W255" s="33">
        <v>2.5999999999999999E-2</v>
      </c>
      <c r="X255" s="33">
        <v>1.0999999999999999E-2</v>
      </c>
      <c r="Y255" s="33">
        <v>5.7000000000000009E-2</v>
      </c>
      <c r="Z255" s="33">
        <v>4.0000000000000001E-3</v>
      </c>
      <c r="AA255" s="33">
        <v>0.52100000000000002</v>
      </c>
      <c r="AB255" s="33">
        <f t="shared" ref="AB255:AB256" si="135">V255*1000/(1000+T255)</f>
        <v>235.52153424407049</v>
      </c>
      <c r="AC255" s="33">
        <f t="shared" ref="AC255:AC256" si="136">EXP(1)^(-135.29996+(1.572288*(10^5)/(L255+273.15))-((6.637149*10^7)/(L255+273.15)^2)+(1.243678*10^10)/(L255+273.15)^3-((8.621061*10^11)/(L255+273.15)^4)-(S255*(0.020573-12.142/(L255+273.15)+2363.1/(L255+273.15)^2)))</f>
        <v>204.14404037921088</v>
      </c>
      <c r="AD255" s="33">
        <f t="shared" ref="AD255:AD256" si="137">EXP(1)^(-135.90205+(1.575701*10^5/(L255+273.15)+(-6.642308*10^7/(L255+273.15)^2)+(1.2438*10^10/(L255+273.15)^3)+(-8.621949*10^11/(L255+273.15)^4)-(S255*(0.017674-10.754/(L255+273.15)+2140.7/(L255+273.15)^2))))</f>
        <v>209.28655809663238</v>
      </c>
      <c r="AE255" s="33">
        <f t="shared" ref="AE255:AE256" si="138">AC255-AB255</f>
        <v>-31.377493864859616</v>
      </c>
      <c r="AF255" s="33">
        <f t="shared" ref="AF255:AF256" si="139">AD255-V255</f>
        <v>-32.141973987046526</v>
      </c>
      <c r="AG255" s="33">
        <f t="shared" ref="AG255:AG256" si="140">V255/AD255*100</f>
        <v>115.35787786820299</v>
      </c>
      <c r="AH255" s="33">
        <f t="shared" si="17"/>
        <v>25.937250745754909</v>
      </c>
      <c r="AI255" s="170">
        <f t="shared" si="61"/>
        <v>2.5342680540257772E-2</v>
      </c>
      <c r="AJ255" s="170">
        <f t="shared" si="62"/>
        <v>1.0721903305493672E-2</v>
      </c>
      <c r="AK255" s="170">
        <f t="shared" si="63"/>
        <v>5.5558953492103581E-2</v>
      </c>
      <c r="AL255" s="163">
        <f t="shared" si="64"/>
        <v>3.8988739292704264E-3</v>
      </c>
      <c r="AM255" s="116">
        <f t="shared" si="65"/>
        <v>0.50782832928747301</v>
      </c>
      <c r="AN255" s="155">
        <v>2711.65</v>
      </c>
      <c r="AO255" s="161">
        <v>8.1010000000000009</v>
      </c>
      <c r="AP255" s="175">
        <v>21.626000000000001</v>
      </c>
      <c r="AQ255" s="162">
        <v>8.1210000000000004</v>
      </c>
      <c r="AR255" s="31">
        <v>294.02795472136893</v>
      </c>
      <c r="AS255" s="133">
        <v>21.9264844</v>
      </c>
      <c r="AT255" s="38"/>
      <c r="AU255" s="37">
        <f t="shared" si="9"/>
        <v>2022.4709103353866</v>
      </c>
      <c r="AV255" s="38"/>
      <c r="AW255" s="115" t="s">
        <v>87</v>
      </c>
      <c r="AX255" s="147">
        <v>2352.8445904073574</v>
      </c>
      <c r="AY255" s="60">
        <v>24.9008</v>
      </c>
      <c r="AZ255" s="60">
        <v>2</v>
      </c>
      <c r="BA255" s="148">
        <v>8.0511483723843416</v>
      </c>
      <c r="BB255" s="282">
        <v>454.34849616262699</v>
      </c>
      <c r="BC255" s="283">
        <v>455.80406573492206</v>
      </c>
      <c r="BD255" s="147">
        <v>2075.3985288540453</v>
      </c>
      <c r="BE255" s="147">
        <v>264.66509301695845</v>
      </c>
      <c r="BF255" s="147">
        <v>12.780968536353544</v>
      </c>
      <c r="BG255" s="147">
        <v>99.927156298041851</v>
      </c>
      <c r="BH255" s="147">
        <v>6.9762136480914041</v>
      </c>
      <c r="BI255" s="147">
        <v>4.450976033960153E-3</v>
      </c>
      <c r="BJ255" s="147">
        <v>2.2556831241672581E-2</v>
      </c>
      <c r="BK255" s="148">
        <v>9.607398145786366</v>
      </c>
      <c r="BL255" s="149">
        <v>6.2479136747935726</v>
      </c>
      <c r="BM255" s="149">
        <v>4.1290069131676477</v>
      </c>
      <c r="BN255" s="147">
        <v>470.11291284110928</v>
      </c>
      <c r="BO255" s="38"/>
      <c r="BP255" s="38" t="s">
        <v>94</v>
      </c>
      <c r="BQ255" s="38">
        <v>2338.8549443365555</v>
      </c>
      <c r="BR255" s="166">
        <v>24.9008</v>
      </c>
      <c r="BS255" s="166">
        <v>2</v>
      </c>
      <c r="BT255" s="167">
        <v>8.0710385075528102</v>
      </c>
      <c r="BU255" s="272">
        <v>429.27009409478086</v>
      </c>
      <c r="BV255" s="272">
        <v>430.64532146438341</v>
      </c>
      <c r="BW255" s="168">
        <v>274.04289447597307</v>
      </c>
      <c r="BX255" s="168">
        <v>2052.7365447966031</v>
      </c>
      <c r="BY255" s="168">
        <v>12.075505063979634</v>
      </c>
      <c r="BZ255" s="168">
        <v>103.51471403273645</v>
      </c>
      <c r="CA255" s="168">
        <v>7.2920824051668314</v>
      </c>
      <c r="CB255" s="168">
        <v>4.4746103645911918E-3</v>
      </c>
      <c r="CC255" s="168">
        <v>2.3530834226401939E-2</v>
      </c>
      <c r="CD255" s="168">
        <v>1.5627207396024529E-3</v>
      </c>
      <c r="CE255" s="168">
        <v>0</v>
      </c>
      <c r="CF255" s="167">
        <v>9.4179091843238965</v>
      </c>
      <c r="CG255" s="169">
        <v>6.4692941874534799</v>
      </c>
      <c r="CH255" s="169">
        <v>4.2753088172578249</v>
      </c>
      <c r="CI255" s="168">
        <v>444.16437169903469</v>
      </c>
      <c r="CJ255" s="33">
        <f t="shared" ref="CJ255:CK255" si="141">AVERAGE(BU254:BU255)</f>
        <v>430.75777586620313</v>
      </c>
      <c r="CK255" s="33">
        <f t="shared" si="141"/>
        <v>432.13776923445653</v>
      </c>
      <c r="CL255" s="38"/>
      <c r="CM255" s="38"/>
      <c r="CN255" s="38"/>
      <c r="CO255" s="38"/>
      <c r="CP255" s="38"/>
      <c r="CQ255" s="38"/>
      <c r="CR255" s="38"/>
      <c r="CS255" s="38"/>
    </row>
    <row r="256" spans="1:97" ht="13.5" customHeight="1" x14ac:dyDescent="0.35">
      <c r="A256" s="136" t="s">
        <v>89</v>
      </c>
      <c r="B256" s="137" t="s">
        <v>85</v>
      </c>
      <c r="C256" s="138" t="s">
        <v>86</v>
      </c>
      <c r="D256" s="138">
        <v>44733</v>
      </c>
      <c r="E256" s="139">
        <v>0.4201388888888889</v>
      </c>
      <c r="F256" s="140">
        <f t="shared" si="52"/>
        <v>44733.420138888891</v>
      </c>
      <c r="G256" s="141">
        <v>13.708333333333334</v>
      </c>
      <c r="H256" s="141">
        <v>45.697666666666663</v>
      </c>
      <c r="I256" s="117">
        <v>19</v>
      </c>
      <c r="J256" s="199">
        <v>15</v>
      </c>
      <c r="K256" s="199"/>
      <c r="L256" s="152">
        <v>15.4855</v>
      </c>
      <c r="M256" s="152">
        <v>47.145071000000002</v>
      </c>
      <c r="N256" s="152">
        <v>8.1649999999999991</v>
      </c>
      <c r="O256" s="152">
        <v>0.46600000000000003</v>
      </c>
      <c r="P256" s="152">
        <v>0.41142640000000003</v>
      </c>
      <c r="Q256" s="152">
        <v>6.3903999999999996</v>
      </c>
      <c r="R256" s="152">
        <v>115.627</v>
      </c>
      <c r="S256" s="152">
        <v>38.402900000000002</v>
      </c>
      <c r="T256" s="152">
        <v>28.488199999999999</v>
      </c>
      <c r="U256" s="116">
        <f t="shared" si="83"/>
        <v>285.40165439999998</v>
      </c>
      <c r="V256" s="115">
        <v>241.92753894852262</v>
      </c>
      <c r="W256" s="116">
        <v>0.16600000000000001</v>
      </c>
      <c r="X256" s="116">
        <v>1.0999999999999999E-2</v>
      </c>
      <c r="Y256" s="116">
        <v>9.1999999999999998E-2</v>
      </c>
      <c r="Z256" s="116">
        <v>2.8999999999999998E-2</v>
      </c>
      <c r="AA256" s="116">
        <v>4.4340000000000002</v>
      </c>
      <c r="AB256" s="116">
        <f t="shared" si="135"/>
        <v>235.22636326651352</v>
      </c>
      <c r="AC256" s="116">
        <f t="shared" si="136"/>
        <v>239.75795221425392</v>
      </c>
      <c r="AD256" s="116">
        <f t="shared" si="137"/>
        <v>246.62423685839238</v>
      </c>
      <c r="AE256" s="116">
        <f t="shared" si="138"/>
        <v>4.5315889477404028</v>
      </c>
      <c r="AF256" s="116">
        <f t="shared" si="139"/>
        <v>4.696697909869755</v>
      </c>
      <c r="AG256" s="116">
        <f t="shared" si="140"/>
        <v>98.095605699708045</v>
      </c>
      <c r="AH256" s="116">
        <f t="shared" si="17"/>
        <v>26.807570418069872</v>
      </c>
      <c r="AI256" s="163">
        <f t="shared" si="61"/>
        <v>0.16166612399674096</v>
      </c>
      <c r="AJ256" s="163">
        <f t="shared" si="62"/>
        <v>1.0712815445567172E-2</v>
      </c>
      <c r="AK256" s="163">
        <f t="shared" si="63"/>
        <v>8.9598092817470887E-2</v>
      </c>
      <c r="AL256" s="163">
        <f t="shared" si="64"/>
        <v>2.8242877083767996E-2</v>
      </c>
      <c r="AM256" s="116">
        <f t="shared" si="65"/>
        <v>4.3182385168768036</v>
      </c>
      <c r="AN256" s="155">
        <v>2687.92</v>
      </c>
      <c r="AO256" s="161">
        <v>8.0969999999999995</v>
      </c>
      <c r="AP256" s="175">
        <v>21.803999999999998</v>
      </c>
      <c r="AQ256" s="161">
        <v>8.1150000000000002</v>
      </c>
      <c r="AR256" s="117">
        <v>217.47452244906287</v>
      </c>
      <c r="AS256" s="152">
        <v>21.830062000000002</v>
      </c>
      <c r="AT256" s="115"/>
      <c r="AU256" s="143">
        <f t="shared" si="9"/>
        <v>2022.4709103353866</v>
      </c>
      <c r="AV256" s="115"/>
      <c r="AW256" s="115" t="s">
        <v>87</v>
      </c>
      <c r="AX256" s="147">
        <v>2322.9445326305149</v>
      </c>
      <c r="AY256" s="60">
        <v>15.4855</v>
      </c>
      <c r="AZ256" s="60">
        <v>15</v>
      </c>
      <c r="BA256" s="148">
        <v>8.1940835978280209</v>
      </c>
      <c r="BB256" s="282">
        <v>303.80746760997454</v>
      </c>
      <c r="BC256" s="283">
        <v>304.90174234636055</v>
      </c>
      <c r="BD256" s="147">
        <v>2050.1353204946636</v>
      </c>
      <c r="BE256" s="147">
        <v>261.80501505512029</v>
      </c>
      <c r="BF256" s="147">
        <v>11.004197080730863</v>
      </c>
      <c r="BG256" s="147">
        <v>109.87467695131444</v>
      </c>
      <c r="BH256" s="147">
        <v>4.0912505807304456</v>
      </c>
      <c r="BI256" s="147">
        <v>3.1603032586276975E-2</v>
      </c>
      <c r="BJ256" s="147">
        <v>0.18364838971230041</v>
      </c>
      <c r="BK256" s="148">
        <v>9.5486266728412783</v>
      </c>
      <c r="BL256" s="149">
        <v>6.0755360381495116</v>
      </c>
      <c r="BM256" s="149">
        <v>3.9196079555646084</v>
      </c>
      <c r="BN256" s="147">
        <v>310.17073349706419</v>
      </c>
      <c r="BO256" s="115"/>
      <c r="BP256" s="115" t="s">
        <v>94</v>
      </c>
      <c r="BQ256" s="115">
        <v>2310.2432076564128</v>
      </c>
      <c r="BR256" s="171">
        <v>15.4855</v>
      </c>
      <c r="BS256" s="171">
        <v>15</v>
      </c>
      <c r="BT256" s="172">
        <v>8.2122513398492174</v>
      </c>
      <c r="BU256" s="273">
        <v>288.43419002155792</v>
      </c>
      <c r="BV256" s="273">
        <v>289.47309222410598</v>
      </c>
      <c r="BW256" s="173">
        <v>270.2483493357314</v>
      </c>
      <c r="BX256" s="173">
        <v>2029.5474960593533</v>
      </c>
      <c r="BY256" s="173">
        <v>10.447362261328374</v>
      </c>
      <c r="BZ256" s="173">
        <v>113.40165684983813</v>
      </c>
      <c r="CA256" s="173">
        <v>4.2516068980430424</v>
      </c>
      <c r="CB256" s="173">
        <v>3.1731206185266134E-2</v>
      </c>
      <c r="CC256" s="173">
        <v>0.19052888387330857</v>
      </c>
      <c r="CD256" s="173">
        <v>6.5646233242891983E-3</v>
      </c>
      <c r="CE256" s="173">
        <v>0</v>
      </c>
      <c r="CF256" s="172">
        <v>9.3768871783264025</v>
      </c>
      <c r="CG256" s="174">
        <v>6.2714749192026336</v>
      </c>
      <c r="CH256" s="174">
        <v>4.0460171468125568</v>
      </c>
      <c r="CI256" s="173">
        <v>294.47546167453385</v>
      </c>
      <c r="CJ256" s="116"/>
      <c r="CK256" s="116"/>
      <c r="CL256" s="115"/>
      <c r="CM256" s="115"/>
      <c r="CN256" s="115"/>
      <c r="CO256" s="115"/>
      <c r="CP256" s="115"/>
      <c r="CQ256" s="115"/>
      <c r="CR256" s="115"/>
      <c r="CS256" s="115"/>
    </row>
    <row r="257" spans="1:97" ht="13.5" customHeight="1" x14ac:dyDescent="0.35">
      <c r="A257" s="25" t="s">
        <v>84</v>
      </c>
      <c r="B257" s="132" t="s">
        <v>85</v>
      </c>
      <c r="C257" s="27" t="s">
        <v>86</v>
      </c>
      <c r="D257" s="27">
        <v>44753</v>
      </c>
      <c r="E257" s="54">
        <v>0.39583333333333331</v>
      </c>
      <c r="F257" s="29">
        <f t="shared" si="52"/>
        <v>44753.395833333336</v>
      </c>
      <c r="G257" s="30">
        <v>13.708333333333334</v>
      </c>
      <c r="H257" s="30">
        <v>45.697666666666663</v>
      </c>
      <c r="I257" s="31">
        <v>19</v>
      </c>
      <c r="J257" s="62">
        <v>2</v>
      </c>
      <c r="K257" s="62"/>
      <c r="L257" s="152">
        <v>22.422499999999999</v>
      </c>
      <c r="M257" s="152">
        <v>54.578848999999998</v>
      </c>
      <c r="N257" s="152">
        <v>8.14</v>
      </c>
      <c r="O257" s="152">
        <v>0.4551</v>
      </c>
      <c r="P257" s="152">
        <v>0.56056919999999999</v>
      </c>
      <c r="Q257" s="152">
        <v>5.2483000000000004</v>
      </c>
      <c r="R257" s="152">
        <v>107.958</v>
      </c>
      <c r="S257" s="152">
        <v>38.286999999999999</v>
      </c>
      <c r="T257" s="152">
        <v>26.596900000000002</v>
      </c>
      <c r="U257" s="33">
        <f t="shared" si="83"/>
        <v>234.39432630000002</v>
      </c>
      <c r="V257" s="38"/>
      <c r="W257" s="158">
        <f t="shared" ref="W257:W259" si="142">0.03/2</f>
        <v>1.4999999999999999E-2</v>
      </c>
      <c r="X257" s="52">
        <f t="shared" ref="X257:X259" si="143">0.006/2</f>
        <v>3.0000000000000001E-3</v>
      </c>
      <c r="Y257" s="33">
        <v>8.5000000000000006E-2</v>
      </c>
      <c r="Z257" s="33">
        <v>9.0000000000000011E-3</v>
      </c>
      <c r="AA257" s="33">
        <v>2.556</v>
      </c>
      <c r="AB257" s="33"/>
      <c r="AC257" s="33"/>
      <c r="AD257" s="33"/>
      <c r="AE257" s="33"/>
      <c r="AF257" s="33"/>
      <c r="AG257" s="33"/>
      <c r="AH257" s="33">
        <f t="shared" si="17"/>
        <v>26.71933218632671</v>
      </c>
      <c r="AI257" s="170">
        <f t="shared" si="61"/>
        <v>1.4609640171144488E-2</v>
      </c>
      <c r="AJ257" s="170">
        <f t="shared" si="62"/>
        <v>2.9219280342288973E-3</v>
      </c>
      <c r="AK257" s="170">
        <f t="shared" si="63"/>
        <v>8.2787960969818761E-2</v>
      </c>
      <c r="AL257" s="163">
        <f t="shared" si="64"/>
        <v>8.7657841026866946E-3</v>
      </c>
      <c r="AM257" s="116">
        <f t="shared" si="65"/>
        <v>2.4894826851630207</v>
      </c>
      <c r="AN257" s="155">
        <v>2699.27</v>
      </c>
      <c r="AO257" s="161">
        <v>8.0419999999999998</v>
      </c>
      <c r="AP257" s="180">
        <v>21.643000000000001</v>
      </c>
      <c r="AQ257" s="162">
        <v>8.0589999999999993</v>
      </c>
      <c r="AR257" s="31">
        <v>244.33144494288607</v>
      </c>
      <c r="AS257" s="33">
        <v>21.758749599999998</v>
      </c>
      <c r="AT257" s="38"/>
      <c r="AU257" s="37">
        <f t="shared" ref="AU257:AU320" si="144">YEAR(D257)+(D257-DATE(YEAR(D257),1,0))/((DATE(YEAR(D257)+1,1,0)-DATE(YEAR(D257),1,0))+0.25)</f>
        <v>2022.5256673511294</v>
      </c>
      <c r="AV257" s="38"/>
      <c r="AW257" s="115" t="s">
        <v>87</v>
      </c>
      <c r="AX257" s="147">
        <v>2373.2189007056995</v>
      </c>
      <c r="AY257" s="60">
        <v>22.422499999999999</v>
      </c>
      <c r="AZ257" s="60">
        <v>2</v>
      </c>
      <c r="BA257" s="148">
        <v>8.0301105441238363</v>
      </c>
      <c r="BB257" s="282">
        <v>479.19010792697065</v>
      </c>
      <c r="BC257" s="283">
        <v>480.77264500186243</v>
      </c>
      <c r="BD257" s="147">
        <v>2118.7708523806955</v>
      </c>
      <c r="BE257" s="147">
        <v>240.15672995375218</v>
      </c>
      <c r="BF257" s="147">
        <v>14.291318371252148</v>
      </c>
      <c r="BG257" s="147">
        <v>94.692537646168617</v>
      </c>
      <c r="BH257" s="147">
        <v>5.3962110014021052</v>
      </c>
      <c r="BI257" s="147">
        <v>9.7956593095297213E-3</v>
      </c>
      <c r="BJ257" s="147">
        <v>9.6683885053742008E-2</v>
      </c>
      <c r="BK257" s="148">
        <v>10.077421272167369</v>
      </c>
      <c r="BL257" s="149">
        <v>5.6056172571636962</v>
      </c>
      <c r="BM257" s="149">
        <v>3.6801868609297128</v>
      </c>
      <c r="BN257" s="147">
        <v>493.70880988379344</v>
      </c>
      <c r="BO257" s="38"/>
      <c r="BP257" s="38" t="s">
        <v>94</v>
      </c>
      <c r="BQ257" s="38">
        <v>2361.9373457407746</v>
      </c>
      <c r="BR257" s="166">
        <v>22.422499999999999</v>
      </c>
      <c r="BS257" s="166">
        <v>2</v>
      </c>
      <c r="BT257" s="167">
        <v>8.0470871495179637</v>
      </c>
      <c r="BU257" s="272">
        <v>456.89161695262862</v>
      </c>
      <c r="BV257" s="272">
        <v>458.40051271461084</v>
      </c>
      <c r="BW257" s="168">
        <v>247.60158618939252</v>
      </c>
      <c r="BX257" s="168">
        <v>2100.7094691688999</v>
      </c>
      <c r="BY257" s="168">
        <v>13.626290382482038</v>
      </c>
      <c r="BZ257" s="168">
        <v>97.656727461326142</v>
      </c>
      <c r="CA257" s="168">
        <v>5.5991112574480146</v>
      </c>
      <c r="CB257" s="168">
        <v>9.8345181696153187E-3</v>
      </c>
      <c r="CC257" s="168">
        <v>0.10017296648116231</v>
      </c>
      <c r="CD257" s="168">
        <v>7.0664195280215742E-4</v>
      </c>
      <c r="CE257" s="168">
        <v>0</v>
      </c>
      <c r="CF257" s="167">
        <v>9.8993194302267042</v>
      </c>
      <c r="CG257" s="169">
        <v>5.7793913362813001</v>
      </c>
      <c r="CH257" s="169">
        <v>3.7942726169490855</v>
      </c>
      <c r="CI257" s="168">
        <v>470.73470992005906</v>
      </c>
      <c r="CJ257" s="33"/>
      <c r="CK257" s="33"/>
      <c r="CL257" s="38"/>
      <c r="CM257" s="38"/>
      <c r="CN257" s="38"/>
      <c r="CO257" s="38"/>
      <c r="CP257" s="38"/>
      <c r="CQ257" s="38"/>
      <c r="CR257" s="38"/>
      <c r="CS257" s="38"/>
    </row>
    <row r="258" spans="1:97" ht="13.5" customHeight="1" x14ac:dyDescent="0.35">
      <c r="A258" s="25" t="s">
        <v>84</v>
      </c>
      <c r="B258" s="132" t="s">
        <v>85</v>
      </c>
      <c r="C258" s="27" t="s">
        <v>86</v>
      </c>
      <c r="D258" s="27">
        <v>44753</v>
      </c>
      <c r="E258" s="54">
        <v>0.39583333333333331</v>
      </c>
      <c r="F258" s="29">
        <f t="shared" si="52"/>
        <v>44753.395833333336</v>
      </c>
      <c r="G258" s="30">
        <v>13.708333333333334</v>
      </c>
      <c r="H258" s="30">
        <v>45.697666666666663</v>
      </c>
      <c r="I258" s="31">
        <v>19</v>
      </c>
      <c r="J258" s="62">
        <v>2</v>
      </c>
      <c r="K258" s="62"/>
      <c r="L258" s="152">
        <v>22.422499999999999</v>
      </c>
      <c r="M258" s="152">
        <v>54.578848999999998</v>
      </c>
      <c r="N258" s="152">
        <v>8.14</v>
      </c>
      <c r="O258" s="152">
        <v>0.4551</v>
      </c>
      <c r="P258" s="152">
        <v>0.56056919999999999</v>
      </c>
      <c r="Q258" s="152">
        <v>5.2483000000000004</v>
      </c>
      <c r="R258" s="152">
        <v>107.958</v>
      </c>
      <c r="S258" s="152">
        <v>38.286999999999999</v>
      </c>
      <c r="T258" s="152">
        <v>26.596900000000002</v>
      </c>
      <c r="U258" s="33">
        <f t="shared" si="83"/>
        <v>234.39432630000002</v>
      </c>
      <c r="V258" s="38">
        <v>232.46689569259107</v>
      </c>
      <c r="W258" s="158">
        <f t="shared" si="142"/>
        <v>1.4999999999999999E-2</v>
      </c>
      <c r="X258" s="52">
        <f t="shared" si="143"/>
        <v>3.0000000000000001E-3</v>
      </c>
      <c r="Y258" s="33">
        <v>5.0999999999999997E-2</v>
      </c>
      <c r="Z258" s="33">
        <v>9.0000000000000011E-3</v>
      </c>
      <c r="AA258" s="33">
        <v>2.653</v>
      </c>
      <c r="AB258" s="33">
        <f t="shared" ref="AB258:AB275" si="145">V258*1000/(1000+T258)</f>
        <v>226.44418241725751</v>
      </c>
      <c r="AC258" s="33">
        <f t="shared" ref="AC258:AC276" si="146">EXP(1)^(-135.29996+(1.572288*(10^5)/(L258+273.15))-((6.637149*10^7)/(L258+273.15)^2)+(1.243678*10^10)/(L258+273.15)^3-((8.621061*10^11)/(L258+273.15)^4)-(S258*(0.020573-12.142/(L258+273.15)+2363.1/(L258+273.15)^2)))</f>
        <v>211.47039082346217</v>
      </c>
      <c r="AD258" s="33">
        <f t="shared" ref="AD258:AD276" si="147">EXP(1)^(-135.90205+(1.575701*10^5/(L258+273.15)+(-6.642308*10^7/(L258+273.15)^2)+(1.2438*10^10/(L258+273.15)^3)+(-8.621949*10^11/(L258+273.15)^4)-(S258*(0.017674-10.754/(L258+273.15)+2140.7/(L258+273.15)^2))))</f>
        <v>217.12155172280268</v>
      </c>
      <c r="AE258" s="33">
        <f t="shared" ref="AE258:AE276" si="148">AC258-AB258</f>
        <v>-14.97379159379534</v>
      </c>
      <c r="AF258" s="33">
        <f t="shared" ref="AF258:AF276" si="149">AD258-V258</f>
        <v>-15.345343969788388</v>
      </c>
      <c r="AG258" s="33">
        <f t="shared" ref="AG258:AG276" si="150">V258/AD258*100</f>
        <v>107.06762817786955</v>
      </c>
      <c r="AH258" s="33">
        <f t="shared" si="17"/>
        <v>26.71933218632671</v>
      </c>
      <c r="AI258" s="170">
        <f t="shared" si="61"/>
        <v>1.4609640171144488E-2</v>
      </c>
      <c r="AJ258" s="170">
        <f t="shared" si="62"/>
        <v>2.9219280342288973E-3</v>
      </c>
      <c r="AK258" s="170">
        <f t="shared" si="63"/>
        <v>4.9672776581891259E-2</v>
      </c>
      <c r="AL258" s="163">
        <f t="shared" si="64"/>
        <v>8.7657841026866946E-3</v>
      </c>
      <c r="AM258" s="116">
        <f t="shared" si="65"/>
        <v>2.5839583582697552</v>
      </c>
      <c r="AN258" s="155">
        <v>2702.1</v>
      </c>
      <c r="AO258" s="161">
        <v>8.0429999999999993</v>
      </c>
      <c r="AP258" s="180">
        <v>21.562000000000001</v>
      </c>
      <c r="AQ258" s="162">
        <v>8.0609999999999999</v>
      </c>
      <c r="AR258" s="31">
        <v>246.33700890425317</v>
      </c>
      <c r="AS258" s="33">
        <v>21.847136800000001</v>
      </c>
      <c r="AT258" s="38"/>
      <c r="AU258" s="37">
        <f t="shared" si="144"/>
        <v>2022.5256673511294</v>
      </c>
      <c r="AV258" s="38"/>
      <c r="AW258" s="115" t="s">
        <v>87</v>
      </c>
      <c r="AX258" s="147">
        <v>2375.9514544909143</v>
      </c>
      <c r="AY258" s="60">
        <v>22.422499999999999</v>
      </c>
      <c r="AZ258" s="60">
        <v>2</v>
      </c>
      <c r="BA258" s="148">
        <v>8.0298802898440087</v>
      </c>
      <c r="BB258" s="282">
        <v>480.02048432731146</v>
      </c>
      <c r="BC258" s="283">
        <v>481.60576374061532</v>
      </c>
      <c r="BD258" s="147">
        <v>2121.3174382961138</v>
      </c>
      <c r="BE258" s="147">
        <v>240.31793275993638</v>
      </c>
      <c r="BF258" s="147">
        <v>14.316083434863947</v>
      </c>
      <c r="BG258" s="147">
        <v>94.652793917495572</v>
      </c>
      <c r="BH258" s="147">
        <v>5.3933507961419922</v>
      </c>
      <c r="BI258" s="147">
        <v>9.7951076360261631E-3</v>
      </c>
      <c r="BJ258" s="147">
        <v>0.10030190457682574</v>
      </c>
      <c r="BK258" s="148">
        <v>10.08231547571175</v>
      </c>
      <c r="BL258" s="149">
        <v>5.6093799717560522</v>
      </c>
      <c r="BM258" s="149">
        <v>3.6826571496006917</v>
      </c>
      <c r="BN258" s="147">
        <v>494.56434537500252</v>
      </c>
      <c r="BO258" s="38"/>
      <c r="BP258" s="38" t="s">
        <v>94</v>
      </c>
      <c r="BQ258" s="38">
        <v>2363.9940211699372</v>
      </c>
      <c r="BR258" s="166">
        <v>22.422499999999999</v>
      </c>
      <c r="BS258" s="166">
        <v>2</v>
      </c>
      <c r="BT258" s="167">
        <v>8.0478530144386067</v>
      </c>
      <c r="BU258" s="272">
        <v>456.40394567565431</v>
      </c>
      <c r="BV258" s="272">
        <v>457.91123089129297</v>
      </c>
      <c r="BW258" s="168">
        <v>248.21118786789665</v>
      </c>
      <c r="BX258" s="168">
        <v>2102.1710871794753</v>
      </c>
      <c r="BY258" s="168">
        <v>13.611746122565386</v>
      </c>
      <c r="BZ258" s="168">
        <v>97.792026536858941</v>
      </c>
      <c r="CA258" s="168">
        <v>5.6089938286588881</v>
      </c>
      <c r="CB258" s="167">
        <v>9.836397172616286E-3</v>
      </c>
      <c r="CC258" s="167">
        <v>0.10415064337382623</v>
      </c>
      <c r="CD258" s="168">
        <v>7.0782876539465724E-4</v>
      </c>
      <c r="CE258" s="168">
        <v>0</v>
      </c>
      <c r="CF258" s="167">
        <v>9.8937921932516861</v>
      </c>
      <c r="CG258" s="169">
        <v>5.7936203511820148</v>
      </c>
      <c r="CH258" s="169">
        <v>3.8036142168620413</v>
      </c>
      <c r="CI258" s="168">
        <v>470.23226297512707</v>
      </c>
      <c r="CJ258" s="33"/>
      <c r="CK258" s="33"/>
      <c r="CL258" s="38"/>
      <c r="CM258" s="38"/>
      <c r="CN258" s="38"/>
      <c r="CO258" s="38"/>
      <c r="CP258" s="38"/>
      <c r="CQ258" s="38"/>
      <c r="CR258" s="38"/>
      <c r="CS258" s="38"/>
    </row>
    <row r="259" spans="1:97" ht="13.5" customHeight="1" x14ac:dyDescent="0.35">
      <c r="A259" s="25" t="s">
        <v>84</v>
      </c>
      <c r="B259" s="132" t="s">
        <v>85</v>
      </c>
      <c r="C259" s="27" t="s">
        <v>86</v>
      </c>
      <c r="D259" s="27">
        <v>44753</v>
      </c>
      <c r="E259" s="54">
        <v>0.39583333333333331</v>
      </c>
      <c r="F259" s="29">
        <f t="shared" si="52"/>
        <v>44753.395833333336</v>
      </c>
      <c r="G259" s="30">
        <v>13.708333333333334</v>
      </c>
      <c r="H259" s="30">
        <v>45.697666666666663</v>
      </c>
      <c r="I259" s="31">
        <v>19</v>
      </c>
      <c r="J259" s="62">
        <v>2</v>
      </c>
      <c r="K259" s="62"/>
      <c r="L259" s="152">
        <v>22.422499999999999</v>
      </c>
      <c r="M259" s="152">
        <v>54.578848999999998</v>
      </c>
      <c r="N259" s="152">
        <v>8.14</v>
      </c>
      <c r="O259" s="152">
        <v>0.4551</v>
      </c>
      <c r="P259" s="152">
        <v>0.56056919999999999</v>
      </c>
      <c r="Q259" s="152">
        <v>5.2483000000000004</v>
      </c>
      <c r="R259" s="152">
        <v>107.958</v>
      </c>
      <c r="S259" s="152">
        <v>38.286999999999999</v>
      </c>
      <c r="T259" s="152">
        <v>26.596900000000002</v>
      </c>
      <c r="U259" s="33">
        <f t="shared" si="83"/>
        <v>234.39432630000002</v>
      </c>
      <c r="V259" s="38">
        <v>231.29282489687736</v>
      </c>
      <c r="W259" s="158">
        <f t="shared" si="142"/>
        <v>1.4999999999999999E-2</v>
      </c>
      <c r="X259" s="52">
        <f t="shared" si="143"/>
        <v>3.0000000000000001E-3</v>
      </c>
      <c r="Y259" s="33">
        <v>4.3000000000000003E-2</v>
      </c>
      <c r="Z259" s="33">
        <v>3.3000000000000002E-2</v>
      </c>
      <c r="AA259" s="33">
        <v>2.419</v>
      </c>
      <c r="AB259" s="33">
        <f t="shared" si="145"/>
        <v>225.30052925045592</v>
      </c>
      <c r="AC259" s="33">
        <f t="shared" si="146"/>
        <v>211.47039082346217</v>
      </c>
      <c r="AD259" s="33">
        <f t="shared" si="147"/>
        <v>217.12155172280268</v>
      </c>
      <c r="AE259" s="33">
        <f t="shared" si="148"/>
        <v>-13.830138426993756</v>
      </c>
      <c r="AF259" s="33">
        <f t="shared" si="149"/>
        <v>-14.171273174074685</v>
      </c>
      <c r="AG259" s="33">
        <f t="shared" si="150"/>
        <v>106.52688462367249</v>
      </c>
      <c r="AH259" s="33">
        <f t="shared" si="17"/>
        <v>26.71933218632671</v>
      </c>
      <c r="AI259" s="170">
        <f t="shared" si="61"/>
        <v>1.4609640171144488E-2</v>
      </c>
      <c r="AJ259" s="170">
        <f t="shared" si="62"/>
        <v>2.9219280342288973E-3</v>
      </c>
      <c r="AK259" s="170">
        <f t="shared" si="63"/>
        <v>4.18809684906142E-2</v>
      </c>
      <c r="AL259" s="163">
        <f t="shared" si="64"/>
        <v>3.214120837651787E-2</v>
      </c>
      <c r="AM259" s="116">
        <f t="shared" si="65"/>
        <v>2.3560479715999012</v>
      </c>
      <c r="AN259" s="155">
        <v>2702.36</v>
      </c>
      <c r="AO259" s="161">
        <v>8.0410000000000004</v>
      </c>
      <c r="AP259" s="180">
        <v>21.722999999999999</v>
      </c>
      <c r="AQ259" s="162">
        <v>8.0579999999999998</v>
      </c>
      <c r="AR259" s="31">
        <v>242.44539651983436</v>
      </c>
      <c r="AS259" s="33">
        <v>21.809974</v>
      </c>
      <c r="AT259" s="38"/>
      <c r="AU259" s="37">
        <f t="shared" si="144"/>
        <v>2022.5256673511294</v>
      </c>
      <c r="AV259" s="38"/>
      <c r="AW259" s="115" t="s">
        <v>87</v>
      </c>
      <c r="AX259" s="147">
        <v>2375.8800201890367</v>
      </c>
      <c r="AY259" s="60">
        <v>22.422499999999999</v>
      </c>
      <c r="AZ259" s="60">
        <v>2</v>
      </c>
      <c r="BA259" s="148">
        <v>8.0303246561885047</v>
      </c>
      <c r="BB259" s="282">
        <v>479.46847348322285</v>
      </c>
      <c r="BC259" s="283">
        <v>481.05192986718606</v>
      </c>
      <c r="BD259" s="147">
        <v>2121.047106508011</v>
      </c>
      <c r="BE259" s="147">
        <v>240.53329336296369</v>
      </c>
      <c r="BF259" s="147">
        <v>14.299620318062276</v>
      </c>
      <c r="BG259" s="147">
        <v>94.729506134200278</v>
      </c>
      <c r="BH259" s="147">
        <v>5.3988720500337424</v>
      </c>
      <c r="BI259" s="147">
        <v>3.5919299060487749E-2</v>
      </c>
      <c r="BJ259" s="147">
        <v>9.1545058571250101E-2</v>
      </c>
      <c r="BK259" s="148">
        <v>10.077954275494632</v>
      </c>
      <c r="BL259" s="149">
        <v>5.6144068103254963</v>
      </c>
      <c r="BM259" s="149">
        <v>3.6859573580178187</v>
      </c>
      <c r="BN259" s="147">
        <v>493.99560947588947</v>
      </c>
      <c r="BO259" s="38"/>
      <c r="BP259" s="38" t="s">
        <v>94</v>
      </c>
      <c r="BQ259" s="38">
        <v>2364.584374900835</v>
      </c>
      <c r="BR259" s="166">
        <v>22.422499999999999</v>
      </c>
      <c r="BS259" s="166">
        <v>2</v>
      </c>
      <c r="BT259" s="167">
        <v>8.0473036455034119</v>
      </c>
      <c r="BU259" s="272">
        <v>457.15311610852092</v>
      </c>
      <c r="BV259" s="272">
        <v>458.66287547787402</v>
      </c>
      <c r="BW259" s="168">
        <v>247.9904229136485</v>
      </c>
      <c r="BX259" s="168">
        <v>2102.9598626797492</v>
      </c>
      <c r="BY259" s="168">
        <v>13.634089307437096</v>
      </c>
      <c r="BZ259" s="168">
        <v>97.694960238530399</v>
      </c>
      <c r="CA259" s="168">
        <v>5.6019031126233596</v>
      </c>
      <c r="CB259" s="167">
        <v>3.606184677373845E-2</v>
      </c>
      <c r="CC259" s="167">
        <v>9.4849126636636652E-2</v>
      </c>
      <c r="CD259" s="168">
        <v>7.0697725135562275E-4</v>
      </c>
      <c r="CE259" s="168">
        <v>0</v>
      </c>
      <c r="CF259" s="167">
        <v>9.8998517489645028</v>
      </c>
      <c r="CG259" s="169">
        <v>5.7884673669722915</v>
      </c>
      <c r="CH259" s="169">
        <v>3.8002311916012697</v>
      </c>
      <c r="CI259" s="168">
        <v>471.00413208655522</v>
      </c>
      <c r="CJ259" s="33">
        <f t="shared" ref="CJ259:CK259" si="151">AVERAGE(BU257:BU259)</f>
        <v>456.81622624560129</v>
      </c>
      <c r="CK259" s="33">
        <f t="shared" si="151"/>
        <v>458.32487302792589</v>
      </c>
      <c r="CL259" s="38"/>
      <c r="CM259" s="38"/>
      <c r="CN259" s="38"/>
      <c r="CO259" s="38"/>
      <c r="CP259" s="38"/>
      <c r="CQ259" s="38"/>
      <c r="CR259" s="38"/>
      <c r="CS259" s="38"/>
    </row>
    <row r="260" spans="1:97" ht="13.5" customHeight="1" x14ac:dyDescent="0.35">
      <c r="A260" s="136" t="s">
        <v>89</v>
      </c>
      <c r="B260" s="137" t="s">
        <v>85</v>
      </c>
      <c r="C260" s="138" t="s">
        <v>86</v>
      </c>
      <c r="D260" s="138">
        <v>44753</v>
      </c>
      <c r="E260" s="139">
        <v>0.3972222222222222</v>
      </c>
      <c r="F260" s="140">
        <f t="shared" si="52"/>
        <v>44753.397222222222</v>
      </c>
      <c r="G260" s="141">
        <v>13.708333333333334</v>
      </c>
      <c r="H260" s="141">
        <v>45.697666666666663</v>
      </c>
      <c r="I260" s="117">
        <v>19</v>
      </c>
      <c r="J260" s="199">
        <v>15</v>
      </c>
      <c r="K260" s="199"/>
      <c r="L260" s="152">
        <v>21.569199999999999</v>
      </c>
      <c r="M260" s="152">
        <v>53.698922000000003</v>
      </c>
      <c r="N260" s="152">
        <v>8.125</v>
      </c>
      <c r="O260" s="152">
        <v>1.0931</v>
      </c>
      <c r="P260" s="152">
        <v>0.60658800000000002</v>
      </c>
      <c r="Q260" s="152">
        <v>5.4696999999999996</v>
      </c>
      <c r="R260" s="152">
        <v>110.88</v>
      </c>
      <c r="S260" s="152">
        <v>38.3369</v>
      </c>
      <c r="T260" s="152">
        <v>26.878599999999999</v>
      </c>
      <c r="U260" s="116">
        <f t="shared" si="83"/>
        <v>244.2822717</v>
      </c>
      <c r="V260" s="116">
        <v>239.43222243539563</v>
      </c>
      <c r="W260" s="116">
        <v>5.1000000000000004E-2</v>
      </c>
      <c r="X260" s="116">
        <v>7.9999999999999984E-3</v>
      </c>
      <c r="Y260" s="116">
        <v>7.400000000000001E-2</v>
      </c>
      <c r="Z260" s="116">
        <v>2.7E-2</v>
      </c>
      <c r="AA260" s="116">
        <v>2.9140000000000001</v>
      </c>
      <c r="AB260" s="116">
        <f t="shared" si="145"/>
        <v>233.16507173817396</v>
      </c>
      <c r="AC260" s="116">
        <f t="shared" si="146"/>
        <v>214.54930318622513</v>
      </c>
      <c r="AD260" s="116">
        <f t="shared" si="147"/>
        <v>220.34378993556348</v>
      </c>
      <c r="AE260" s="116">
        <f t="shared" si="148"/>
        <v>-18.615768551948833</v>
      </c>
      <c r="AF260" s="116">
        <f t="shared" si="149"/>
        <v>-19.088432499832152</v>
      </c>
      <c r="AG260" s="116">
        <f t="shared" si="150"/>
        <v>108.66302268169858</v>
      </c>
      <c r="AH260" s="116">
        <f t="shared" si="17"/>
        <v>26.757321851402594</v>
      </c>
      <c r="AI260" s="163">
        <f t="shared" si="61"/>
        <v>4.9670938706372313E-2</v>
      </c>
      <c r="AJ260" s="163">
        <f t="shared" si="62"/>
        <v>7.7915197970780071E-3</v>
      </c>
      <c r="AK260" s="163">
        <f t="shared" si="63"/>
        <v>7.2071558122971599E-2</v>
      </c>
      <c r="AL260" s="163">
        <f t="shared" si="64"/>
        <v>2.6296379315138278E-2</v>
      </c>
      <c r="AM260" s="116">
        <f t="shared" si="65"/>
        <v>2.8380610860856645</v>
      </c>
      <c r="AN260" s="155">
        <v>2691.92</v>
      </c>
      <c r="AO260" s="161">
        <v>8.0220000000000002</v>
      </c>
      <c r="AP260" s="180">
        <v>21.724</v>
      </c>
      <c r="AQ260" s="161">
        <v>8.0380000000000003</v>
      </c>
      <c r="AR260" s="117">
        <v>236.75503607636239</v>
      </c>
      <c r="AS260" s="116">
        <v>21.629182</v>
      </c>
      <c r="AT260" s="115"/>
      <c r="AU260" s="143">
        <f t="shared" si="144"/>
        <v>2022.5256673511294</v>
      </c>
      <c r="AV260" s="115"/>
      <c r="AW260" s="115" t="s">
        <v>87</v>
      </c>
      <c r="AX260" s="147">
        <v>2378.3174241662123</v>
      </c>
      <c r="AY260" s="60">
        <v>21.569199999999999</v>
      </c>
      <c r="AZ260" s="60">
        <v>15</v>
      </c>
      <c r="BA260" s="148">
        <v>8.0238283467881502</v>
      </c>
      <c r="BB260" s="282">
        <v>486.1518954777971</v>
      </c>
      <c r="BC260" s="283">
        <v>487.77443213211842</v>
      </c>
      <c r="BD260" s="147">
        <v>2132.270598873657</v>
      </c>
      <c r="BE260" s="147">
        <v>231.21944007158947</v>
      </c>
      <c r="BF260" s="147">
        <v>14.827385220965612</v>
      </c>
      <c r="BG260" s="147">
        <v>92.160551959873743</v>
      </c>
      <c r="BH260" s="147">
        <v>4.9250429518088161</v>
      </c>
      <c r="BI260" s="147">
        <v>2.9209578739218752E-2</v>
      </c>
      <c r="BJ260" s="147">
        <v>0.10539412536623881</v>
      </c>
      <c r="BK260" s="148">
        <v>10.27980742352428</v>
      </c>
      <c r="BL260" s="149">
        <v>5.3807084514141144</v>
      </c>
      <c r="BM260" s="149">
        <v>3.5246436914851871</v>
      </c>
      <c r="BN260" s="147">
        <v>500.215968289248</v>
      </c>
      <c r="BO260" s="115"/>
      <c r="BP260" s="115" t="s">
        <v>94</v>
      </c>
      <c r="BQ260" s="115">
        <v>2367.9344901184559</v>
      </c>
      <c r="BR260" s="171">
        <v>21.569199999999999</v>
      </c>
      <c r="BS260" s="171">
        <v>15</v>
      </c>
      <c r="BT260" s="172">
        <v>8.0398329242530338</v>
      </c>
      <c r="BU260" s="273">
        <v>464.9243817520009</v>
      </c>
      <c r="BV260" s="273">
        <v>466.47607137390168</v>
      </c>
      <c r="BW260" s="173">
        <v>238.03712131905675</v>
      </c>
      <c r="BX260" s="173">
        <v>2115.7174119361621</v>
      </c>
      <c r="BY260" s="173">
        <v>14.179956863237097</v>
      </c>
      <c r="BZ260" s="173">
        <v>94.899223204740622</v>
      </c>
      <c r="CA260" s="173">
        <v>5.0979865941940368</v>
      </c>
      <c r="CB260" s="172">
        <v>2.9314246459677371E-2</v>
      </c>
      <c r="CC260" s="172">
        <v>0.10895297782837995</v>
      </c>
      <c r="CD260" s="173">
        <v>2.2175440831804102E-3</v>
      </c>
      <c r="CE260" s="173">
        <v>0</v>
      </c>
      <c r="CF260" s="172">
        <v>10.105771246460055</v>
      </c>
      <c r="CG260" s="174">
        <v>5.5393627371261491</v>
      </c>
      <c r="CH260" s="174">
        <v>3.6285704944910342</v>
      </c>
      <c r="CI260" s="173">
        <v>478.37435575724999</v>
      </c>
      <c r="CJ260" s="116"/>
      <c r="CK260" s="116"/>
      <c r="CL260" s="115"/>
      <c r="CM260" s="115"/>
      <c r="CN260" s="115"/>
      <c r="CO260" s="115"/>
      <c r="CP260" s="115"/>
      <c r="CQ260" s="115"/>
      <c r="CR260" s="115"/>
      <c r="CS260" s="115"/>
    </row>
    <row r="261" spans="1:97" ht="13.5" customHeight="1" x14ac:dyDescent="0.35">
      <c r="A261" s="25" t="s">
        <v>84</v>
      </c>
      <c r="B261" s="132" t="s">
        <v>85</v>
      </c>
      <c r="C261" s="27" t="s">
        <v>86</v>
      </c>
      <c r="D261" s="27">
        <v>44784</v>
      </c>
      <c r="E261" s="181">
        <v>0.29097222222222224</v>
      </c>
      <c r="F261" s="29">
        <f t="shared" si="52"/>
        <v>44784.290972222225</v>
      </c>
      <c r="G261" s="30">
        <v>13.708333333333334</v>
      </c>
      <c r="H261" s="30">
        <v>45.697666666666663</v>
      </c>
      <c r="I261" s="31">
        <v>19</v>
      </c>
      <c r="J261" s="62">
        <v>2</v>
      </c>
      <c r="K261" s="62"/>
      <c r="L261" s="196">
        <v>21.688400000000001</v>
      </c>
      <c r="M261" s="196">
        <v>53.976644999999998</v>
      </c>
      <c r="N261" s="196">
        <v>8.0419999999999998</v>
      </c>
      <c r="O261" s="196">
        <v>0.88009999999999999</v>
      </c>
      <c r="P261" s="196">
        <v>1.0959608999999999</v>
      </c>
      <c r="Q261" s="196">
        <v>4.9480000000000004</v>
      </c>
      <c r="R261" s="196">
        <v>100.59399999999999</v>
      </c>
      <c r="S261" s="196">
        <v>38.4587</v>
      </c>
      <c r="T261" s="196">
        <v>26.937100000000001</v>
      </c>
      <c r="U261" s="123">
        <f t="shared" si="83"/>
        <v>220.98262800000003</v>
      </c>
      <c r="V261" s="33">
        <v>216.32838217750012</v>
      </c>
      <c r="W261" s="33">
        <v>2.6000000000000002E-2</v>
      </c>
      <c r="X261" s="33">
        <v>1.2999999999999998E-2</v>
      </c>
      <c r="Y261" s="33">
        <v>4.8000000000000001E-2</v>
      </c>
      <c r="Z261" s="33">
        <v>6.0000000000000001E-3</v>
      </c>
      <c r="AA261" s="33">
        <v>5.819</v>
      </c>
      <c r="AB261" s="33">
        <f t="shared" si="145"/>
        <v>210.65397498785475</v>
      </c>
      <c r="AC261" s="33">
        <f t="shared" si="146"/>
        <v>213.93283857542045</v>
      </c>
      <c r="AD261" s="33">
        <f t="shared" si="147"/>
        <v>219.72345680695329</v>
      </c>
      <c r="AE261" s="33">
        <f t="shared" si="148"/>
        <v>3.2788635875656951</v>
      </c>
      <c r="AF261" s="33">
        <f t="shared" si="149"/>
        <v>3.3950746294531768</v>
      </c>
      <c r="AG261" s="33">
        <f t="shared" si="150"/>
        <v>98.454841973273673</v>
      </c>
      <c r="AH261" s="33">
        <f t="shared" si="17"/>
        <v>26.850054822296443</v>
      </c>
      <c r="AI261" s="170">
        <f t="shared" si="61"/>
        <v>2.5320152516814624E-2</v>
      </c>
      <c r="AJ261" s="170">
        <f t="shared" si="62"/>
        <v>1.2660076258407309E-2</v>
      </c>
      <c r="AK261" s="170">
        <f t="shared" si="63"/>
        <v>4.6744896954119299E-2</v>
      </c>
      <c r="AL261" s="163">
        <f t="shared" si="64"/>
        <v>5.8431121192649123E-3</v>
      </c>
      <c r="AM261" s="116">
        <f t="shared" si="65"/>
        <v>5.6668449036670872</v>
      </c>
      <c r="AN261" s="142">
        <v>2714.7</v>
      </c>
      <c r="AO261" s="161">
        <v>7.9160000000000004</v>
      </c>
      <c r="AP261" s="180">
        <v>25.803000000000001</v>
      </c>
      <c r="AQ261" s="162">
        <v>7.9260000000000002</v>
      </c>
      <c r="AR261" s="31">
        <v>195.30789386229699</v>
      </c>
      <c r="AS261" s="33">
        <v>25.619663200000002</v>
      </c>
      <c r="AT261" s="38"/>
      <c r="AU261" s="37">
        <f t="shared" si="144"/>
        <v>2022.6105407255304</v>
      </c>
      <c r="AV261" s="38"/>
      <c r="AW261" s="115" t="s">
        <v>87</v>
      </c>
      <c r="AX261" s="147">
        <v>2426.7382209763414</v>
      </c>
      <c r="AY261" s="60">
        <v>21.688400000000001</v>
      </c>
      <c r="AZ261" s="60">
        <v>2</v>
      </c>
      <c r="BA261" s="148">
        <v>7.9774510758795669</v>
      </c>
      <c r="BB261" s="282">
        <v>557.77050977149781</v>
      </c>
      <c r="BC261" s="283">
        <v>559.62933181725123</v>
      </c>
      <c r="BD261" s="147">
        <v>2194.5979896763984</v>
      </c>
      <c r="BE261" s="147">
        <v>215.19368789483894</v>
      </c>
      <c r="BF261" s="147">
        <v>16.946543405103789</v>
      </c>
      <c r="BG261" s="147">
        <v>85.04913247482537</v>
      </c>
      <c r="BH261" s="147">
        <v>4.4793121523901229</v>
      </c>
      <c r="BI261" s="147">
        <v>6.4231564677669356E-3</v>
      </c>
      <c r="BJ261" s="147">
        <v>0.19053570347013887</v>
      </c>
      <c r="BK261" s="148">
        <v>10.792254448344774</v>
      </c>
      <c r="BL261" s="149">
        <v>5.012975406167282</v>
      </c>
      <c r="BM261" s="149">
        <v>3.2845587939118661</v>
      </c>
      <c r="BN261" s="147">
        <v>574.00982852719358</v>
      </c>
      <c r="BO261" s="38"/>
      <c r="BP261" s="38" t="s">
        <v>94</v>
      </c>
      <c r="BQ261" s="38">
        <v>2420.4863991875486</v>
      </c>
      <c r="BR261" s="166">
        <v>21.688400000000001</v>
      </c>
      <c r="BS261" s="166">
        <v>2</v>
      </c>
      <c r="BT261" s="167">
        <v>7.9875409340600223</v>
      </c>
      <c r="BU261" s="272">
        <v>542.51355307777612</v>
      </c>
      <c r="BV261" s="272">
        <v>544.32152989783799</v>
      </c>
      <c r="BW261" s="168">
        <v>219.26252033032517</v>
      </c>
      <c r="BX261" s="168">
        <v>2184.7408821515423</v>
      </c>
      <c r="BY261" s="168">
        <v>16.482996705681053</v>
      </c>
      <c r="BZ261" s="168">
        <v>86.66890012452825</v>
      </c>
      <c r="CA261" s="168">
        <v>4.5738531929748723</v>
      </c>
      <c r="CB261" s="167">
        <v>6.4362878753428622E-3</v>
      </c>
      <c r="CC261" s="167">
        <v>0.19441920932516665</v>
      </c>
      <c r="CD261" s="168">
        <v>1.0147050296564963E-3</v>
      </c>
      <c r="CE261" s="168">
        <v>0</v>
      </c>
      <c r="CF261" s="167">
        <v>10.67361391651859</v>
      </c>
      <c r="CG261" s="169">
        <v>5.1077595846924249</v>
      </c>
      <c r="CH261" s="169">
        <v>3.3466624712439863</v>
      </c>
      <c r="CI261" s="168">
        <v>558.30867017947492</v>
      </c>
      <c r="CJ261" s="38"/>
      <c r="CK261" s="38"/>
      <c r="CL261" s="38"/>
      <c r="CM261" s="38"/>
      <c r="CN261" s="38"/>
      <c r="CO261" s="38"/>
      <c r="CP261" s="38"/>
      <c r="CQ261" s="38"/>
      <c r="CR261" s="38"/>
      <c r="CS261" s="38"/>
    </row>
    <row r="262" spans="1:97" ht="13.5" customHeight="1" x14ac:dyDescent="0.35">
      <c r="A262" s="25" t="s">
        <v>84</v>
      </c>
      <c r="B262" s="132" t="s">
        <v>85</v>
      </c>
      <c r="C262" s="27" t="s">
        <v>86</v>
      </c>
      <c r="D262" s="27">
        <v>44784</v>
      </c>
      <c r="E262" s="181">
        <v>0.29097222222222224</v>
      </c>
      <c r="F262" s="29">
        <f t="shared" si="52"/>
        <v>44784.290972222225</v>
      </c>
      <c r="G262" s="30">
        <v>13.708333333333334</v>
      </c>
      <c r="H262" s="30">
        <v>45.697666666666663</v>
      </c>
      <c r="I262" s="31">
        <v>19</v>
      </c>
      <c r="J262" s="62">
        <v>2</v>
      </c>
      <c r="K262" s="62"/>
      <c r="L262" s="196">
        <v>21.688400000000001</v>
      </c>
      <c r="M262" s="196">
        <v>53.976644999999998</v>
      </c>
      <c r="N262" s="196">
        <v>8.0419999999999998</v>
      </c>
      <c r="O262" s="196">
        <v>0.88009999999999999</v>
      </c>
      <c r="P262" s="196">
        <v>1.0959608999999999</v>
      </c>
      <c r="Q262" s="196">
        <v>4.9480000000000004</v>
      </c>
      <c r="R262" s="196">
        <v>100.59399999999999</v>
      </c>
      <c r="S262" s="196">
        <v>38.4587</v>
      </c>
      <c r="T262" s="196">
        <v>26.937100000000001</v>
      </c>
      <c r="U262" s="123">
        <f t="shared" si="83"/>
        <v>220.98262800000003</v>
      </c>
      <c r="V262" s="33">
        <v>217.05691084776865</v>
      </c>
      <c r="W262" s="33">
        <v>2.6000000000000002E-2</v>
      </c>
      <c r="X262" s="33">
        <v>6.9999999999999993E-3</v>
      </c>
      <c r="Y262" s="33">
        <v>6.1000000000000006E-2</v>
      </c>
      <c r="Z262" s="33">
        <v>1.2999999999999999E-2</v>
      </c>
      <c r="AA262" s="33">
        <v>5.7619999999999996</v>
      </c>
      <c r="AB262" s="33">
        <f t="shared" si="145"/>
        <v>211.36339396811024</v>
      </c>
      <c r="AC262" s="33">
        <f t="shared" si="146"/>
        <v>213.93283857542045</v>
      </c>
      <c r="AD262" s="33">
        <f t="shared" si="147"/>
        <v>219.72345680695329</v>
      </c>
      <c r="AE262" s="33">
        <f t="shared" si="148"/>
        <v>2.5694446073102029</v>
      </c>
      <c r="AF262" s="33">
        <f t="shared" si="149"/>
        <v>2.6665459591846457</v>
      </c>
      <c r="AG262" s="33">
        <f t="shared" si="150"/>
        <v>98.786408152349679</v>
      </c>
      <c r="AH262" s="33">
        <f t="shared" ref="AH262:AH276" si="152">((999.842594+0.06793952*22-0.00909529*22^2+0.0001001685*22^3-0.000001120083*22^4+0.000000006536332*22^5)+(0.824493-0.0040899*22+0.000076438*22^2-0.00000082467*22^3+0.0000000053875*22^4)*S262+(-0.00572466+0.00010227*22-0.0000016546*22^2)*S262^1.5+0.00048314*S262^2)-1000</f>
        <v>26.850054822296443</v>
      </c>
      <c r="AI262" s="170">
        <f t="shared" si="61"/>
        <v>2.5320152516814624E-2</v>
      </c>
      <c r="AJ262" s="170">
        <f t="shared" si="62"/>
        <v>6.8169641391423973E-3</v>
      </c>
      <c r="AK262" s="170">
        <f t="shared" si="63"/>
        <v>5.9404973212526614E-2</v>
      </c>
      <c r="AL262" s="163">
        <f t="shared" si="64"/>
        <v>1.266007625840731E-2</v>
      </c>
      <c r="AM262" s="116">
        <f t="shared" si="65"/>
        <v>5.6113353385340705</v>
      </c>
      <c r="AN262" s="142">
        <v>2700.8</v>
      </c>
      <c r="AO262" s="161">
        <v>7.9160000000000004</v>
      </c>
      <c r="AP262" s="180">
        <v>25.789000000000001</v>
      </c>
      <c r="AQ262" s="162">
        <v>7.9260000000000002</v>
      </c>
      <c r="AR262" s="31">
        <v>194.45982134264329</v>
      </c>
      <c r="AS262" s="33">
        <v>25.5724564</v>
      </c>
      <c r="AT262" s="38"/>
      <c r="AU262" s="37">
        <f t="shared" si="144"/>
        <v>2022.6105407255304</v>
      </c>
      <c r="AV262" s="38"/>
      <c r="AW262" s="115" t="s">
        <v>87</v>
      </c>
      <c r="AX262" s="147">
        <v>2414.0159538956691</v>
      </c>
      <c r="AY262" s="60">
        <v>21.688400000000001</v>
      </c>
      <c r="AZ262" s="60">
        <v>2</v>
      </c>
      <c r="BA262" s="148">
        <v>7.9772343561460364</v>
      </c>
      <c r="BB262" s="282">
        <v>555.14594731730676</v>
      </c>
      <c r="BC262" s="283">
        <v>556.99602276483597</v>
      </c>
      <c r="BD262" s="147">
        <v>2183.1817001528798</v>
      </c>
      <c r="BE262" s="147">
        <v>213.96745148708266</v>
      </c>
      <c r="BF262" s="147">
        <v>16.866802255706673</v>
      </c>
      <c r="BG262" s="147">
        <v>85.014599224755941</v>
      </c>
      <c r="BH262" s="147">
        <v>4.4770774632431287</v>
      </c>
      <c r="BI262" s="147">
        <v>1.391616377140896E-2</v>
      </c>
      <c r="BJ262" s="147">
        <v>0.18857834925744332</v>
      </c>
      <c r="BK262" s="148">
        <v>10.781559288899302</v>
      </c>
      <c r="BL262" s="149">
        <v>4.9844100099683324</v>
      </c>
      <c r="BM262" s="149">
        <v>3.2658424197658031</v>
      </c>
      <c r="BN262" s="147">
        <v>571.30885273536433</v>
      </c>
      <c r="BO262" s="38"/>
      <c r="BP262" s="38" t="s">
        <v>94</v>
      </c>
      <c r="BQ262" s="38">
        <v>2407.7906112514424</v>
      </c>
      <c r="BR262" s="166">
        <v>21.688400000000001</v>
      </c>
      <c r="BS262" s="166">
        <v>2</v>
      </c>
      <c r="BT262" s="167">
        <v>7.9873238899655457</v>
      </c>
      <c r="BU262" s="272">
        <v>539.96036788432934</v>
      </c>
      <c r="BV262" s="272">
        <v>541.75983597752008</v>
      </c>
      <c r="BW262" s="168">
        <v>218.01260587285063</v>
      </c>
      <c r="BX262" s="168">
        <v>2173.3725811923318</v>
      </c>
      <c r="BY262" s="168">
        <v>16.405424186260053</v>
      </c>
      <c r="BZ262" s="168">
        <v>86.633810031773947</v>
      </c>
      <c r="CA262" s="168">
        <v>4.5715679237781739</v>
      </c>
      <c r="CB262" s="167">
        <v>1.3944605295219141E-2</v>
      </c>
      <c r="CC262" s="167">
        <v>0.19242188724832177</v>
      </c>
      <c r="CD262" s="168">
        <v>1.0142183525046278E-3</v>
      </c>
      <c r="CE262" s="168">
        <v>0</v>
      </c>
      <c r="CF262" s="167">
        <v>10.663011707130932</v>
      </c>
      <c r="CG262" s="169">
        <v>5.0786426040949513</v>
      </c>
      <c r="CH262" s="169">
        <v>3.3275846926943582</v>
      </c>
      <c r="CI262" s="168">
        <v>555.68114977562846</v>
      </c>
      <c r="CJ262" s="38"/>
      <c r="CK262" s="38"/>
      <c r="CL262" s="38"/>
      <c r="CM262" s="38"/>
      <c r="CN262" s="38"/>
      <c r="CO262" s="38"/>
      <c r="CP262" s="38"/>
      <c r="CQ262" s="38"/>
      <c r="CR262" s="38"/>
      <c r="CS262" s="38"/>
    </row>
    <row r="263" spans="1:97" ht="13.5" customHeight="1" x14ac:dyDescent="0.35">
      <c r="A263" s="25" t="s">
        <v>84</v>
      </c>
      <c r="B263" s="132" t="s">
        <v>85</v>
      </c>
      <c r="C263" s="27" t="s">
        <v>86</v>
      </c>
      <c r="D263" s="27">
        <v>44784</v>
      </c>
      <c r="E263" s="181">
        <v>0.29097222222222224</v>
      </c>
      <c r="F263" s="29">
        <f t="shared" si="52"/>
        <v>44784.290972222225</v>
      </c>
      <c r="G263" s="30">
        <v>13.708333333333334</v>
      </c>
      <c r="H263" s="30">
        <v>45.697666666666663</v>
      </c>
      <c r="I263" s="31">
        <v>19</v>
      </c>
      <c r="J263" s="62">
        <v>2</v>
      </c>
      <c r="K263" s="62"/>
      <c r="L263" s="196">
        <v>21.688400000000001</v>
      </c>
      <c r="M263" s="196">
        <v>53.976644999999998</v>
      </c>
      <c r="N263" s="196">
        <v>8.0419999999999998</v>
      </c>
      <c r="O263" s="196">
        <v>0.88009999999999999</v>
      </c>
      <c r="P263" s="196">
        <v>1.0959608999999999</v>
      </c>
      <c r="Q263" s="196">
        <v>4.9480000000000004</v>
      </c>
      <c r="R263" s="196">
        <v>100.59399999999999</v>
      </c>
      <c r="S263" s="196">
        <v>38.4587</v>
      </c>
      <c r="T263" s="196">
        <v>26.937100000000001</v>
      </c>
      <c r="U263" s="123">
        <f t="shared" si="83"/>
        <v>220.98262800000003</v>
      </c>
      <c r="V263" s="33">
        <v>216.34172441075711</v>
      </c>
      <c r="W263" s="33">
        <v>1.6000000000000004E-2</v>
      </c>
      <c r="X263" s="52">
        <f t="shared" ref="X263" si="153">0.006/2</f>
        <v>3.0000000000000001E-3</v>
      </c>
      <c r="Y263" s="33">
        <v>5.7000000000000002E-2</v>
      </c>
      <c r="Z263" s="33">
        <v>1.2999999999999999E-2</v>
      </c>
      <c r="AA263" s="33">
        <v>5.78</v>
      </c>
      <c r="AB263" s="33">
        <f t="shared" si="145"/>
        <v>210.66696724731932</v>
      </c>
      <c r="AC263" s="33">
        <f t="shared" si="146"/>
        <v>213.93283857542045</v>
      </c>
      <c r="AD263" s="33">
        <f t="shared" si="147"/>
        <v>219.72345680695329</v>
      </c>
      <c r="AE263" s="33">
        <f t="shared" si="148"/>
        <v>3.2658713281011273</v>
      </c>
      <c r="AF263" s="33">
        <f t="shared" si="149"/>
        <v>3.3817323961961847</v>
      </c>
      <c r="AG263" s="33">
        <f t="shared" si="150"/>
        <v>98.460914257703791</v>
      </c>
      <c r="AH263" s="33">
        <f t="shared" si="152"/>
        <v>26.850054822296443</v>
      </c>
      <c r="AI263" s="170">
        <f t="shared" si="61"/>
        <v>1.558163231803977E-2</v>
      </c>
      <c r="AJ263" s="170">
        <f t="shared" si="62"/>
        <v>2.9215560596324562E-3</v>
      </c>
      <c r="AK263" s="170">
        <f t="shared" si="63"/>
        <v>5.5509565133016664E-2</v>
      </c>
      <c r="AL263" s="163">
        <f t="shared" si="64"/>
        <v>1.266007625840731E-2</v>
      </c>
      <c r="AM263" s="116">
        <f t="shared" si="65"/>
        <v>5.6288646748918651</v>
      </c>
      <c r="AN263" s="142">
        <v>2718.61</v>
      </c>
      <c r="AO263" s="161">
        <v>7.9139999999999997</v>
      </c>
      <c r="AP263" s="180">
        <v>25.859000000000002</v>
      </c>
      <c r="AQ263" s="162">
        <v>7.9249999999999998</v>
      </c>
      <c r="AR263" s="31">
        <v>190.24967595805924</v>
      </c>
      <c r="AS263" s="33">
        <v>25.810499200000002</v>
      </c>
      <c r="AT263" s="38"/>
      <c r="AU263" s="37">
        <f t="shared" si="144"/>
        <v>2022.6105407255304</v>
      </c>
      <c r="AV263" s="38"/>
      <c r="AW263" s="115" t="s">
        <v>87</v>
      </c>
      <c r="AX263" s="147">
        <v>2431.0739253712054</v>
      </c>
      <c r="AY263" s="60">
        <v>21.688400000000001</v>
      </c>
      <c r="AZ263" s="60">
        <v>2</v>
      </c>
      <c r="BA263" s="148">
        <v>7.9762736422684215</v>
      </c>
      <c r="BB263" s="282">
        <v>560.40791857880799</v>
      </c>
      <c r="BC263" s="283">
        <v>562.27553003445098</v>
      </c>
      <c r="BD263" s="147">
        <v>2199.0052083451296</v>
      </c>
      <c r="BE263" s="147">
        <v>215.04204216538747</v>
      </c>
      <c r="BF263" s="147">
        <v>17.026674860688445</v>
      </c>
      <c r="BG263" s="147">
        <v>84.861644317473818</v>
      </c>
      <c r="BH263" s="147">
        <v>4.4671845524447509</v>
      </c>
      <c r="BI263" s="147">
        <v>1.391317295877573E-2</v>
      </c>
      <c r="BJ263" s="147">
        <v>0.18876346999795662</v>
      </c>
      <c r="BK263" s="148">
        <v>10.809978931835873</v>
      </c>
      <c r="BL263" s="149">
        <v>5.0094427918065767</v>
      </c>
      <c r="BM263" s="149">
        <v>3.2822441845982677</v>
      </c>
      <c r="BN263" s="147">
        <v>576.72402468980613</v>
      </c>
      <c r="BO263" s="38"/>
      <c r="BP263" s="38" t="s">
        <v>94</v>
      </c>
      <c r="BQ263" s="38">
        <v>2424.1932483974861</v>
      </c>
      <c r="BR263" s="166">
        <v>21.688400000000001</v>
      </c>
      <c r="BS263" s="166">
        <v>2</v>
      </c>
      <c r="BT263" s="167">
        <v>7.9873737290146787</v>
      </c>
      <c r="BU263" s="272">
        <v>543.57114289892024</v>
      </c>
      <c r="BV263" s="272">
        <v>545.38264423532075</v>
      </c>
      <c r="BW263" s="168">
        <v>219.52085846155632</v>
      </c>
      <c r="BX263" s="168">
        <v>2188.1572608541283</v>
      </c>
      <c r="BY263" s="168">
        <v>16.515129081801604</v>
      </c>
      <c r="BZ263" s="168">
        <v>86.641866680044131</v>
      </c>
      <c r="CA263" s="168">
        <v>4.5720925808526189</v>
      </c>
      <c r="CB263" s="167">
        <v>1.3944762593690957E-2</v>
      </c>
      <c r="CC263" s="167">
        <v>0.19304438953335079</v>
      </c>
      <c r="CD263" s="168">
        <v>6.2420313023241756E-4</v>
      </c>
      <c r="CE263" s="168">
        <v>0</v>
      </c>
      <c r="CF263" s="167">
        <v>10.679273262549373</v>
      </c>
      <c r="CG263" s="169">
        <v>5.1137776176143284</v>
      </c>
      <c r="CH263" s="169">
        <v>3.3506055552119176</v>
      </c>
      <c r="CI263" s="168">
        <v>559.39705140661397</v>
      </c>
      <c r="CJ263" s="33">
        <f t="shared" ref="CJ263:CK263" si="154">AVERAGE(BU261:BU263)</f>
        <v>542.01502128700861</v>
      </c>
      <c r="CK263" s="33">
        <f t="shared" si="154"/>
        <v>543.82133670355961</v>
      </c>
      <c r="CL263" s="38"/>
      <c r="CM263" s="38"/>
      <c r="CN263" s="38"/>
      <c r="CO263" s="38"/>
      <c r="CP263" s="38"/>
      <c r="CQ263" s="38"/>
      <c r="CR263" s="38"/>
      <c r="CS263" s="38"/>
    </row>
    <row r="264" spans="1:97" ht="13.5" customHeight="1" x14ac:dyDescent="0.35">
      <c r="A264" s="136" t="s">
        <v>89</v>
      </c>
      <c r="B264" s="137" t="s">
        <v>85</v>
      </c>
      <c r="C264" s="138" t="s">
        <v>86</v>
      </c>
      <c r="D264" s="138">
        <v>44784</v>
      </c>
      <c r="E264" s="182">
        <v>0.29166666666666669</v>
      </c>
      <c r="F264" s="140">
        <f t="shared" si="52"/>
        <v>44784.291666666664</v>
      </c>
      <c r="G264" s="141">
        <v>13.708333333333334</v>
      </c>
      <c r="H264" s="141">
        <v>45.697666666666663</v>
      </c>
      <c r="I264" s="117">
        <v>19</v>
      </c>
      <c r="J264" s="199">
        <v>15</v>
      </c>
      <c r="K264" s="199"/>
      <c r="L264" s="196">
        <v>19.933</v>
      </c>
      <c r="M264" s="196">
        <v>52.050331999999997</v>
      </c>
      <c r="N264" s="196">
        <v>8.0120000000000005</v>
      </c>
      <c r="O264" s="196">
        <v>1.0792999999999999</v>
      </c>
      <c r="P264" s="196">
        <v>1.6537143000000001</v>
      </c>
      <c r="Q264" s="196">
        <v>4.8106999999999998</v>
      </c>
      <c r="R264" s="196">
        <v>94.67</v>
      </c>
      <c r="S264" s="196">
        <v>38.468600000000002</v>
      </c>
      <c r="T264" s="196">
        <v>27.428899999999999</v>
      </c>
      <c r="U264" s="130">
        <f t="shared" si="83"/>
        <v>214.85067269999999</v>
      </c>
      <c r="V264" s="115">
        <v>211.66704250107136</v>
      </c>
      <c r="W264" s="116">
        <v>1.0980000000000001</v>
      </c>
      <c r="X264" s="116">
        <v>6.2E-2</v>
      </c>
      <c r="Y264" s="116">
        <v>0.34100000000000003</v>
      </c>
      <c r="Z264" s="116">
        <v>3.5999999999999997E-2</v>
      </c>
      <c r="AA264" s="116">
        <v>6.4349999999999996</v>
      </c>
      <c r="AB264" s="116">
        <f t="shared" si="145"/>
        <v>206.01624355813954</v>
      </c>
      <c r="AC264" s="116">
        <f t="shared" si="146"/>
        <v>220.64762577237423</v>
      </c>
      <c r="AD264" s="116">
        <f t="shared" si="147"/>
        <v>226.72981441721308</v>
      </c>
      <c r="AE264" s="116">
        <f t="shared" si="148"/>
        <v>14.631382214234691</v>
      </c>
      <c r="AF264" s="116">
        <f t="shared" si="149"/>
        <v>15.062771916141713</v>
      </c>
      <c r="AG264" s="116">
        <f t="shared" si="150"/>
        <v>93.356510278606677</v>
      </c>
      <c r="AH264" s="116">
        <f t="shared" si="152"/>
        <v>26.85759252393882</v>
      </c>
      <c r="AI264" s="163">
        <f t="shared" si="61"/>
        <v>1.0692816686500788</v>
      </c>
      <c r="AJ264" s="163">
        <f t="shared" si="62"/>
        <v>6.0378382018492611E-2</v>
      </c>
      <c r="AK264" s="163">
        <f t="shared" si="63"/>
        <v>0.33208110110170935</v>
      </c>
      <c r="AL264" s="163">
        <f t="shared" si="64"/>
        <v>3.5058415365576356E-2</v>
      </c>
      <c r="AM264" s="116">
        <f t="shared" si="65"/>
        <v>6.2666917465967735</v>
      </c>
      <c r="AN264" s="142">
        <v>2702.83</v>
      </c>
      <c r="AO264" s="161">
        <v>7.883</v>
      </c>
      <c r="AP264" s="180">
        <v>25.818999999999999</v>
      </c>
      <c r="AQ264" s="161">
        <v>7.8929999999999998</v>
      </c>
      <c r="AR264" s="117">
        <v>182.09043691984053</v>
      </c>
      <c r="AS264" s="116">
        <v>25.677</v>
      </c>
      <c r="AT264" s="115"/>
      <c r="AU264" s="143">
        <f t="shared" si="144"/>
        <v>2022.6105407255304</v>
      </c>
      <c r="AV264" s="115"/>
      <c r="AW264" s="115" t="s">
        <v>87</v>
      </c>
      <c r="AX264" s="147">
        <v>2435.6058329740085</v>
      </c>
      <c r="AY264" s="60">
        <v>19.933</v>
      </c>
      <c r="AZ264" s="60">
        <v>15</v>
      </c>
      <c r="BA264" s="148">
        <v>7.9703430164010607</v>
      </c>
      <c r="BB264" s="282">
        <v>565.95371664758591</v>
      </c>
      <c r="BC264" s="283">
        <v>567.88134850070435</v>
      </c>
      <c r="BD264" s="147">
        <v>2217.075983007554</v>
      </c>
      <c r="BE264" s="147">
        <v>200.49637223753047</v>
      </c>
      <c r="BF264" s="147">
        <v>18.033477728923891</v>
      </c>
      <c r="BG264" s="147">
        <v>80.794083483000236</v>
      </c>
      <c r="BH264" s="147">
        <v>3.745959456197375</v>
      </c>
      <c r="BI264" s="147">
        <v>3.8162300405640205E-2</v>
      </c>
      <c r="BJ264" s="147">
        <v>0.19400937696606768</v>
      </c>
      <c r="BK264" s="148">
        <v>11.217032205928634</v>
      </c>
      <c r="BL264" s="149">
        <v>4.6560171502040175</v>
      </c>
      <c r="BM264" s="149">
        <v>3.0366112703491956</v>
      </c>
      <c r="BN264" s="147">
        <v>580.94469628335946</v>
      </c>
      <c r="BO264" s="115"/>
      <c r="BP264" s="115" t="s">
        <v>94</v>
      </c>
      <c r="BQ264" s="115">
        <v>2429.5585862944263</v>
      </c>
      <c r="BR264" s="171">
        <v>19.933</v>
      </c>
      <c r="BS264" s="171">
        <v>15</v>
      </c>
      <c r="BT264" s="172">
        <v>7.9804949524267821</v>
      </c>
      <c r="BU264" s="273">
        <v>550.52654112709911</v>
      </c>
      <c r="BV264" s="273">
        <v>552.40162819773411</v>
      </c>
      <c r="BW264" s="173">
        <v>204.36603355512506</v>
      </c>
      <c r="BX264" s="173">
        <v>2207.6506445822088</v>
      </c>
      <c r="BY264" s="173">
        <v>17.541908157092752</v>
      </c>
      <c r="BZ264" s="173">
        <v>82.360571052705424</v>
      </c>
      <c r="CA264" s="173">
        <v>3.8243966968607737</v>
      </c>
      <c r="CB264" s="172">
        <v>3.8234852425047948E-2</v>
      </c>
      <c r="CC264" s="172">
        <v>0.19794345299027577</v>
      </c>
      <c r="CD264" s="173">
        <v>3.6859964490096146E-2</v>
      </c>
      <c r="CE264" s="173">
        <v>0</v>
      </c>
      <c r="CF264" s="172">
        <v>11.089783822090824</v>
      </c>
      <c r="CG264" s="174">
        <v>4.7458801699640771</v>
      </c>
      <c r="CH264" s="174">
        <v>3.0952190996994484</v>
      </c>
      <c r="CI264" s="173">
        <v>565.10888580340088</v>
      </c>
      <c r="CJ264" s="115"/>
      <c r="CK264" s="115"/>
      <c r="CL264" s="115"/>
      <c r="CM264" s="115"/>
      <c r="CN264" s="115"/>
      <c r="CO264" s="115"/>
      <c r="CP264" s="115"/>
      <c r="CQ264" s="115"/>
      <c r="CR264" s="115"/>
      <c r="CS264" s="115"/>
    </row>
    <row r="265" spans="1:97" ht="13.5" customHeight="1" x14ac:dyDescent="0.35">
      <c r="A265" s="25" t="s">
        <v>84</v>
      </c>
      <c r="B265" s="132" t="s">
        <v>85</v>
      </c>
      <c r="C265" s="27" t="s">
        <v>86</v>
      </c>
      <c r="D265" s="27">
        <v>44816</v>
      </c>
      <c r="E265" s="181">
        <v>0.44212962962962959</v>
      </c>
      <c r="F265" s="29">
        <f t="shared" si="52"/>
        <v>44816.442129629628</v>
      </c>
      <c r="G265" s="30">
        <v>13.708333333333334</v>
      </c>
      <c r="H265" s="30">
        <v>45.697666666666663</v>
      </c>
      <c r="I265" s="31">
        <v>19</v>
      </c>
      <c r="J265" s="62">
        <v>2</v>
      </c>
      <c r="K265" s="62"/>
      <c r="L265" s="196">
        <v>24.007200000000001</v>
      </c>
      <c r="M265" s="196">
        <v>56.431598000000001</v>
      </c>
      <c r="N265" s="196">
        <v>8.1750000000000007</v>
      </c>
      <c r="O265" s="196">
        <v>0.29959999999999998</v>
      </c>
      <c r="P265" s="196">
        <v>0.4606248</v>
      </c>
      <c r="Q265" s="196">
        <v>4.8821000000000003</v>
      </c>
      <c r="R265" s="196">
        <v>103.251</v>
      </c>
      <c r="S265" s="196">
        <v>38.3489</v>
      </c>
      <c r="T265" s="196">
        <v>26.177199999999999</v>
      </c>
      <c r="U265" s="123">
        <f t="shared" si="83"/>
        <v>218.03946810000002</v>
      </c>
      <c r="V265" s="31">
        <v>217.28295458731102</v>
      </c>
      <c r="W265" s="33">
        <v>0.188</v>
      </c>
      <c r="X265" s="33">
        <v>1.6E-2</v>
      </c>
      <c r="Y265" s="33">
        <v>0.18099999999999999</v>
      </c>
      <c r="Z265" s="33">
        <v>4.2999999999999997E-2</v>
      </c>
      <c r="AA265" s="33">
        <v>2.1560000000000001</v>
      </c>
      <c r="AB265" s="33">
        <f t="shared" si="145"/>
        <v>211.74018930386583</v>
      </c>
      <c r="AC265" s="33">
        <f t="shared" si="146"/>
        <v>205.76476610030929</v>
      </c>
      <c r="AD265" s="33">
        <f t="shared" si="147"/>
        <v>211.17606936939038</v>
      </c>
      <c r="AE265" s="33">
        <f t="shared" si="148"/>
        <v>-5.9754232035565451</v>
      </c>
      <c r="AF265" s="33">
        <f t="shared" si="149"/>
        <v>-6.1068852179206488</v>
      </c>
      <c r="AG265" s="33">
        <f t="shared" si="150"/>
        <v>102.89184529106774</v>
      </c>
      <c r="AH265" s="33">
        <f t="shared" si="152"/>
        <v>26.76645780910053</v>
      </c>
      <c r="AI265" s="170">
        <f t="shared" si="61"/>
        <v>0.18309908603866129</v>
      </c>
      <c r="AJ265" s="170">
        <f t="shared" si="62"/>
        <v>1.5582900939460537E-2</v>
      </c>
      <c r="AK265" s="170">
        <f t="shared" si="63"/>
        <v>0.17628156687764732</v>
      </c>
      <c r="AL265" s="163">
        <f t="shared" si="64"/>
        <v>4.1879046274800193E-2</v>
      </c>
      <c r="AM265" s="116">
        <f t="shared" si="65"/>
        <v>2.0997959015923073</v>
      </c>
      <c r="AN265" s="142">
        <v>2714.56</v>
      </c>
      <c r="AO265" s="115">
        <v>8.0069999999999997</v>
      </c>
      <c r="AP265" s="115">
        <v>25.527999999999999</v>
      </c>
      <c r="AQ265" s="38">
        <v>8.0190000000000001</v>
      </c>
      <c r="AR265" s="31">
        <v>243.52821864754895</v>
      </c>
      <c r="AS265" s="33">
        <v>25.3424488</v>
      </c>
      <c r="AT265" s="38"/>
      <c r="AU265" s="37">
        <f t="shared" si="144"/>
        <v>2022.6981519507187</v>
      </c>
      <c r="AV265" s="38"/>
      <c r="AW265" s="115" t="s">
        <v>87</v>
      </c>
      <c r="AX265" s="147">
        <v>2370.7671702533016</v>
      </c>
      <c r="AY265" s="60">
        <v>24.007200000000001</v>
      </c>
      <c r="AZ265" s="60">
        <v>2</v>
      </c>
      <c r="BA265" s="148">
        <v>8.0298473136475561</v>
      </c>
      <c r="BB265" s="282">
        <v>480.56481956435749</v>
      </c>
      <c r="BC265" s="283">
        <v>482.12129033428073</v>
      </c>
      <c r="BD265" s="147">
        <v>2103.9614058228062</v>
      </c>
      <c r="BE265" s="147">
        <v>253.05566829341336</v>
      </c>
      <c r="BF265" s="147">
        <v>13.75009613708211</v>
      </c>
      <c r="BG265" s="147">
        <v>98.125753048881393</v>
      </c>
      <c r="BH265" s="147">
        <v>6.2373550541154987</v>
      </c>
      <c r="BI265" s="147">
        <v>4.7201175949797523E-2</v>
      </c>
      <c r="BJ265" s="147">
        <v>8.649810730855742E-2</v>
      </c>
      <c r="BK265" s="148">
        <v>9.8111112214114424</v>
      </c>
      <c r="BL265" s="149">
        <v>5.9117228845612031</v>
      </c>
      <c r="BM265" s="149">
        <v>3.8993490526159773</v>
      </c>
      <c r="BN265" s="147">
        <v>496.43577576489548</v>
      </c>
      <c r="BO265" s="38"/>
      <c r="BP265" s="38" t="s">
        <v>94</v>
      </c>
      <c r="BQ265" s="38">
        <v>2362.5174827341452</v>
      </c>
      <c r="BR265" s="166">
        <v>24.007200000000001</v>
      </c>
      <c r="BS265" s="166">
        <v>2</v>
      </c>
      <c r="BT265" s="167">
        <v>8.0418812845864291</v>
      </c>
      <c r="BU265" s="272">
        <v>464.48553952617937</v>
      </c>
      <c r="BV265" s="272">
        <v>465.98993214064473</v>
      </c>
      <c r="BW265" s="168">
        <v>258.52605893011389</v>
      </c>
      <c r="BX265" s="168">
        <v>2090.7013939001376</v>
      </c>
      <c r="BY265" s="168">
        <v>13.290029903893601</v>
      </c>
      <c r="BZ265" s="168">
        <v>100.27579889528499</v>
      </c>
      <c r="CA265" s="168">
        <v>6.4003546331377859</v>
      </c>
      <c r="CB265" s="167">
        <v>4.8604820189480882E-2</v>
      </c>
      <c r="CC265" s="167">
        <v>9.1036296368738279E-2</v>
      </c>
      <c r="CD265" s="168">
        <v>0</v>
      </c>
      <c r="CE265" s="168">
        <v>0</v>
      </c>
      <c r="CF265" s="167">
        <v>9.6904416310750499</v>
      </c>
      <c r="CG265" s="169">
        <v>6.0395186131950114</v>
      </c>
      <c r="CH265" s="169">
        <v>3.9836426101976423</v>
      </c>
      <c r="CI265" s="168">
        <v>479.82546736418868</v>
      </c>
      <c r="CJ265" s="38"/>
      <c r="CK265" s="38"/>
      <c r="CL265" s="38"/>
      <c r="CM265" s="38"/>
      <c r="CN265" s="38"/>
      <c r="CO265" s="38"/>
      <c r="CP265" s="38"/>
      <c r="CQ265" s="38"/>
      <c r="CR265" s="38"/>
      <c r="CS265" s="38"/>
    </row>
    <row r="266" spans="1:97" ht="13.5" customHeight="1" x14ac:dyDescent="0.35">
      <c r="A266" s="25" t="s">
        <v>84</v>
      </c>
      <c r="B266" s="132" t="s">
        <v>85</v>
      </c>
      <c r="C266" s="27" t="s">
        <v>86</v>
      </c>
      <c r="D266" s="27">
        <v>44816</v>
      </c>
      <c r="E266" s="181">
        <v>0.44212962962962959</v>
      </c>
      <c r="F266" s="29">
        <f t="shared" si="52"/>
        <v>44816.442129629628</v>
      </c>
      <c r="G266" s="30">
        <v>13.708333333333334</v>
      </c>
      <c r="H266" s="30">
        <v>45.697666666666663</v>
      </c>
      <c r="I266" s="31">
        <v>19</v>
      </c>
      <c r="J266" s="62">
        <v>2</v>
      </c>
      <c r="K266" s="62"/>
      <c r="L266" s="196">
        <v>24.007200000000001</v>
      </c>
      <c r="M266" s="196">
        <v>56.431598000000001</v>
      </c>
      <c r="N266" s="196">
        <v>8.1750000000000007</v>
      </c>
      <c r="O266" s="196">
        <v>0.29959999999999998</v>
      </c>
      <c r="P266" s="196">
        <v>0.4606248</v>
      </c>
      <c r="Q266" s="196">
        <v>4.8821000000000003</v>
      </c>
      <c r="R266" s="196">
        <v>103.251</v>
      </c>
      <c r="S266" s="196">
        <v>38.3489</v>
      </c>
      <c r="T266" s="196">
        <v>26.177199999999999</v>
      </c>
      <c r="U266" s="123">
        <f t="shared" si="83"/>
        <v>218.03946810000002</v>
      </c>
      <c r="V266" s="31">
        <v>218.49413738034417</v>
      </c>
      <c r="W266" s="33">
        <v>0.217</v>
      </c>
      <c r="X266" s="33">
        <v>1.9999999999999997E-2</v>
      </c>
      <c r="Y266" s="33">
        <v>0.20400000000000001</v>
      </c>
      <c r="Z266" s="33">
        <v>2.5000000000000001E-2</v>
      </c>
      <c r="AA266" s="33">
        <v>2.2610000000000001</v>
      </c>
      <c r="AB266" s="33">
        <f t="shared" si="145"/>
        <v>212.9204755088538</v>
      </c>
      <c r="AC266" s="33">
        <f t="shared" si="146"/>
        <v>205.76476610030929</v>
      </c>
      <c r="AD266" s="33">
        <f t="shared" si="147"/>
        <v>211.17606936939038</v>
      </c>
      <c r="AE266" s="33">
        <f t="shared" si="148"/>
        <v>-7.1557094085445101</v>
      </c>
      <c r="AF266" s="33">
        <f t="shared" si="149"/>
        <v>-7.3180680109537946</v>
      </c>
      <c r="AG266" s="33">
        <f t="shared" si="150"/>
        <v>103.4653869791245</v>
      </c>
      <c r="AH266" s="33">
        <f t="shared" si="152"/>
        <v>26.76645780910053</v>
      </c>
      <c r="AI266" s="170">
        <f t="shared" si="61"/>
        <v>0.21134309399143353</v>
      </c>
      <c r="AJ266" s="170">
        <f t="shared" si="62"/>
        <v>1.9478626174325667E-2</v>
      </c>
      <c r="AK266" s="170">
        <f t="shared" si="63"/>
        <v>0.19868198697812187</v>
      </c>
      <c r="AL266" s="163">
        <f t="shared" si="64"/>
        <v>2.4348282717907087E-2</v>
      </c>
      <c r="AM266" s="116">
        <f t="shared" si="65"/>
        <v>2.2020586890075169</v>
      </c>
      <c r="AN266" s="142">
        <v>2709.11</v>
      </c>
      <c r="AO266" s="115">
        <v>8.0039999999999996</v>
      </c>
      <c r="AP266" s="115">
        <v>25.492000000000001</v>
      </c>
      <c r="AQ266" s="38">
        <v>8.016</v>
      </c>
      <c r="AR266" s="31">
        <v>241.97062316825375</v>
      </c>
      <c r="AS266" s="33">
        <v>25.323365199999998</v>
      </c>
      <c r="AT266" s="38"/>
      <c r="AU266" s="37">
        <f t="shared" si="144"/>
        <v>2022.6981519507187</v>
      </c>
      <c r="AV266" s="38"/>
      <c r="AW266" s="115" t="s">
        <v>87</v>
      </c>
      <c r="AX266" s="147">
        <v>2368.2440514110685</v>
      </c>
      <c r="AY266" s="60">
        <v>24.007200000000001</v>
      </c>
      <c r="AZ266" s="60">
        <v>2</v>
      </c>
      <c r="BA266" s="148">
        <v>8.0262955482985934</v>
      </c>
      <c r="BB266" s="282">
        <v>484.39351724588676</v>
      </c>
      <c r="BC266" s="283">
        <v>485.96238854074551</v>
      </c>
      <c r="BD266" s="147">
        <v>2103.4507670057565</v>
      </c>
      <c r="BE266" s="147">
        <v>250.933640171787</v>
      </c>
      <c r="BF266" s="147">
        <v>13.859644233524779</v>
      </c>
      <c r="BG266" s="147">
        <v>97.497608733654403</v>
      </c>
      <c r="BH266" s="147">
        <v>6.1865524764185018</v>
      </c>
      <c r="BI266" s="147">
        <v>2.7417632494024968E-2</v>
      </c>
      <c r="BJ266" s="147">
        <v>9.0002046115172277E-2</v>
      </c>
      <c r="BK266" s="148">
        <v>9.8425671946022835</v>
      </c>
      <c r="BL266" s="149">
        <v>5.8621494357904158</v>
      </c>
      <c r="BM266" s="149">
        <v>3.86665060171191</v>
      </c>
      <c r="BN266" s="147">
        <v>500.39091860165632</v>
      </c>
      <c r="BO266" s="38"/>
      <c r="BP266" s="38" t="s">
        <v>94</v>
      </c>
      <c r="BQ266" s="38">
        <v>2360.0392967309408</v>
      </c>
      <c r="BR266" s="166">
        <v>24.007200000000001</v>
      </c>
      <c r="BS266" s="166">
        <v>2</v>
      </c>
      <c r="BT266" s="167">
        <v>8.0383289057532377</v>
      </c>
      <c r="BU266" s="272">
        <v>468.20496524246556</v>
      </c>
      <c r="BV266" s="272">
        <v>469.72140446786165</v>
      </c>
      <c r="BW266" s="168">
        <v>256.36774599322854</v>
      </c>
      <c r="BX266" s="168">
        <v>2090.2750992667557</v>
      </c>
      <c r="BY266" s="168">
        <v>13.396451470956695</v>
      </c>
      <c r="BZ266" s="168">
        <v>99.637618826797038</v>
      </c>
      <c r="CA266" s="168">
        <v>6.3482154741263166</v>
      </c>
      <c r="CB266" s="167">
        <v>2.8232624223641173E-2</v>
      </c>
      <c r="CC266" s="167">
        <v>9.4724739536020924E-2</v>
      </c>
      <c r="CD266" s="168">
        <v>0</v>
      </c>
      <c r="CE266" s="168">
        <v>0</v>
      </c>
      <c r="CF266" s="167">
        <v>9.7211344108504854</v>
      </c>
      <c r="CG266" s="169">
        <v>5.9890975020336699</v>
      </c>
      <c r="CH266" s="169">
        <v>3.9503850445305715</v>
      </c>
      <c r="CI266" s="168">
        <v>483.66772946014959</v>
      </c>
      <c r="CJ266" s="38"/>
      <c r="CK266" s="38"/>
      <c r="CL266" s="38"/>
      <c r="CM266" s="38"/>
      <c r="CN266" s="38"/>
      <c r="CO266" s="38"/>
      <c r="CP266" s="38"/>
      <c r="CQ266" s="38"/>
      <c r="CR266" s="38"/>
      <c r="CS266" s="38"/>
    </row>
    <row r="267" spans="1:97" ht="13.5" customHeight="1" x14ac:dyDescent="0.35">
      <c r="A267" s="25" t="s">
        <v>84</v>
      </c>
      <c r="B267" s="132" t="s">
        <v>85</v>
      </c>
      <c r="C267" s="27" t="s">
        <v>86</v>
      </c>
      <c r="D267" s="27">
        <v>44816</v>
      </c>
      <c r="E267" s="181">
        <v>0.44212962962962959</v>
      </c>
      <c r="F267" s="29">
        <f t="shared" si="52"/>
        <v>44816.442129629628</v>
      </c>
      <c r="G267" s="30">
        <v>13.708333333333334</v>
      </c>
      <c r="H267" s="30">
        <v>45.697666666666663</v>
      </c>
      <c r="I267" s="31">
        <v>19</v>
      </c>
      <c r="J267" s="62">
        <v>2</v>
      </c>
      <c r="K267" s="62"/>
      <c r="L267" s="196">
        <v>24.007200000000001</v>
      </c>
      <c r="M267" s="196">
        <v>56.431598000000001</v>
      </c>
      <c r="N267" s="196">
        <v>8.1750000000000007</v>
      </c>
      <c r="O267" s="196">
        <v>0.29959999999999998</v>
      </c>
      <c r="P267" s="196">
        <v>0.4606248</v>
      </c>
      <c r="Q267" s="196">
        <v>4.8821000000000003</v>
      </c>
      <c r="R267" s="196">
        <v>103.251</v>
      </c>
      <c r="S267" s="196">
        <v>38.3489</v>
      </c>
      <c r="T267" s="196">
        <v>26.177199999999999</v>
      </c>
      <c r="U267" s="123">
        <f t="shared" si="83"/>
        <v>218.03946810000002</v>
      </c>
      <c r="V267" s="120">
        <v>216.90951036652584</v>
      </c>
      <c r="W267" s="33">
        <v>0.20799999999999999</v>
      </c>
      <c r="X267" s="33">
        <v>2.4E-2</v>
      </c>
      <c r="Y267" s="33">
        <v>0.192</v>
      </c>
      <c r="Z267" s="33">
        <v>3.1E-2</v>
      </c>
      <c r="AA267" s="33">
        <v>2.3199999999999998</v>
      </c>
      <c r="AB267" s="33">
        <f t="shared" si="145"/>
        <v>211.37627143394516</v>
      </c>
      <c r="AC267" s="33">
        <f t="shared" si="146"/>
        <v>205.76476610030929</v>
      </c>
      <c r="AD267" s="33">
        <f t="shared" si="147"/>
        <v>211.17606936939038</v>
      </c>
      <c r="AE267" s="33">
        <f t="shared" si="148"/>
        <v>-5.6115053336358756</v>
      </c>
      <c r="AF267" s="33">
        <f t="shared" si="149"/>
        <v>-5.7334409971354603</v>
      </c>
      <c r="AG267" s="33">
        <f t="shared" si="150"/>
        <v>102.71500507337623</v>
      </c>
      <c r="AH267" s="33">
        <f t="shared" si="152"/>
        <v>26.76645780910053</v>
      </c>
      <c r="AI267" s="170">
        <f t="shared" si="61"/>
        <v>0.20257771221298698</v>
      </c>
      <c r="AJ267" s="170">
        <f t="shared" si="62"/>
        <v>2.3374351409190804E-2</v>
      </c>
      <c r="AK267" s="170">
        <f t="shared" si="63"/>
        <v>0.18699481127352643</v>
      </c>
      <c r="AL267" s="163">
        <f t="shared" si="64"/>
        <v>3.0191870570204789E-2</v>
      </c>
      <c r="AM267" s="116">
        <f t="shared" si="65"/>
        <v>2.2595206362217777</v>
      </c>
      <c r="AN267" s="142">
        <v>2732.93</v>
      </c>
      <c r="AO267" s="115">
        <v>8.0079999999999991</v>
      </c>
      <c r="AP267" s="115">
        <v>25.492000000000001</v>
      </c>
      <c r="AQ267" s="38">
        <v>8.02</v>
      </c>
      <c r="AR267" s="31">
        <v>241.20749264491278</v>
      </c>
      <c r="AS267" s="33">
        <v>25.206854799999999</v>
      </c>
      <c r="AT267" s="38"/>
      <c r="AU267" s="37">
        <f t="shared" si="144"/>
        <v>2022.6981519507187</v>
      </c>
      <c r="AV267" s="38"/>
      <c r="AW267" s="115" t="s">
        <v>87</v>
      </c>
      <c r="AX267" s="147">
        <v>2387.1412564872708</v>
      </c>
      <c r="AY267" s="60">
        <v>24.007200000000001</v>
      </c>
      <c r="AZ267" s="60">
        <v>2</v>
      </c>
      <c r="BA267" s="148">
        <v>8.0303106755019513</v>
      </c>
      <c r="BB267" s="282">
        <v>483.31584089105468</v>
      </c>
      <c r="BC267" s="283">
        <v>484.88122176864306</v>
      </c>
      <c r="BD267" s="147">
        <v>2118.2644904700464</v>
      </c>
      <c r="BE267" s="147">
        <v>255.04795665316999</v>
      </c>
      <c r="BF267" s="147">
        <v>13.828809364054527</v>
      </c>
      <c r="BG267" s="147">
        <v>98.207916604783662</v>
      </c>
      <c r="BH267" s="147">
        <v>6.2440134273361165</v>
      </c>
      <c r="BI267" s="147">
        <v>3.4032796194086112E-2</v>
      </c>
      <c r="BJ267" s="147">
        <v>9.3173003940887386E-2</v>
      </c>
      <c r="BK267" s="148">
        <v>9.8220696484801469</v>
      </c>
      <c r="BL267" s="149">
        <v>5.9582654369112333</v>
      </c>
      <c r="BM267" s="149">
        <v>3.9300483362184582</v>
      </c>
      <c r="BN267" s="147">
        <v>499.27765130564495</v>
      </c>
      <c r="BO267" s="38"/>
      <c r="BP267" s="38" t="s">
        <v>94</v>
      </c>
      <c r="BQ267" s="38">
        <v>2378.8447915915335</v>
      </c>
      <c r="BR267" s="166">
        <v>24.007200000000001</v>
      </c>
      <c r="BS267" s="166">
        <v>2</v>
      </c>
      <c r="BT267" s="167">
        <v>8.0423437909294471</v>
      </c>
      <c r="BU267" s="272">
        <v>467.14610572012577</v>
      </c>
      <c r="BV267" s="272">
        <v>468.65911547289119</v>
      </c>
      <c r="BW267" s="168">
        <v>260.56127648989303</v>
      </c>
      <c r="BX267" s="168">
        <v>2104.9173601060706</v>
      </c>
      <c r="BY267" s="168">
        <v>13.366154995569664</v>
      </c>
      <c r="BZ267" s="168">
        <v>100.3591030101089</v>
      </c>
      <c r="CA267" s="168">
        <v>6.4071743868960498</v>
      </c>
      <c r="CB267" s="167">
        <v>3.5044892518196424E-2</v>
      </c>
      <c r="CC267" s="167">
        <v>9.8061103604666203E-2</v>
      </c>
      <c r="CD267" s="168">
        <v>0</v>
      </c>
      <c r="CE267" s="168">
        <v>0</v>
      </c>
      <c r="CF267" s="167">
        <v>9.7013254167664567</v>
      </c>
      <c r="CG267" s="169">
        <v>6.087064049755857</v>
      </c>
      <c r="CH267" s="169">
        <v>4.015003392262364</v>
      </c>
      <c r="CI267" s="168">
        <v>482.57390043438926</v>
      </c>
      <c r="CJ267" s="33">
        <f t="shared" ref="CJ267:CK267" si="155">AVERAGE(BU265:BU267)</f>
        <v>466.61220349625688</v>
      </c>
      <c r="CK267" s="33">
        <f t="shared" si="155"/>
        <v>468.12348402713252</v>
      </c>
      <c r="CL267" s="38"/>
      <c r="CM267" s="38"/>
      <c r="CN267" s="38"/>
      <c r="CO267" s="38"/>
      <c r="CP267" s="38"/>
      <c r="CQ267" s="38"/>
      <c r="CR267" s="38"/>
      <c r="CS267" s="38"/>
    </row>
    <row r="268" spans="1:97" ht="13.5" customHeight="1" x14ac:dyDescent="0.35">
      <c r="A268" s="136" t="s">
        <v>89</v>
      </c>
      <c r="B268" s="137" t="s">
        <v>85</v>
      </c>
      <c r="C268" s="138" t="s">
        <v>86</v>
      </c>
      <c r="D268" s="138">
        <v>44816</v>
      </c>
      <c r="E268" s="182">
        <v>0.4430324074074074</v>
      </c>
      <c r="F268" s="140">
        <f t="shared" si="52"/>
        <v>44816.443032407406</v>
      </c>
      <c r="G268" s="141">
        <v>13.708333333333334</v>
      </c>
      <c r="H268" s="141">
        <v>45.697666666666663</v>
      </c>
      <c r="I268" s="117">
        <v>19</v>
      </c>
      <c r="J268" s="199">
        <v>15</v>
      </c>
      <c r="K268" s="199"/>
      <c r="L268" s="196">
        <v>23.365200000000002</v>
      </c>
      <c r="M268" s="196">
        <v>55.618144999999998</v>
      </c>
      <c r="N268" s="196">
        <v>8.1560000000000006</v>
      </c>
      <c r="O268" s="196">
        <v>1.9040999999999999</v>
      </c>
      <c r="P268" s="196">
        <v>1.5673794000000001</v>
      </c>
      <c r="Q268" s="196">
        <v>4.8982000000000001</v>
      </c>
      <c r="R268" s="196">
        <v>102.432</v>
      </c>
      <c r="S268" s="196">
        <v>38.272100000000002</v>
      </c>
      <c r="T268" s="196">
        <v>26.3111</v>
      </c>
      <c r="U268" s="130">
        <f t="shared" si="83"/>
        <v>218.75851020000002</v>
      </c>
      <c r="V268" s="117">
        <v>214.7877869600816</v>
      </c>
      <c r="W268" s="116">
        <v>0.26600000000000001</v>
      </c>
      <c r="X268" s="115">
        <v>3.5999999999999997E-2</v>
      </c>
      <c r="Y268" s="116">
        <v>0.27700000000000002</v>
      </c>
      <c r="Z268" s="116">
        <v>0.03</v>
      </c>
      <c r="AA268" s="116">
        <v>3.492</v>
      </c>
      <c r="AB268" s="116">
        <f t="shared" si="145"/>
        <v>209.28136406210712</v>
      </c>
      <c r="AC268" s="116">
        <f t="shared" si="146"/>
        <v>208.11123554964581</v>
      </c>
      <c r="AD268" s="116">
        <f t="shared" si="147"/>
        <v>213.61228537456716</v>
      </c>
      <c r="AE268" s="116">
        <f t="shared" si="148"/>
        <v>-1.1701285124613037</v>
      </c>
      <c r="AF268" s="116">
        <f t="shared" si="149"/>
        <v>-1.1755015855144393</v>
      </c>
      <c r="AG268" s="116">
        <f t="shared" si="150"/>
        <v>100.55029680687757</v>
      </c>
      <c r="AH268" s="116">
        <f t="shared" si="152"/>
        <v>26.707988795255005</v>
      </c>
      <c r="AI268" s="163">
        <f t="shared" si="61"/>
        <v>0.25908048140555129</v>
      </c>
      <c r="AJ268" s="163">
        <f t="shared" si="62"/>
        <v>3.5063523799247542E-2</v>
      </c>
      <c r="AK268" s="163">
        <f t="shared" si="63"/>
        <v>0.26979433589976581</v>
      </c>
      <c r="AL268" s="163">
        <f t="shared" si="64"/>
        <v>2.9219603166039616E-2</v>
      </c>
      <c r="AM268" s="116">
        <f t="shared" si="65"/>
        <v>3.4011618085270112</v>
      </c>
      <c r="AN268" s="142">
        <v>2718.64</v>
      </c>
      <c r="AO268" s="183">
        <v>8.2970000000000006</v>
      </c>
      <c r="AP268" s="115">
        <v>25.600999999999999</v>
      </c>
      <c r="AQ268" s="183">
        <v>8.3089999999999993</v>
      </c>
      <c r="AR268" s="117">
        <v>225.20464919243406</v>
      </c>
      <c r="AS268" s="116">
        <v>25.360528000000002</v>
      </c>
      <c r="AT268" s="115"/>
      <c r="AU268" s="143">
        <f t="shared" si="144"/>
        <v>2022.6981519507187</v>
      </c>
      <c r="AV268" s="115"/>
      <c r="AW268" s="115" t="s">
        <v>87</v>
      </c>
      <c r="AX268" s="147">
        <v>2145.7118657176966</v>
      </c>
      <c r="AY268" s="60">
        <v>23.365200000000002</v>
      </c>
      <c r="AZ268" s="60">
        <v>15</v>
      </c>
      <c r="BA268" s="148">
        <v>8.3312309155910924</v>
      </c>
      <c r="BB268" s="282">
        <v>196.78146239352748</v>
      </c>
      <c r="BC268" s="283">
        <v>197.42384354911579</v>
      </c>
      <c r="BD268" s="147">
        <v>1732.8794938990968</v>
      </c>
      <c r="BE268" s="147">
        <v>407.10588345158925</v>
      </c>
      <c r="BF268" s="147">
        <v>5.7264883670104121</v>
      </c>
      <c r="BG268" s="147">
        <v>159.47909915731714</v>
      </c>
      <c r="BH268" s="147">
        <v>11.774996340587196</v>
      </c>
      <c r="BI268" s="147">
        <v>3.5906964134699119E-2</v>
      </c>
      <c r="BJ268" s="147">
        <v>0.26350063614313424</v>
      </c>
      <c r="BK268" s="148">
        <v>7.6664083210203087</v>
      </c>
      <c r="BL268" s="149">
        <v>9.4929888787254235</v>
      </c>
      <c r="BM268" s="149">
        <v>6.2502624821689219</v>
      </c>
      <c r="BN268" s="147">
        <v>203.05710160394241</v>
      </c>
      <c r="BO268" s="115"/>
      <c r="BP268" s="115" t="s">
        <v>94</v>
      </c>
      <c r="BQ268" s="183">
        <v>2135.0972148137739</v>
      </c>
      <c r="BR268" s="171">
        <v>23.365200000000002</v>
      </c>
      <c r="BS268" s="171">
        <v>15</v>
      </c>
      <c r="BT268" s="172">
        <v>8.343274392188869</v>
      </c>
      <c r="BU268" s="273">
        <v>189.45550787513795</v>
      </c>
      <c r="BV268" s="273">
        <v>190.07397389628187</v>
      </c>
      <c r="BW268" s="173">
        <v>414.30302307959295</v>
      </c>
      <c r="BX268" s="173">
        <v>1715.2808941465078</v>
      </c>
      <c r="BY268" s="173">
        <v>5.5132975876732129</v>
      </c>
      <c r="BZ268" s="173">
        <v>162.36185629553739</v>
      </c>
      <c r="CA268" s="184">
        <v>12.08180777736839</v>
      </c>
      <c r="CB268" s="172">
        <v>3.7008088391898557E-2</v>
      </c>
      <c r="CC268" s="172">
        <v>0.27702817250522321</v>
      </c>
      <c r="CD268" s="173">
        <v>0</v>
      </c>
      <c r="CE268" s="173">
        <v>0</v>
      </c>
      <c r="CF268" s="172">
        <v>7.6103621377251152</v>
      </c>
      <c r="CG268" s="174">
        <v>9.660813440404592</v>
      </c>
      <c r="CH268" s="174">
        <v>6.3607595632094913</v>
      </c>
      <c r="CI268" s="173">
        <v>195.49751203238219</v>
      </c>
      <c r="CJ268" s="115"/>
      <c r="CK268" s="115"/>
      <c r="CL268" s="115"/>
      <c r="CM268" s="115"/>
      <c r="CN268" s="115"/>
      <c r="CO268" s="115"/>
      <c r="CP268" s="115"/>
      <c r="CQ268" s="115"/>
      <c r="CR268" s="115"/>
      <c r="CS268" s="115"/>
    </row>
    <row r="269" spans="1:97" ht="13.5" customHeight="1" x14ac:dyDescent="0.35">
      <c r="A269" s="25" t="s">
        <v>84</v>
      </c>
      <c r="B269" s="132" t="s">
        <v>85</v>
      </c>
      <c r="C269" s="27" t="s">
        <v>86</v>
      </c>
      <c r="D269" s="104">
        <v>44845</v>
      </c>
      <c r="E269" s="105">
        <v>0.40284722222222219</v>
      </c>
      <c r="F269" s="29">
        <f t="shared" si="52"/>
        <v>44845.40284722222</v>
      </c>
      <c r="G269" s="30">
        <v>13.708333333333334</v>
      </c>
      <c r="H269" s="30">
        <v>45.697666666666663</v>
      </c>
      <c r="I269" s="31">
        <v>19</v>
      </c>
      <c r="J269" s="62">
        <v>2.137</v>
      </c>
      <c r="K269" s="62">
        <v>2.12</v>
      </c>
      <c r="L269" s="196">
        <v>21.093299999999999</v>
      </c>
      <c r="M269" s="196">
        <v>52.655887</v>
      </c>
      <c r="N269" s="196">
        <v>8.218</v>
      </c>
      <c r="O269" s="196">
        <v>2.0958000000000001</v>
      </c>
      <c r="P269" s="196">
        <v>0.91825959999999995</v>
      </c>
      <c r="Q269" s="196">
        <v>5.3311000000000002</v>
      </c>
      <c r="R269" s="196">
        <v>106.90300000000001</v>
      </c>
      <c r="S269" s="196">
        <v>37.922600000000003</v>
      </c>
      <c r="T269" s="196">
        <v>26.695</v>
      </c>
      <c r="U269" s="123">
        <f t="shared" si="83"/>
        <v>238.09225710000001</v>
      </c>
      <c r="V269" s="31">
        <v>233.70957181598482</v>
      </c>
      <c r="W269" s="115"/>
      <c r="X269" s="115"/>
      <c r="Y269" s="115"/>
      <c r="Z269" s="115"/>
      <c r="AA269" s="115"/>
      <c r="AB269" s="33">
        <f t="shared" si="145"/>
        <v>227.63291125016175</v>
      </c>
      <c r="AC269" s="33">
        <f t="shared" si="146"/>
        <v>216.93639450538379</v>
      </c>
      <c r="AD269" s="33">
        <f t="shared" si="147"/>
        <v>222.75531030837024</v>
      </c>
      <c r="AE269" s="33">
        <f t="shared" si="148"/>
        <v>-10.696516744777966</v>
      </c>
      <c r="AF269" s="33">
        <f t="shared" si="149"/>
        <v>-10.954261507614575</v>
      </c>
      <c r="AG269" s="33">
        <f t="shared" si="150"/>
        <v>104.91762081561606</v>
      </c>
      <c r="AH269" s="33">
        <f t="shared" si="152"/>
        <v>26.441942427289632</v>
      </c>
      <c r="AI269" s="163"/>
      <c r="AJ269" s="163"/>
      <c r="AK269" s="163"/>
      <c r="AL269" s="163"/>
      <c r="AM269" s="116"/>
      <c r="AN269" s="185">
        <v>2726.73</v>
      </c>
      <c r="AO269" s="115">
        <v>8.0180000000000007</v>
      </c>
      <c r="AP269" s="186">
        <v>25.652000000000001</v>
      </c>
      <c r="AQ269" s="34">
        <v>8.0280000000000005</v>
      </c>
      <c r="AR269" s="31">
        <v>224.40003483084544</v>
      </c>
      <c r="AS269" s="34">
        <v>25.887837999999999</v>
      </c>
      <c r="AT269" s="38"/>
      <c r="AU269" s="38">
        <f t="shared" si="144"/>
        <v>2022.7775496235456</v>
      </c>
      <c r="AV269" s="38"/>
      <c r="AW269" s="115" t="s">
        <v>87</v>
      </c>
      <c r="AX269" s="147">
        <v>2376.4038236134611</v>
      </c>
      <c r="AY269" s="60">
        <v>21.093299999999999</v>
      </c>
      <c r="AZ269" s="60">
        <v>2.137</v>
      </c>
      <c r="BA269" s="148">
        <v>8.0870467589893682</v>
      </c>
      <c r="BB269" s="282">
        <v>414.68764396549858</v>
      </c>
      <c r="BC269" s="283">
        <v>416.07984837328092</v>
      </c>
      <c r="BD269" s="147">
        <v>2106.5002648179297</v>
      </c>
      <c r="BE269" s="147">
        <v>257.06438428867881</v>
      </c>
      <c r="BF269" s="147">
        <v>12.839174506852711</v>
      </c>
      <c r="BG269" s="147">
        <v>100.69842624728506</v>
      </c>
      <c r="BH269" s="147">
        <v>5.4109059341393904</v>
      </c>
      <c r="BI269" s="147">
        <v>0</v>
      </c>
      <c r="BJ269" s="147">
        <v>0</v>
      </c>
      <c r="BK269" s="148">
        <v>9.7956938374676188</v>
      </c>
      <c r="BL269" s="149">
        <v>6.0125447802741707</v>
      </c>
      <c r="BM269" s="149">
        <v>3.9318510700017555</v>
      </c>
      <c r="BN269" s="147">
        <v>426.38230728154082</v>
      </c>
      <c r="BO269" s="38"/>
      <c r="BP269" s="38" t="s">
        <v>94</v>
      </c>
      <c r="BQ269" s="187">
        <v>2369.4555274955878</v>
      </c>
      <c r="BR269" s="61">
        <v>21.093299999999999</v>
      </c>
      <c r="BS269" s="61">
        <v>2.137</v>
      </c>
      <c r="BT269" s="188">
        <v>8.0971249902464315</v>
      </c>
      <c r="BU269" s="275">
        <v>403.01696160453423</v>
      </c>
      <c r="BV269" s="275">
        <v>404.36998477395275</v>
      </c>
      <c r="BW269" s="187">
        <v>261.69811951879274</v>
      </c>
      <c r="BX269" s="187">
        <v>2095.2795703210081</v>
      </c>
      <c r="BY269" s="187">
        <v>12.477837655787068</v>
      </c>
      <c r="BZ269" s="187">
        <v>102.52442533405755</v>
      </c>
      <c r="CA269" s="187">
        <v>5.5379396063648141</v>
      </c>
      <c r="CB269" s="187">
        <v>0</v>
      </c>
      <c r="CC269" s="187">
        <v>0</v>
      </c>
      <c r="CD269" s="187">
        <v>0</v>
      </c>
      <c r="CE269" s="187">
        <v>0</v>
      </c>
      <c r="CF269" s="188">
        <v>9.6948113945892693</v>
      </c>
      <c r="CG269" s="189">
        <v>6.1209244013877164</v>
      </c>
      <c r="CH269" s="189">
        <v>4.0027249752805529</v>
      </c>
      <c r="CI269" s="187">
        <v>414.38249840121654</v>
      </c>
      <c r="CJ269" s="38"/>
      <c r="CK269" s="38"/>
      <c r="CL269" s="38"/>
      <c r="CM269" s="38"/>
      <c r="CN269" s="38"/>
      <c r="CO269" s="38"/>
      <c r="CP269" s="38"/>
      <c r="CQ269" s="38"/>
      <c r="CR269" s="38"/>
      <c r="CS269" s="38"/>
    </row>
    <row r="270" spans="1:97" ht="13.5" customHeight="1" x14ac:dyDescent="0.35">
      <c r="A270" s="25" t="s">
        <v>84</v>
      </c>
      <c r="B270" s="132" t="s">
        <v>85</v>
      </c>
      <c r="C270" s="27" t="s">
        <v>86</v>
      </c>
      <c r="D270" s="104">
        <v>44845</v>
      </c>
      <c r="E270" s="105">
        <v>0.40284722222222219</v>
      </c>
      <c r="F270" s="29">
        <f t="shared" si="52"/>
        <v>44845.40284722222</v>
      </c>
      <c r="G270" s="30">
        <v>13.708333333333334</v>
      </c>
      <c r="H270" s="30">
        <v>45.697666666666663</v>
      </c>
      <c r="I270" s="31">
        <v>19</v>
      </c>
      <c r="J270" s="62">
        <v>2.137</v>
      </c>
      <c r="K270" s="62">
        <v>2.12</v>
      </c>
      <c r="L270" s="196">
        <v>21.093299999999999</v>
      </c>
      <c r="M270" s="196">
        <v>52.655887</v>
      </c>
      <c r="N270" s="196">
        <v>8.218</v>
      </c>
      <c r="O270" s="196">
        <v>2.0958000000000001</v>
      </c>
      <c r="P270" s="196">
        <v>0.91825959999999995</v>
      </c>
      <c r="Q270" s="196">
        <v>5.3311000000000002</v>
      </c>
      <c r="R270" s="196">
        <v>106.90300000000001</v>
      </c>
      <c r="S270" s="196">
        <v>37.922600000000003</v>
      </c>
      <c r="T270" s="196">
        <v>26.695</v>
      </c>
      <c r="U270" s="123">
        <f t="shared" si="83"/>
        <v>238.09225710000001</v>
      </c>
      <c r="V270" s="31">
        <v>234.16452379200081</v>
      </c>
      <c r="W270" s="115"/>
      <c r="X270" s="115"/>
      <c r="Y270" s="115"/>
      <c r="Z270" s="115"/>
      <c r="AA270" s="115"/>
      <c r="AB270" s="33">
        <f t="shared" si="145"/>
        <v>228.07603406269712</v>
      </c>
      <c r="AC270" s="33">
        <f t="shared" si="146"/>
        <v>216.93639450538379</v>
      </c>
      <c r="AD270" s="33">
        <f t="shared" si="147"/>
        <v>222.75531030837024</v>
      </c>
      <c r="AE270" s="33">
        <f t="shared" si="148"/>
        <v>-11.13963955731333</v>
      </c>
      <c r="AF270" s="33">
        <f t="shared" si="149"/>
        <v>-11.409213483630566</v>
      </c>
      <c r="AG270" s="33">
        <f t="shared" si="150"/>
        <v>105.12185925796169</v>
      </c>
      <c r="AH270" s="33">
        <f t="shared" si="152"/>
        <v>26.441942427289632</v>
      </c>
      <c r="AI270" s="163"/>
      <c r="AJ270" s="163"/>
      <c r="AK270" s="163"/>
      <c r="AL270" s="163"/>
      <c r="AM270" s="116"/>
      <c r="AN270" s="142">
        <v>2720.69</v>
      </c>
      <c r="AO270" s="115">
        <v>8.0259999999999998</v>
      </c>
      <c r="AP270" s="186">
        <v>25.626999999999999</v>
      </c>
      <c r="AQ270" s="34">
        <v>8.0359999999999996</v>
      </c>
      <c r="AR270" s="31"/>
      <c r="AS270" s="34">
        <v>25.744208799999999</v>
      </c>
      <c r="AT270" s="38"/>
      <c r="AU270" s="38">
        <f t="shared" si="144"/>
        <v>2022.7775496235456</v>
      </c>
      <c r="AV270" s="38"/>
      <c r="AW270" s="115" t="s">
        <v>87</v>
      </c>
      <c r="AX270" s="147">
        <v>2365.6480004540676</v>
      </c>
      <c r="AY270" s="60">
        <v>21.093299999999999</v>
      </c>
      <c r="AZ270" s="60">
        <v>2.137</v>
      </c>
      <c r="BA270" s="148">
        <v>8.0947263622211327</v>
      </c>
      <c r="BB270" s="282">
        <v>404.83225793589946</v>
      </c>
      <c r="BC270" s="283">
        <v>406.19137548404069</v>
      </c>
      <c r="BD270" s="147">
        <v>2093.1248643429776</v>
      </c>
      <c r="BE270" s="147">
        <v>259.98909493267752</v>
      </c>
      <c r="BF270" s="147">
        <v>12.534041178412485</v>
      </c>
      <c r="BG270" s="147">
        <v>102.08772753913918</v>
      </c>
      <c r="BH270" s="147">
        <v>5.5074376254104909</v>
      </c>
      <c r="BI270" s="147">
        <v>0</v>
      </c>
      <c r="BJ270" s="147">
        <v>0</v>
      </c>
      <c r="BK270" s="148">
        <v>9.713498916266623</v>
      </c>
      <c r="BL270" s="149">
        <v>6.0809515872499622</v>
      </c>
      <c r="BM270" s="149">
        <v>3.9765851030996191</v>
      </c>
      <c r="BN270" s="147">
        <v>416.24898815424035</v>
      </c>
      <c r="BO270" s="38"/>
      <c r="BP270" s="38" t="s">
        <v>94</v>
      </c>
      <c r="BQ270" s="187">
        <v>2358.6556593657824</v>
      </c>
      <c r="BR270" s="61">
        <v>21.093299999999999</v>
      </c>
      <c r="BS270" s="61">
        <v>2.137</v>
      </c>
      <c r="BT270" s="188">
        <v>8.1048031020570193</v>
      </c>
      <c r="BU270" s="275">
        <v>393.4109787727055</v>
      </c>
      <c r="BV270" s="275">
        <v>394.73175238794954</v>
      </c>
      <c r="BW270" s="187">
        <v>264.65492272734764</v>
      </c>
      <c r="BX270" s="187">
        <v>2081.8203105204216</v>
      </c>
      <c r="BY270" s="187">
        <v>12.180426118012926</v>
      </c>
      <c r="BZ270" s="187">
        <v>103.93115773360368</v>
      </c>
      <c r="CA270" s="187">
        <v>5.6367182476402586</v>
      </c>
      <c r="CB270" s="187">
        <v>0</v>
      </c>
      <c r="CC270" s="187">
        <v>0</v>
      </c>
      <c r="CD270" s="187">
        <v>0</v>
      </c>
      <c r="CE270" s="187">
        <v>0</v>
      </c>
      <c r="CF270" s="188">
        <v>9.61422758400745</v>
      </c>
      <c r="CG270" s="189">
        <v>6.1900818295825539</v>
      </c>
      <c r="CH270" s="189">
        <v>4.0479498705592611</v>
      </c>
      <c r="CI270" s="187">
        <v>404.50561592558915</v>
      </c>
      <c r="CJ270" s="38"/>
      <c r="CK270" s="38"/>
      <c r="CL270" s="38"/>
      <c r="CM270" s="38"/>
      <c r="CN270" s="38"/>
      <c r="CO270" s="38"/>
      <c r="CP270" s="38"/>
      <c r="CQ270" s="38"/>
      <c r="CR270" s="38"/>
      <c r="CS270" s="38"/>
    </row>
    <row r="271" spans="1:97" ht="13.5" customHeight="1" x14ac:dyDescent="0.35">
      <c r="A271" s="25" t="s">
        <v>84</v>
      </c>
      <c r="B271" s="132" t="s">
        <v>85</v>
      </c>
      <c r="C271" s="27" t="s">
        <v>86</v>
      </c>
      <c r="D271" s="104">
        <v>44845</v>
      </c>
      <c r="E271" s="105">
        <v>0.40284722222222219</v>
      </c>
      <c r="F271" s="29">
        <f t="shared" si="52"/>
        <v>44845.40284722222</v>
      </c>
      <c r="G271" s="30">
        <v>13.708333333333334</v>
      </c>
      <c r="H271" s="30">
        <v>45.697666666666663</v>
      </c>
      <c r="I271" s="31">
        <v>19</v>
      </c>
      <c r="J271" s="62">
        <v>2.137</v>
      </c>
      <c r="K271" s="62">
        <v>2.12</v>
      </c>
      <c r="L271" s="196">
        <v>21.093299999999999</v>
      </c>
      <c r="M271" s="196">
        <v>52.655887</v>
      </c>
      <c r="N271" s="196">
        <v>8.218</v>
      </c>
      <c r="O271" s="196">
        <v>2.0958000000000001</v>
      </c>
      <c r="P271" s="196">
        <v>0.91825959999999995</v>
      </c>
      <c r="Q271" s="196">
        <v>5.3311000000000002</v>
      </c>
      <c r="R271" s="196">
        <v>106.90300000000001</v>
      </c>
      <c r="S271" s="196">
        <v>37.922600000000003</v>
      </c>
      <c r="T271" s="196">
        <v>26.695</v>
      </c>
      <c r="U271" s="123">
        <f t="shared" si="83"/>
        <v>238.09225710000001</v>
      </c>
      <c r="V271" s="31">
        <v>234.30003002893019</v>
      </c>
      <c r="W271" s="158">
        <f>0.03/2</f>
        <v>1.4999999999999999E-2</v>
      </c>
      <c r="X271" s="38">
        <v>7.0000000000000001E-3</v>
      </c>
      <c r="Y271" s="38">
        <v>8.7999999999999995E-2</v>
      </c>
      <c r="Z271" s="52">
        <v>3.0000000000000001E-3</v>
      </c>
      <c r="AA271" s="38">
        <v>0.69599999999999995</v>
      </c>
      <c r="AB271" s="33">
        <f t="shared" si="145"/>
        <v>228.2080170147222</v>
      </c>
      <c r="AC271" s="33">
        <f t="shared" si="146"/>
        <v>216.93639450538379</v>
      </c>
      <c r="AD271" s="33">
        <f t="shared" si="147"/>
        <v>222.75531030837024</v>
      </c>
      <c r="AE271" s="33">
        <f t="shared" si="148"/>
        <v>-11.271622509338414</v>
      </c>
      <c r="AF271" s="33">
        <f t="shared" si="149"/>
        <v>-11.544719720559954</v>
      </c>
      <c r="AG271" s="33">
        <f t="shared" si="150"/>
        <v>105.18269113520932</v>
      </c>
      <c r="AH271" s="33">
        <f t="shared" si="152"/>
        <v>26.441942427289632</v>
      </c>
      <c r="AI271" s="163">
        <f t="shared" ref="AI271:AI276" si="156">W271*1000/(AH271+1000)</f>
        <v>1.4613588338497342E-2</v>
      </c>
      <c r="AJ271" s="163">
        <f t="shared" ref="AJ271:AJ276" si="157">X271*1000/(AH271+1000)</f>
        <v>6.819674557965426E-3</v>
      </c>
      <c r="AK271" s="163">
        <f t="shared" ref="AK271:AK276" si="158">Y271*1000/(AH271+1000)</f>
        <v>8.5733051585851081E-2</v>
      </c>
      <c r="AL271" s="163">
        <f t="shared" ref="AL271:AL276" si="159">Z271*1000/(AH271+1000)</f>
        <v>2.9227176676994682E-3</v>
      </c>
      <c r="AM271" s="116">
        <f t="shared" ref="AM271:AM276" si="160">AA271*1000/(AH271+1000)</f>
        <v>0.67807049890627669</v>
      </c>
      <c r="AN271" s="142">
        <v>2719.33</v>
      </c>
      <c r="AO271" s="115">
        <v>8.0150000000000006</v>
      </c>
      <c r="AP271" s="186">
        <v>25.687000000000001</v>
      </c>
      <c r="AQ271" s="34">
        <v>8.0250000000000004</v>
      </c>
      <c r="AR271" s="31">
        <v>225.85077738335605</v>
      </c>
      <c r="AS271" s="34">
        <v>25.820543199999999</v>
      </c>
      <c r="AT271" s="38"/>
      <c r="AU271" s="38">
        <f t="shared" si="144"/>
        <v>2022.7775496235456</v>
      </c>
      <c r="AV271" s="38"/>
      <c r="AW271" s="115" t="s">
        <v>87</v>
      </c>
      <c r="AX271" s="147">
        <v>2371.3711167448332</v>
      </c>
      <c r="AY271" s="60">
        <v>21.093299999999999</v>
      </c>
      <c r="AZ271" s="60">
        <v>2.137</v>
      </c>
      <c r="BA271" s="148">
        <v>8.0845499178438693</v>
      </c>
      <c r="BB271" s="282">
        <v>416.44061971825181</v>
      </c>
      <c r="BC271" s="283">
        <v>417.83870927984873</v>
      </c>
      <c r="BD271" s="147">
        <v>2103.2779346006882</v>
      </c>
      <c r="BE271" s="147">
        <v>255.1997336266642</v>
      </c>
      <c r="BF271" s="147">
        <v>12.8934485174809</v>
      </c>
      <c r="BG271" s="147">
        <v>100.24963848081701</v>
      </c>
      <c r="BH271" s="147">
        <v>5.3798868648630354</v>
      </c>
      <c r="BI271" s="147">
        <v>3.2886915636118974E-3</v>
      </c>
      <c r="BJ271" s="147">
        <v>2.8196311758085651E-2</v>
      </c>
      <c r="BK271" s="148">
        <v>9.8138682887798172</v>
      </c>
      <c r="BL271" s="149">
        <v>5.9689319879538587</v>
      </c>
      <c r="BM271" s="149">
        <v>3.9033308659256103</v>
      </c>
      <c r="BN271" s="147">
        <v>428.18471894473885</v>
      </c>
      <c r="BO271" s="38"/>
      <c r="BP271" s="38" t="s">
        <v>94</v>
      </c>
      <c r="BQ271" s="187">
        <v>2364.4531922434985</v>
      </c>
      <c r="BR271" s="61">
        <v>21.093299999999999</v>
      </c>
      <c r="BS271" s="61">
        <v>2.137</v>
      </c>
      <c r="BT271" s="188">
        <v>8.0946293624446337</v>
      </c>
      <c r="BU271" s="275">
        <v>404.72762933793717</v>
      </c>
      <c r="BV271" s="275">
        <v>406.08639562315227</v>
      </c>
      <c r="BW271" s="187">
        <v>259.80581963430063</v>
      </c>
      <c r="BX271" s="187">
        <v>2092.1165708444673</v>
      </c>
      <c r="BY271" s="187">
        <v>12.530801764730308</v>
      </c>
      <c r="BZ271" s="187">
        <v>102.07009530807908</v>
      </c>
      <c r="CA271" s="187">
        <v>5.5062076752583708</v>
      </c>
      <c r="CB271" s="187">
        <v>3.3842822167607593E-3</v>
      </c>
      <c r="CC271" s="187">
        <v>2.9592544430386322E-2</v>
      </c>
      <c r="CD271" s="187">
        <v>7.2870052194760448E-4</v>
      </c>
      <c r="CE271" s="187">
        <v>0</v>
      </c>
      <c r="CF271" s="188">
        <v>9.712500479979461</v>
      </c>
      <c r="CG271" s="189">
        <v>6.0766649143152494</v>
      </c>
      <c r="CH271" s="189">
        <v>3.9737818708275872</v>
      </c>
      <c r="CI271" s="187">
        <v>416.14140891078824</v>
      </c>
      <c r="CJ271" s="33">
        <f t="shared" ref="CJ271:CK271" si="161">AVERAGE(BU269:BU271)</f>
        <v>400.38518990505901</v>
      </c>
      <c r="CK271" s="33">
        <f t="shared" si="161"/>
        <v>401.72937759501821</v>
      </c>
      <c r="CL271" s="38"/>
      <c r="CM271" s="38"/>
      <c r="CN271" s="38"/>
      <c r="CO271" s="38"/>
      <c r="CP271" s="38"/>
      <c r="CQ271" s="38"/>
      <c r="CR271" s="38"/>
      <c r="CS271" s="38"/>
    </row>
    <row r="272" spans="1:97" ht="13.5" customHeight="1" x14ac:dyDescent="0.35">
      <c r="A272" s="136" t="s">
        <v>89</v>
      </c>
      <c r="B272" s="137" t="s">
        <v>85</v>
      </c>
      <c r="C272" s="138" t="s">
        <v>86</v>
      </c>
      <c r="D272" s="190">
        <v>44845</v>
      </c>
      <c r="E272" s="182">
        <v>0.40052083333333338</v>
      </c>
      <c r="F272" s="140">
        <f t="shared" si="52"/>
        <v>44845.400520833333</v>
      </c>
      <c r="G272" s="141">
        <v>13.708333333333334</v>
      </c>
      <c r="H272" s="141">
        <v>45.697666666666663</v>
      </c>
      <c r="I272" s="117">
        <v>19</v>
      </c>
      <c r="J272" s="199">
        <v>15.186</v>
      </c>
      <c r="K272" s="199">
        <v>15.061999999999999</v>
      </c>
      <c r="L272" s="196">
        <v>21.380500000000001</v>
      </c>
      <c r="M272" s="196">
        <v>53.426490999999999</v>
      </c>
      <c r="N272" s="196">
        <v>8.1210000000000004</v>
      </c>
      <c r="O272" s="196">
        <v>1.7658</v>
      </c>
      <c r="P272" s="196">
        <v>1.4851493</v>
      </c>
      <c r="Q272" s="196">
        <v>3.7974999999999999</v>
      </c>
      <c r="R272" s="196">
        <v>76.706000000000003</v>
      </c>
      <c r="S272" s="196">
        <v>38.285699999999999</v>
      </c>
      <c r="T272" s="196">
        <v>26.892600000000002</v>
      </c>
      <c r="U272" s="130">
        <f t="shared" si="83"/>
        <v>169.60014749999999</v>
      </c>
      <c r="V272" s="117">
        <v>168.83160984630743</v>
      </c>
      <c r="W272" s="115">
        <v>2.222</v>
      </c>
      <c r="X272" s="115">
        <v>0.22700000000000001</v>
      </c>
      <c r="Y272" s="115">
        <v>1.3239999999999998</v>
      </c>
      <c r="Z272" s="115">
        <v>5.8999999999999997E-2</v>
      </c>
      <c r="AA272" s="115">
        <v>8.0820000000000007</v>
      </c>
      <c r="AB272" s="116">
        <f t="shared" si="145"/>
        <v>164.41019230862844</v>
      </c>
      <c r="AC272" s="116">
        <f t="shared" si="146"/>
        <v>215.33009778219522</v>
      </c>
      <c r="AD272" s="116">
        <f t="shared" si="147"/>
        <v>221.14873211229121</v>
      </c>
      <c r="AE272" s="116">
        <f t="shared" si="148"/>
        <v>50.919905473566786</v>
      </c>
      <c r="AF272" s="116">
        <f t="shared" si="149"/>
        <v>52.317122265983784</v>
      </c>
      <c r="AG272" s="116">
        <f t="shared" si="150"/>
        <v>76.343015053136696</v>
      </c>
      <c r="AH272" s="116">
        <f t="shared" si="152"/>
        <v>26.718342490527675</v>
      </c>
      <c r="AI272" s="163">
        <f t="shared" si="156"/>
        <v>2.1641767834887005</v>
      </c>
      <c r="AJ272" s="163">
        <f t="shared" si="157"/>
        <v>0.22109276771014175</v>
      </c>
      <c r="AK272" s="163">
        <f t="shared" si="158"/>
        <v>1.2895454821507826</v>
      </c>
      <c r="AL272" s="163">
        <f t="shared" si="159"/>
        <v>5.746464006563156E-2</v>
      </c>
      <c r="AM272" s="116">
        <f t="shared" si="160"/>
        <v>7.8716817120412594</v>
      </c>
      <c r="AN272" s="142">
        <v>2711.66</v>
      </c>
      <c r="AO272" s="115">
        <v>7.9240000000000004</v>
      </c>
      <c r="AP272" s="186">
        <v>25.681000000000001</v>
      </c>
      <c r="AQ272" s="118">
        <v>7.9329999999999998</v>
      </c>
      <c r="AR272" s="117">
        <v>190.12730359603177</v>
      </c>
      <c r="AS272" s="118">
        <v>25.784384800000002</v>
      </c>
      <c r="AT272" s="115"/>
      <c r="AU272" s="115">
        <f t="shared" si="144"/>
        <v>2022.7775496235456</v>
      </c>
      <c r="AV272" s="115"/>
      <c r="AW272" s="115" t="s">
        <v>87</v>
      </c>
      <c r="AX272" s="147">
        <v>2421.1329241043745</v>
      </c>
      <c r="AY272" s="60">
        <v>21.380500000000001</v>
      </c>
      <c r="AZ272" s="60">
        <v>15.186</v>
      </c>
      <c r="BA272" s="148">
        <v>7.9878801938067561</v>
      </c>
      <c r="BB272" s="282">
        <v>541.27725557756844</v>
      </c>
      <c r="BC272" s="283">
        <v>543.0879974010503</v>
      </c>
      <c r="BD272" s="147">
        <v>2187.895892791707</v>
      </c>
      <c r="BE272" s="147">
        <v>216.64004063386523</v>
      </c>
      <c r="BF272" s="147">
        <v>16.596990678802246</v>
      </c>
      <c r="BG272" s="147">
        <v>85.711575959905588</v>
      </c>
      <c r="BH272" s="147">
        <v>4.4518147499879346</v>
      </c>
      <c r="BI272" s="147">
        <v>6.3248548211990843E-2</v>
      </c>
      <c r="BJ272" s="147">
        <v>0.26789895025317678</v>
      </c>
      <c r="BK272" s="148">
        <v>10.74729437486419</v>
      </c>
      <c r="BL272" s="149">
        <v>5.0427711695232551</v>
      </c>
      <c r="BM272" s="149">
        <v>3.3014673004235804</v>
      </c>
      <c r="BN272" s="147">
        <v>556.7776057493312</v>
      </c>
      <c r="BO272" s="115"/>
      <c r="BP272" s="115" t="s">
        <v>94</v>
      </c>
      <c r="BQ272" s="187">
        <v>2415.3762407439722</v>
      </c>
      <c r="BR272" s="61">
        <v>21.380500000000001</v>
      </c>
      <c r="BS272" s="61">
        <v>15.186</v>
      </c>
      <c r="BT272" s="188">
        <v>7.9969880854233324</v>
      </c>
      <c r="BU272" s="275">
        <v>527.85777982150194</v>
      </c>
      <c r="BV272" s="275">
        <v>529.6236292986855</v>
      </c>
      <c r="BW272" s="187">
        <v>220.31885202296829</v>
      </c>
      <c r="BX272" s="187">
        <v>2178.8718746223508</v>
      </c>
      <c r="BY272" s="187">
        <v>16.18551409865313</v>
      </c>
      <c r="BZ272" s="187">
        <v>87.179815014546023</v>
      </c>
      <c r="CA272" s="187">
        <v>4.5461627136498572</v>
      </c>
      <c r="CB272" s="187">
        <v>6.5072544420683776E-2</v>
      </c>
      <c r="CC272" s="187">
        <v>0.28068363540895269</v>
      </c>
      <c r="CD272" s="187">
        <v>8.8978802497639731E-2</v>
      </c>
      <c r="CE272" s="187">
        <v>0</v>
      </c>
      <c r="CF272" s="188">
        <v>10.637588212420589</v>
      </c>
      <c r="CG272" s="189">
        <v>5.1284035575010423</v>
      </c>
      <c r="CH272" s="189">
        <v>3.3575302307572956</v>
      </c>
      <c r="CI272" s="187">
        <v>542.97384158802106</v>
      </c>
      <c r="CJ272" s="115"/>
      <c r="CK272" s="115"/>
      <c r="CL272" s="115"/>
      <c r="CM272" s="115"/>
      <c r="CN272" s="115"/>
      <c r="CO272" s="115"/>
      <c r="CP272" s="115"/>
      <c r="CQ272" s="115"/>
      <c r="CR272" s="115"/>
      <c r="CS272" s="115"/>
    </row>
    <row r="273" spans="1:97" ht="13.5" customHeight="1" x14ac:dyDescent="0.35">
      <c r="A273" s="25" t="s">
        <v>84</v>
      </c>
      <c r="B273" s="132" t="s">
        <v>85</v>
      </c>
      <c r="C273" s="27" t="s">
        <v>86</v>
      </c>
      <c r="D273" s="104">
        <v>44879</v>
      </c>
      <c r="E273" s="105">
        <v>0.43733796296296296</v>
      </c>
      <c r="F273" s="29">
        <f t="shared" si="52"/>
        <v>44879.437337962961</v>
      </c>
      <c r="G273" s="30">
        <v>13.708333333333334</v>
      </c>
      <c r="H273" s="30">
        <v>45.697666666666663</v>
      </c>
      <c r="I273" s="31">
        <v>19</v>
      </c>
      <c r="J273" s="200">
        <v>1.9970000000000001</v>
      </c>
      <c r="K273" s="200">
        <v>1.98</v>
      </c>
      <c r="L273" s="196">
        <v>17.8277</v>
      </c>
      <c r="M273" s="196">
        <v>49.535353999999998</v>
      </c>
      <c r="N273" s="196">
        <v>8.2409999999999997</v>
      </c>
      <c r="O273" s="196">
        <v>0.8357</v>
      </c>
      <c r="P273" s="196">
        <v>1.6421646000000001</v>
      </c>
      <c r="Q273" s="196">
        <v>5.0282</v>
      </c>
      <c r="R273" s="196">
        <v>95.180999999999997</v>
      </c>
      <c r="S273" s="196">
        <v>38.291400000000003</v>
      </c>
      <c r="T273" s="196">
        <v>27.838799999999999</v>
      </c>
      <c r="U273" s="123">
        <f t="shared" si="83"/>
        <v>224.56444020000001</v>
      </c>
      <c r="V273" s="31">
        <v>221.91156885410908</v>
      </c>
      <c r="W273" s="38">
        <v>0.89600000000000002</v>
      </c>
      <c r="X273" s="38">
        <v>7.1999999999999995E-2</v>
      </c>
      <c r="Y273" s="38">
        <v>0.57100000000000006</v>
      </c>
      <c r="Z273" s="38">
        <v>4.3999999999999997E-2</v>
      </c>
      <c r="AA273" s="38">
        <v>3.605</v>
      </c>
      <c r="AB273" s="33">
        <f t="shared" si="145"/>
        <v>215.9011401925176</v>
      </c>
      <c r="AC273" s="33">
        <f t="shared" si="146"/>
        <v>229.5437414168928</v>
      </c>
      <c r="AD273" s="33">
        <f t="shared" si="147"/>
        <v>235.96670343968609</v>
      </c>
      <c r="AE273" s="33">
        <f t="shared" si="148"/>
        <v>13.642601224375198</v>
      </c>
      <c r="AF273" s="33">
        <f t="shared" si="149"/>
        <v>14.055134585577008</v>
      </c>
      <c r="AG273" s="33">
        <f t="shared" si="150"/>
        <v>94.043594125486635</v>
      </c>
      <c r="AH273" s="33">
        <f t="shared" si="152"/>
        <v>26.722681931572197</v>
      </c>
      <c r="AI273" s="163">
        <f t="shared" si="156"/>
        <v>0.87267965904323475</v>
      </c>
      <c r="AJ273" s="163">
        <f t="shared" si="157"/>
        <v>7.0126044030259932E-2</v>
      </c>
      <c r="AK273" s="163">
        <f t="shared" si="158"/>
        <v>0.55613848807331157</v>
      </c>
      <c r="AL273" s="163">
        <f t="shared" si="159"/>
        <v>4.285480468515885E-2</v>
      </c>
      <c r="AM273" s="116">
        <f t="shared" si="160"/>
        <v>3.5111720656817647</v>
      </c>
      <c r="AN273" s="142">
        <v>2713.5</v>
      </c>
      <c r="AO273" s="115">
        <v>7.952</v>
      </c>
      <c r="AP273" s="115">
        <v>25.541</v>
      </c>
      <c r="AQ273" s="38">
        <v>7.9610000000000003</v>
      </c>
      <c r="AR273" s="31">
        <v>228.14768018963454</v>
      </c>
      <c r="AS273" s="34">
        <v>25.364000000000001</v>
      </c>
      <c r="AT273" s="38"/>
      <c r="AU273" s="37">
        <f t="shared" si="144"/>
        <v>2022.8706365503081</v>
      </c>
      <c r="AV273" s="38"/>
      <c r="AW273" s="115" t="s">
        <v>87</v>
      </c>
      <c r="AX273" s="147">
        <v>2406.5225801796591</v>
      </c>
      <c r="AY273" s="60">
        <v>17.8277</v>
      </c>
      <c r="AZ273" s="60">
        <v>1.9970000000000001</v>
      </c>
      <c r="BA273" s="148">
        <v>8.0686550022849364</v>
      </c>
      <c r="BB273" s="282">
        <v>435.66419155554706</v>
      </c>
      <c r="BC273" s="283">
        <v>437.18766081556538</v>
      </c>
      <c r="BD273" s="147">
        <v>2165.950715368449</v>
      </c>
      <c r="BE273" s="147">
        <v>225.82873068361786</v>
      </c>
      <c r="BF273" s="147">
        <v>14.743134127592501</v>
      </c>
      <c r="BG273" s="147">
        <v>91.895333714172622</v>
      </c>
      <c r="BH273" s="147">
        <v>3.8338489515981262</v>
      </c>
      <c r="BI273" s="147">
        <v>4.7176399008741862E-2</v>
      </c>
      <c r="BJ273" s="147">
        <v>0.12418241730425894</v>
      </c>
      <c r="BK273" s="148">
        <v>10.506860472153937</v>
      </c>
      <c r="BL273" s="149">
        <v>5.2583397764193736</v>
      </c>
      <c r="BM273" s="149">
        <v>3.4103359961091178</v>
      </c>
      <c r="BN273" s="147">
        <v>445.9807810660937</v>
      </c>
      <c r="BO273" s="38"/>
      <c r="BP273" s="38" t="s">
        <v>94</v>
      </c>
      <c r="BQ273" s="187">
        <v>2400.6605391432863</v>
      </c>
      <c r="BR273" s="61">
        <v>17.8277</v>
      </c>
      <c r="BS273" s="61">
        <v>1.9970000000000001</v>
      </c>
      <c r="BT273" s="188">
        <v>8.0778040941344251</v>
      </c>
      <c r="BU273" s="275">
        <v>424.74878827040106</v>
      </c>
      <c r="BV273" s="275">
        <v>426.23408757822233</v>
      </c>
      <c r="BW273" s="187">
        <v>229.64535224997948</v>
      </c>
      <c r="BX273" s="187">
        <v>2156.6414364741049</v>
      </c>
      <c r="BY273" s="187">
        <v>14.373750419201855</v>
      </c>
      <c r="BZ273" s="187">
        <v>93.449779965091238</v>
      </c>
      <c r="CA273" s="187">
        <v>3.9154717069589005</v>
      </c>
      <c r="CB273" s="187">
        <v>4.8535936063308832E-2</v>
      </c>
      <c r="CC273" s="187">
        <v>0.13011742649635169</v>
      </c>
      <c r="CD273" s="187">
        <v>3.2487410989354606E-2</v>
      </c>
      <c r="CE273" s="187">
        <v>0</v>
      </c>
      <c r="CF273" s="188">
        <v>10.401711402390672</v>
      </c>
      <c r="CG273" s="189">
        <v>5.3472084200732928</v>
      </c>
      <c r="CH273" s="189">
        <v>3.4679724264777785</v>
      </c>
      <c r="CI273" s="187">
        <v>434.80689949143562</v>
      </c>
      <c r="CJ273" s="38"/>
      <c r="CK273" s="38"/>
      <c r="CL273" s="38"/>
      <c r="CM273" s="38"/>
      <c r="CN273" s="38"/>
      <c r="CO273" s="38"/>
      <c r="CP273" s="38"/>
      <c r="CQ273" s="38"/>
      <c r="CR273" s="38"/>
      <c r="CS273" s="38"/>
    </row>
    <row r="274" spans="1:97" ht="13.5" customHeight="1" x14ac:dyDescent="0.35">
      <c r="A274" s="136" t="s">
        <v>89</v>
      </c>
      <c r="B274" s="137" t="s">
        <v>85</v>
      </c>
      <c r="C274" s="138" t="s">
        <v>86</v>
      </c>
      <c r="D274" s="104">
        <v>44879</v>
      </c>
      <c r="E274" s="191">
        <v>0.43583333333333335</v>
      </c>
      <c r="F274" s="140">
        <f t="shared" si="52"/>
        <v>44879.435833333337</v>
      </c>
      <c r="G274" s="141">
        <v>13.708333333333334</v>
      </c>
      <c r="H274" s="141">
        <v>45.697666666666663</v>
      </c>
      <c r="I274" s="117">
        <v>19</v>
      </c>
      <c r="J274" s="200">
        <v>15.194000000000001</v>
      </c>
      <c r="K274" s="200">
        <v>15.07</v>
      </c>
      <c r="L274" s="196">
        <v>17.869700000000002</v>
      </c>
      <c r="M274" s="196">
        <v>49.615730999999997</v>
      </c>
      <c r="N274" s="196">
        <v>8.2479999999999993</v>
      </c>
      <c r="O274" s="196">
        <v>0.83420000000000005</v>
      </c>
      <c r="P274" s="196">
        <v>1.7969419</v>
      </c>
      <c r="Q274" s="196">
        <v>5.0450999999999997</v>
      </c>
      <c r="R274" s="196">
        <v>95.588999999999999</v>
      </c>
      <c r="S274" s="196">
        <v>38.316299999999998</v>
      </c>
      <c r="T274" s="196">
        <v>27.847999999999999</v>
      </c>
      <c r="U274" s="130">
        <f t="shared" si="83"/>
        <v>225.31921109999999</v>
      </c>
      <c r="V274" s="192">
        <v>203.78735221161455</v>
      </c>
      <c r="W274" s="115">
        <v>0.69399999999999995</v>
      </c>
      <c r="X274" s="115">
        <v>6.3E-2</v>
      </c>
      <c r="Y274" s="115">
        <v>0.44400000000000001</v>
      </c>
      <c r="Z274" s="115">
        <v>4.0999999999999995E-2</v>
      </c>
      <c r="AA274" s="115">
        <v>3.2040000000000002</v>
      </c>
      <c r="AB274" s="116">
        <f t="shared" si="145"/>
        <v>198.26603954243677</v>
      </c>
      <c r="AC274" s="116">
        <f t="shared" si="146"/>
        <v>229.326597363768</v>
      </c>
      <c r="AD274" s="116">
        <f t="shared" si="147"/>
        <v>235.74547280060372</v>
      </c>
      <c r="AE274" s="116">
        <f t="shared" si="148"/>
        <v>31.06055782133123</v>
      </c>
      <c r="AF274" s="116">
        <f t="shared" si="149"/>
        <v>31.958120588989175</v>
      </c>
      <c r="AG274" s="116">
        <f t="shared" si="150"/>
        <v>86.443803051938247</v>
      </c>
      <c r="AH274" s="116">
        <f t="shared" si="152"/>
        <v>26.741638607905543</v>
      </c>
      <c r="AI274" s="163">
        <f t="shared" si="156"/>
        <v>0.67592466683337293</v>
      </c>
      <c r="AJ274" s="163">
        <f t="shared" si="157"/>
        <v>6.1359155634729823E-2</v>
      </c>
      <c r="AK274" s="163">
        <f t="shared" si="158"/>
        <v>0.43243595399714352</v>
      </c>
      <c r="AL274" s="163">
        <f t="shared" si="159"/>
        <v>3.9932148905141622E-2</v>
      </c>
      <c r="AM274" s="116">
        <f t="shared" si="160"/>
        <v>3.1205513437091166</v>
      </c>
      <c r="AN274" s="142">
        <v>2709.17</v>
      </c>
      <c r="AO274" s="115">
        <v>7.9550000000000001</v>
      </c>
      <c r="AP274" s="115">
        <v>25.574999999999999</v>
      </c>
      <c r="AQ274" s="115">
        <v>7.9640000000000004</v>
      </c>
      <c r="AR274" s="117">
        <v>209.11227830169457</v>
      </c>
      <c r="AS274" s="115">
        <v>25.393999999999998</v>
      </c>
      <c r="AT274" s="115"/>
      <c r="AU274" s="143">
        <f t="shared" si="144"/>
        <v>2022.8706365503081</v>
      </c>
      <c r="AV274" s="115"/>
      <c r="AW274" s="115" t="s">
        <v>87</v>
      </c>
      <c r="AX274" s="147">
        <v>2400.1258094235636</v>
      </c>
      <c r="AY274" s="60">
        <v>17.869700000000002</v>
      </c>
      <c r="AZ274" s="60">
        <v>15.194000000000001</v>
      </c>
      <c r="BA274" s="148">
        <v>8.0711010337400158</v>
      </c>
      <c r="BB274" s="282">
        <v>431.29295350056566</v>
      </c>
      <c r="BC274" s="283">
        <v>432.80034132186506</v>
      </c>
      <c r="BD274" s="147">
        <v>2158.5400414785518</v>
      </c>
      <c r="BE274" s="147">
        <v>227.01011254494816</v>
      </c>
      <c r="BF274" s="147">
        <v>14.575655400063392</v>
      </c>
      <c r="BG274" s="147">
        <v>92.586698770186914</v>
      </c>
      <c r="BH274" s="147">
        <v>3.8763810702047228</v>
      </c>
      <c r="BI274" s="147">
        <v>4.3995603612844693E-2</v>
      </c>
      <c r="BJ274" s="147">
        <v>0.11132713688863122</v>
      </c>
      <c r="BK274" s="148">
        <v>10.458189022122966</v>
      </c>
      <c r="BL274" s="149">
        <v>5.2735671495361505</v>
      </c>
      <c r="BM274" s="149">
        <v>3.4211261207557842</v>
      </c>
      <c r="BN274" s="147">
        <v>441.52862440761061</v>
      </c>
      <c r="BO274" s="115"/>
      <c r="BP274" s="115" t="s">
        <v>94</v>
      </c>
      <c r="BQ274" s="187">
        <v>2394.2552677600561</v>
      </c>
      <c r="BR274" s="61">
        <v>17.869700000000002</v>
      </c>
      <c r="BS274" s="61">
        <v>15.194000000000001</v>
      </c>
      <c r="BT274" s="188">
        <v>8.0802451507811721</v>
      </c>
      <c r="BU274" s="275">
        <v>420.48099245670841</v>
      </c>
      <c r="BV274" s="275">
        <v>421.95059199913698</v>
      </c>
      <c r="BW274" s="187">
        <v>230.83807501479959</v>
      </c>
      <c r="BX274" s="187">
        <v>2149.2069303271446</v>
      </c>
      <c r="BY274" s="187">
        <v>14.210262418111723</v>
      </c>
      <c r="BZ274" s="187">
        <v>94.149214347957511</v>
      </c>
      <c r="CA274" s="187">
        <v>3.9588639868760183</v>
      </c>
      <c r="CB274" s="187">
        <v>4.5264705124437747E-2</v>
      </c>
      <c r="CC274" s="187">
        <v>0.11664786054213762</v>
      </c>
      <c r="CD274" s="187">
        <v>2.5414291611141726E-2</v>
      </c>
      <c r="CE274" s="187">
        <v>0</v>
      </c>
      <c r="CF274" s="188">
        <v>10.354080932838801</v>
      </c>
      <c r="CG274" s="189">
        <v>5.3624927789028538</v>
      </c>
      <c r="CH274" s="189">
        <v>3.4788149269858963</v>
      </c>
      <c r="CI274" s="187">
        <v>430.46006822532945</v>
      </c>
      <c r="CJ274" s="38"/>
      <c r="CK274" s="38"/>
      <c r="CL274" s="38"/>
      <c r="CM274" s="38"/>
      <c r="CN274" s="38"/>
      <c r="CO274" s="38"/>
      <c r="CP274" s="38"/>
      <c r="CQ274" s="38"/>
      <c r="CR274" s="38"/>
      <c r="CS274" s="38"/>
    </row>
    <row r="275" spans="1:97" ht="13.5" customHeight="1" x14ac:dyDescent="0.35">
      <c r="A275" s="25" t="s">
        <v>84</v>
      </c>
      <c r="B275" s="132" t="s">
        <v>85</v>
      </c>
      <c r="C275" s="27" t="s">
        <v>86</v>
      </c>
      <c r="D275" s="104">
        <v>44916</v>
      </c>
      <c r="E275" s="105">
        <v>0.42246527777777776</v>
      </c>
      <c r="F275" s="29">
        <f t="shared" si="52"/>
        <v>44916.422465277778</v>
      </c>
      <c r="G275" s="30">
        <v>13.708333333333334</v>
      </c>
      <c r="H275" s="30">
        <v>45.697666666666663</v>
      </c>
      <c r="I275" s="31">
        <v>19</v>
      </c>
      <c r="J275" s="200">
        <v>2.1150000000000002</v>
      </c>
      <c r="K275" s="200">
        <v>2.097</v>
      </c>
      <c r="L275" s="196">
        <v>13.2638</v>
      </c>
      <c r="M275" s="196">
        <v>44.951751999999999</v>
      </c>
      <c r="N275" s="196">
        <v>8.3070000000000004</v>
      </c>
      <c r="O275" s="196">
        <v>1.1402000000000001</v>
      </c>
      <c r="P275" s="196">
        <v>0.94553940000000003</v>
      </c>
      <c r="Q275" s="196">
        <v>5.6383000000000001</v>
      </c>
      <c r="R275" s="196">
        <v>97.793999999999997</v>
      </c>
      <c r="S275" s="196">
        <v>38.566699999999997</v>
      </c>
      <c r="T275" s="196">
        <v>29.104099999999999</v>
      </c>
      <c r="U275" s="123">
        <f t="shared" si="83"/>
        <v>251.81211630000001</v>
      </c>
      <c r="V275" s="31">
        <v>248.598286394675</v>
      </c>
      <c r="W275" s="158">
        <f>0.03/2</f>
        <v>1.4999999999999999E-2</v>
      </c>
      <c r="X275" s="38">
        <v>0.59399999999999997</v>
      </c>
      <c r="Y275" s="38">
        <v>1.33</v>
      </c>
      <c r="Z275" s="38">
        <v>1.6E-2</v>
      </c>
      <c r="AA275" s="38">
        <v>3.1240000000000001</v>
      </c>
      <c r="AB275" s="33">
        <f t="shared" si="145"/>
        <v>241.56767657875912</v>
      </c>
      <c r="AC275" s="33">
        <f t="shared" si="146"/>
        <v>250.18843301035804</v>
      </c>
      <c r="AD275" s="33">
        <f t="shared" si="147"/>
        <v>257.50930898222202</v>
      </c>
      <c r="AE275" s="33">
        <f t="shared" si="148"/>
        <v>8.6207564315989202</v>
      </c>
      <c r="AF275" s="33">
        <f t="shared" si="149"/>
        <v>8.9110225875470235</v>
      </c>
      <c r="AG275" s="33">
        <f t="shared" si="150"/>
        <v>96.539533804518797</v>
      </c>
      <c r="AH275" s="33">
        <f t="shared" si="152"/>
        <v>26.93228667576409</v>
      </c>
      <c r="AI275" s="163">
        <f t="shared" si="156"/>
        <v>1.460661057659003E-2</v>
      </c>
      <c r="AJ275" s="163">
        <f t="shared" si="157"/>
        <v>0.57842177883296519</v>
      </c>
      <c r="AK275" s="163">
        <f t="shared" si="158"/>
        <v>1.2951194711243159</v>
      </c>
      <c r="AL275" s="163">
        <f t="shared" si="159"/>
        <v>1.5580384615029365E-2</v>
      </c>
      <c r="AM275" s="116">
        <f t="shared" si="160"/>
        <v>3.0420700960844833</v>
      </c>
      <c r="AN275" s="142">
        <v>2684.3</v>
      </c>
      <c r="AO275" s="118">
        <v>7.9503985698003641</v>
      </c>
      <c r="AP275" s="115">
        <v>25.312000000000001</v>
      </c>
      <c r="AQ275" s="34">
        <v>7.9591346952581015</v>
      </c>
      <c r="AR275" s="120">
        <v>136.3310938371705</v>
      </c>
      <c r="AS275" s="38">
        <v>25.158000000000001</v>
      </c>
      <c r="AT275" s="38"/>
      <c r="AU275" s="37">
        <f t="shared" si="144"/>
        <v>2022.971937029432</v>
      </c>
      <c r="AV275" s="38"/>
      <c r="AW275" s="115" t="s">
        <v>87</v>
      </c>
      <c r="AX275" s="147">
        <v>2380.9956735256915</v>
      </c>
      <c r="AY275" s="60">
        <v>13.2638</v>
      </c>
      <c r="AZ275" s="60">
        <v>2.1150000000000002</v>
      </c>
      <c r="BA275" s="148">
        <v>8.1342470845811192</v>
      </c>
      <c r="BB275" s="282">
        <v>360.14857094814391</v>
      </c>
      <c r="BC275" s="283">
        <v>361.48305710272012</v>
      </c>
      <c r="BD275" s="147">
        <v>2147.1731382096118</v>
      </c>
      <c r="BE275" s="147">
        <v>219.87594419939165</v>
      </c>
      <c r="BF275" s="147">
        <v>13.946591116687641</v>
      </c>
      <c r="BG275" s="147">
        <v>94.39595870422113</v>
      </c>
      <c r="BH275" s="147">
        <v>2.8663249294924595</v>
      </c>
      <c r="BI275" s="147">
        <v>1.6996972273320053E-2</v>
      </c>
      <c r="BJ275" s="147">
        <v>0.10318299125114407</v>
      </c>
      <c r="BK275" s="148">
        <v>10.557864716856001</v>
      </c>
      <c r="BL275" s="149">
        <v>5.1087911824697638</v>
      </c>
      <c r="BM275" s="149">
        <v>3.2801277828063076</v>
      </c>
      <c r="BN275" s="147">
        <v>366.88013786262127</v>
      </c>
      <c r="BO275" s="38"/>
      <c r="BP275" s="38" t="s">
        <v>94</v>
      </c>
      <c r="BQ275" s="187">
        <v>2375.4045978969034</v>
      </c>
      <c r="BR275" s="61">
        <v>13.2638</v>
      </c>
      <c r="BS275" s="61">
        <v>2.1150000000000002</v>
      </c>
      <c r="BT275" s="188">
        <v>8.1431714368304675</v>
      </c>
      <c r="BU275" s="275">
        <v>351.36307235072121</v>
      </c>
      <c r="BV275" s="275">
        <v>352.6650049227344</v>
      </c>
      <c r="BW275" s="187">
        <v>223.51199864606926</v>
      </c>
      <c r="BX275" s="187">
        <v>2138.2862226083344</v>
      </c>
      <c r="BY275" s="187">
        <v>13.606376642499949</v>
      </c>
      <c r="BZ275" s="187">
        <v>95.945274620178978</v>
      </c>
      <c r="CA275" s="187">
        <v>2.9258346116438609</v>
      </c>
      <c r="CB275" s="187">
        <v>1.7486915412734994E-2</v>
      </c>
      <c r="CC275" s="187">
        <v>0.10808577681886077</v>
      </c>
      <c r="CD275" s="187">
        <v>4.3603695088038615E-4</v>
      </c>
      <c r="CE275" s="187">
        <v>0</v>
      </c>
      <c r="CF275" s="188">
        <v>10.45490890520164</v>
      </c>
      <c r="CG275" s="189">
        <v>5.1932744712797545</v>
      </c>
      <c r="CH275" s="189">
        <v>3.3343707481009925</v>
      </c>
      <c r="CI275" s="187">
        <v>357.9304287797039</v>
      </c>
      <c r="CJ275" s="38"/>
      <c r="CK275" s="38"/>
      <c r="CL275" s="38"/>
      <c r="CM275" s="38"/>
      <c r="CN275" s="38"/>
      <c r="CO275" s="38"/>
      <c r="CP275" s="38"/>
      <c r="CQ275" s="38"/>
      <c r="CR275" s="38"/>
      <c r="CS275" s="38"/>
    </row>
    <row r="276" spans="1:97" ht="13.5" customHeight="1" x14ac:dyDescent="0.35">
      <c r="A276" s="136" t="s">
        <v>89</v>
      </c>
      <c r="B276" s="137" t="s">
        <v>85</v>
      </c>
      <c r="C276" s="138" t="s">
        <v>86</v>
      </c>
      <c r="D276" s="190">
        <v>44916</v>
      </c>
      <c r="E276" s="191">
        <v>0.42100694444444442</v>
      </c>
      <c r="F276" s="140">
        <f t="shared" si="52"/>
        <v>44916.421006944445</v>
      </c>
      <c r="G276" s="141">
        <v>13.708333333333334</v>
      </c>
      <c r="H276" s="141">
        <v>45.697666666666663</v>
      </c>
      <c r="I276" s="117">
        <v>19</v>
      </c>
      <c r="J276" s="200">
        <v>14.997999999999999</v>
      </c>
      <c r="K276" s="200">
        <v>14.875</v>
      </c>
      <c r="L276" s="196">
        <v>13.2898</v>
      </c>
      <c r="M276" s="196">
        <v>45.019893000000003</v>
      </c>
      <c r="N276" s="196">
        <v>8.3070000000000004</v>
      </c>
      <c r="O276" s="196">
        <v>1.0589999999999999</v>
      </c>
      <c r="P276" s="196">
        <v>0.99682660000000001</v>
      </c>
      <c r="Q276" s="196">
        <v>5.6032999999999999</v>
      </c>
      <c r="R276" s="196">
        <v>97.257999999999996</v>
      </c>
      <c r="S276" s="196">
        <v>38.599899999999998</v>
      </c>
      <c r="T276" s="196">
        <v>29.1248</v>
      </c>
      <c r="U276" s="130">
        <f>Q276*44.661</f>
        <v>250.2489813</v>
      </c>
      <c r="V276" s="117">
        <v>246.88440609747201</v>
      </c>
      <c r="W276" s="115">
        <v>3.4000000000000002E-2</v>
      </c>
      <c r="X276" s="115">
        <v>0.629</v>
      </c>
      <c r="Y276" s="115">
        <v>1.294</v>
      </c>
      <c r="Z276" s="115">
        <v>3.6999999999999998E-2</v>
      </c>
      <c r="AA276" s="115">
        <v>3.1829999999999998</v>
      </c>
      <c r="AB276" s="116">
        <f>V276*1000/(1000+T276)</f>
        <v>239.89744110478341</v>
      </c>
      <c r="AC276" s="116">
        <f t="shared" si="146"/>
        <v>249.99997133074257</v>
      </c>
      <c r="AD276" s="116">
        <f t="shared" si="147"/>
        <v>257.32047853988377</v>
      </c>
      <c r="AE276" s="116">
        <f t="shared" si="148"/>
        <v>10.102530225959157</v>
      </c>
      <c r="AF276" s="116">
        <f t="shared" si="149"/>
        <v>10.436072442411756</v>
      </c>
      <c r="AG276" s="116">
        <f t="shared" si="150"/>
        <v>95.944328837864262</v>
      </c>
      <c r="AH276" s="116">
        <f t="shared" si="152"/>
        <v>26.957566410846084</v>
      </c>
      <c r="AI276" s="163">
        <f t="shared" si="156"/>
        <v>3.3107502307839189E-2</v>
      </c>
      <c r="AJ276" s="163">
        <f t="shared" si="157"/>
        <v>0.61248879269502488</v>
      </c>
      <c r="AK276" s="163">
        <f t="shared" si="158"/>
        <v>1.2600325878336442</v>
      </c>
      <c r="AL276" s="163">
        <f t="shared" si="159"/>
        <v>3.6028752511472056E-2</v>
      </c>
      <c r="AM276" s="116">
        <f t="shared" si="160"/>
        <v>3.0994464660544745</v>
      </c>
      <c r="AN276" s="142">
        <v>2680.03</v>
      </c>
      <c r="AO276" s="118">
        <v>7.9482855100476018</v>
      </c>
      <c r="AP276" s="115">
        <v>25.341999999999999</v>
      </c>
      <c r="AQ276" s="118">
        <v>7.9569293051330181</v>
      </c>
      <c r="AR276" s="117">
        <v>206.18970360100727</v>
      </c>
      <c r="AS276" s="115">
        <v>25.234000000000002</v>
      </c>
      <c r="AT276" s="115"/>
      <c r="AU276" s="143">
        <f t="shared" si="144"/>
        <v>2022.971937029432</v>
      </c>
      <c r="AV276" s="115"/>
      <c r="AW276" s="115" t="s">
        <v>87</v>
      </c>
      <c r="AX276" s="147">
        <v>2377.8733635039071</v>
      </c>
      <c r="AY276" s="60">
        <v>13.2898</v>
      </c>
      <c r="AZ276" s="60">
        <v>14.997999999999999</v>
      </c>
      <c r="BA276" s="148">
        <v>8.1316690084508441</v>
      </c>
      <c r="BB276" s="282">
        <v>361.51177526114748</v>
      </c>
      <c r="BC276" s="283">
        <v>362.85086644297957</v>
      </c>
      <c r="BD276" s="147">
        <v>2144.972054642682</v>
      </c>
      <c r="BE276" s="147">
        <v>218.91586406890994</v>
      </c>
      <c r="BF276" s="147">
        <v>13.985444792315171</v>
      </c>
      <c r="BG276" s="147">
        <v>94.22865304027448</v>
      </c>
      <c r="BH276" s="147">
        <v>2.8609994227279829</v>
      </c>
      <c r="BI276" s="147">
        <v>3.9290599754674381E-2</v>
      </c>
      <c r="BJ276" s="147">
        <v>0.10480899149877712</v>
      </c>
      <c r="BK276" s="148">
        <v>10.567786817986173</v>
      </c>
      <c r="BL276" s="149">
        <v>5.0737595833680489</v>
      </c>
      <c r="BM276" s="149">
        <v>3.2583379546832902</v>
      </c>
      <c r="BN276" s="147">
        <v>368.27761123172598</v>
      </c>
      <c r="BO276" s="38"/>
      <c r="BP276" s="115" t="s">
        <v>94</v>
      </c>
      <c r="BQ276" s="187">
        <v>2372.3540023017963</v>
      </c>
      <c r="BR276" s="61">
        <v>13.2898</v>
      </c>
      <c r="BS276" s="61">
        <v>14.997999999999999</v>
      </c>
      <c r="BT276" s="188">
        <v>8.1405007098005999</v>
      </c>
      <c r="BU276" s="275">
        <v>352.78671078062195</v>
      </c>
      <c r="BV276" s="275">
        <v>354.09348307906947</v>
      </c>
      <c r="BW276" s="187">
        <v>222.50020046590325</v>
      </c>
      <c r="BX276" s="187">
        <v>2136.2058948942154</v>
      </c>
      <c r="BY276" s="187">
        <v>13.647906941677453</v>
      </c>
      <c r="BZ276" s="187">
        <v>95.760133490741595</v>
      </c>
      <c r="CA276" s="187">
        <v>2.9197755770996205</v>
      </c>
      <c r="CB276" s="187">
        <v>4.0423215488772847E-2</v>
      </c>
      <c r="CC276" s="187">
        <v>0.10976936263403264</v>
      </c>
      <c r="CD276" s="187">
        <v>9.8568634966325576E-4</v>
      </c>
      <c r="CE276" s="187">
        <v>0</v>
      </c>
      <c r="CF276" s="188">
        <v>10.465682116300144</v>
      </c>
      <c r="CG276" s="189">
        <v>5.1568328737465619</v>
      </c>
      <c r="CH276" s="189">
        <v>3.3116871232067724</v>
      </c>
      <c r="CI276" s="187">
        <v>359.38925371582053</v>
      </c>
      <c r="CJ276" s="38"/>
      <c r="CK276" s="38"/>
      <c r="CL276" s="38"/>
      <c r="CM276" s="38"/>
      <c r="CN276" s="38"/>
      <c r="CO276" s="38"/>
      <c r="CP276" s="38"/>
      <c r="CQ276" s="38"/>
      <c r="CR276" s="38"/>
      <c r="CS276" s="38"/>
    </row>
    <row r="277" spans="1:97" ht="13.5" customHeight="1" x14ac:dyDescent="0.35">
      <c r="A277" s="25" t="s">
        <v>84</v>
      </c>
      <c r="B277" s="132" t="s">
        <v>85</v>
      </c>
      <c r="C277" s="27" t="s">
        <v>86</v>
      </c>
      <c r="D277" s="206">
        <v>44944</v>
      </c>
      <c r="E277" s="207">
        <v>0.42854166666666665</v>
      </c>
      <c r="F277" s="208">
        <v>44944.428572999997</v>
      </c>
      <c r="G277" s="209">
        <v>13.708333333333334</v>
      </c>
      <c r="H277" s="209">
        <v>45.697666666666663</v>
      </c>
      <c r="I277" s="210">
        <v>19</v>
      </c>
      <c r="J277" s="211">
        <v>2.0299999999999998</v>
      </c>
      <c r="K277" s="212">
        <v>2.0129999999999999</v>
      </c>
      <c r="L277" s="213">
        <v>12.0364</v>
      </c>
      <c r="M277" s="213">
        <v>42.701701</v>
      </c>
      <c r="N277" s="213">
        <v>8.3049999999999997</v>
      </c>
      <c r="O277" s="213">
        <v>1.0981000000000001</v>
      </c>
      <c r="P277" s="213">
        <v>0.68116829999999995</v>
      </c>
      <c r="Q277" s="213">
        <v>5.7165999999999997</v>
      </c>
      <c r="R277" s="213">
        <v>96.111000000000004</v>
      </c>
      <c r="S277" s="214">
        <v>37.618000000000002</v>
      </c>
      <c r="T277" s="213">
        <v>28.6172</v>
      </c>
      <c r="U277" s="215">
        <f t="shared" ref="U277:U340" si="162">Q277*44.661</f>
        <v>255.30907260000001</v>
      </c>
      <c r="V277" s="210">
        <v>249.93341067147423</v>
      </c>
      <c r="W277" s="216">
        <v>0.33</v>
      </c>
      <c r="X277" s="217">
        <v>0.95099999999999996</v>
      </c>
      <c r="Y277" s="217">
        <v>3.387</v>
      </c>
      <c r="Z277" s="217">
        <f>0.006/2</f>
        <v>3.0000000000000001E-3</v>
      </c>
      <c r="AA277" s="217">
        <v>5.4009999999999998</v>
      </c>
      <c r="AB277" s="218">
        <f t="shared" ref="AB277:AB340" si="163">V277*1000/(1000+T277)</f>
        <v>242.98000332045223</v>
      </c>
      <c r="AC277" s="218">
        <f t="shared" ref="AC277:AC340" si="164">EXP(1)^(-135.29996+(1.572288*(10^5)/(L277+273.15))-((6.637149*10^7)/(L277+273.15)^2)+(1.243678*10^10)/(L277+273.15)^3-((8.621061*10^11)/(L277+273.15)^4)-(S277*(0.020573-12.142/(L277+273.15)+2363.1/(L277+273.15)^2)))</f>
        <v>258.22040985975366</v>
      </c>
      <c r="AD277" s="218">
        <f t="shared" ref="AD277:AD340" si="165">EXP(1)^(-135.90205+(1.575701*10^5/(L277+273.15)+(-6.642308*10^7/(L277+273.15)^2)+(1.2438*10^10/(L277+273.15)^3)+(-8.621949*10^11/(L277+273.15)^4)-(S277*(0.017674-10.754/(L277+273.15)+2140.7/(L277+273.15)^2))))</f>
        <v>265.64842135843787</v>
      </c>
      <c r="AE277" s="218">
        <f t="shared" ref="AE277:AE340" si="166">AC277-AB277</f>
        <v>15.240406539301432</v>
      </c>
      <c r="AF277" s="218">
        <f t="shared" ref="AF277:AF340" si="167">AD277-V277</f>
        <v>15.715010686963637</v>
      </c>
      <c r="AG277" s="218">
        <f t="shared" ref="AG277:AG340" si="168">V277/AD277*100</f>
        <v>94.084282298158485</v>
      </c>
      <c r="AH277" s="218">
        <f t="shared" ref="AH277:AH340" si="169">((999.842594+0.06793952*22-0.00909529*22^2+0.0001001685*22^3-0.000001120083*22^4+0.000000006536332*22^5)+(0.824493-0.0040899*22+0.000076438*22^2-0.00000082467*22^3+0.0000000053875*22^4)*S277+(-0.00572466+0.00010227*22-0.0000016546*22^2)*S277^1.5+0.00048314*S277^2)-1000</f>
        <v>26.210119230969212</v>
      </c>
      <c r="AI277" s="219">
        <f t="shared" ref="AI277:AI340" si="170">W277*1000/(AH277+1000)</f>
        <v>0.32157157078834736</v>
      </c>
      <c r="AJ277" s="219">
        <f t="shared" ref="AJ277:AJ340" si="171">X277*1000/(AH277+1000)</f>
        <v>0.92671079945369195</v>
      </c>
      <c r="AK277" s="219">
        <f t="shared" ref="AK277:AK340" si="172">Y277*1000/(AH277+1000)</f>
        <v>3.3004936674549472</v>
      </c>
      <c r="AL277" s="219">
        <f t="shared" ref="AL277:AL340" si="173">Z277*1000/(AH277+1000)</f>
        <v>2.9233779162577034E-3</v>
      </c>
      <c r="AM277" s="218">
        <f t="shared" ref="AM277:AM340" si="174">AA277*1000/(AH277+1000)</f>
        <v>5.2630547085692854</v>
      </c>
      <c r="AN277" s="220">
        <v>2703.66</v>
      </c>
      <c r="AO277" s="221">
        <v>7.9189999999999996</v>
      </c>
      <c r="AP277" s="217">
        <v>25.818999999999999</v>
      </c>
      <c r="AQ277" s="221">
        <v>7.931</v>
      </c>
      <c r="AR277" s="210">
        <v>195.66</v>
      </c>
      <c r="AS277" s="217">
        <v>25.745000000000001</v>
      </c>
      <c r="AT277" s="217"/>
      <c r="AU277" s="222">
        <f t="shared" si="144"/>
        <v>2023.0492813141684</v>
      </c>
      <c r="AV277" s="38"/>
      <c r="AW277" s="115" t="s">
        <v>87</v>
      </c>
      <c r="AX277" s="240">
        <v>2417.2413861768491</v>
      </c>
      <c r="AY277" s="241">
        <v>12.0364</v>
      </c>
      <c r="AZ277" s="241">
        <v>2.0299999999999998</v>
      </c>
      <c r="BA277" s="242">
        <v>8.1286778684814216</v>
      </c>
      <c r="BB277" s="284">
        <v>369.98648027686625</v>
      </c>
      <c r="BC277" s="284">
        <v>371.37920843614302</v>
      </c>
      <c r="BD277" s="239">
        <v>207.33473473494638</v>
      </c>
      <c r="BE277" s="239">
        <v>2194.9348733511897</v>
      </c>
      <c r="BF277" s="239">
        <v>14.971778090712862</v>
      </c>
      <c r="BG277" s="239">
        <v>91.425636267772163</v>
      </c>
      <c r="BH277" s="239">
        <v>2.4601594959403723</v>
      </c>
      <c r="BI277" s="239">
        <v>3.1719099686823562E-3</v>
      </c>
      <c r="BJ277" s="239">
        <v>0.16607175350433406</v>
      </c>
      <c r="BK277" s="242">
        <v>10.94750145195631</v>
      </c>
      <c r="BL277" s="243">
        <v>4.8515367014592483</v>
      </c>
      <c r="BM277" s="243">
        <v>3.1059823833113107</v>
      </c>
      <c r="BN277" s="239">
        <v>376.49178301317596</v>
      </c>
      <c r="BO277" s="38"/>
      <c r="BP277" s="115" t="s">
        <v>94</v>
      </c>
      <c r="BQ277" s="239">
        <v>2409.7544668398664</v>
      </c>
      <c r="BR277" s="241">
        <v>12.0364</v>
      </c>
      <c r="BS277" s="241">
        <v>2.0299999999999998</v>
      </c>
      <c r="BT277" s="242">
        <v>8.1409890308019897</v>
      </c>
      <c r="BU277" s="276">
        <v>357.71134025429097</v>
      </c>
      <c r="BV277" s="276">
        <v>359.05786150039705</v>
      </c>
      <c r="BW277" s="239">
        <v>212.14912447660885</v>
      </c>
      <c r="BX277" s="239">
        <v>2183.1302869428241</v>
      </c>
      <c r="BY277" s="239">
        <v>14.475055420433337</v>
      </c>
      <c r="BZ277" s="239">
        <v>93.525634804509309</v>
      </c>
      <c r="CA277" s="239">
        <v>2.5308967394943491</v>
      </c>
      <c r="CB277" s="239">
        <v>3.1797039514704279E-3</v>
      </c>
      <c r="CC277" s="239">
        <v>0.17069196745603471</v>
      </c>
      <c r="CD277" s="239">
        <v>8.4599787479711936E-3</v>
      </c>
      <c r="CE277" s="187">
        <v>0</v>
      </c>
      <c r="CF277" s="242">
        <v>10.797354569660518</v>
      </c>
      <c r="CG277" s="243">
        <v>4.9641911901374893</v>
      </c>
      <c r="CH277" s="243">
        <v>3.1781044507647667</v>
      </c>
      <c r="CI277" s="239">
        <v>364.00081482866977</v>
      </c>
      <c r="CJ277" s="38"/>
      <c r="CK277" s="38"/>
      <c r="CL277" s="38"/>
      <c r="CM277" s="38"/>
      <c r="CN277" s="38"/>
      <c r="CO277" s="38"/>
      <c r="CP277" s="38"/>
      <c r="CQ277" s="38"/>
      <c r="CR277" s="38"/>
      <c r="CS277" s="38"/>
    </row>
    <row r="278" spans="1:97" ht="13.5" customHeight="1" x14ac:dyDescent="0.35">
      <c r="A278" s="136" t="s">
        <v>89</v>
      </c>
      <c r="B278" s="137" t="s">
        <v>85</v>
      </c>
      <c r="C278" s="138" t="s">
        <v>86</v>
      </c>
      <c r="D278" s="206">
        <v>44944</v>
      </c>
      <c r="E278" s="223">
        <v>0.42671296296296296</v>
      </c>
      <c r="F278" s="208">
        <v>44944.426703999998</v>
      </c>
      <c r="G278" s="224">
        <v>13.708333333333334</v>
      </c>
      <c r="H278" s="224">
        <v>45.697666666666663</v>
      </c>
      <c r="I278" s="225">
        <v>19</v>
      </c>
      <c r="J278" s="226">
        <v>15.163</v>
      </c>
      <c r="K278" s="226">
        <v>15.039</v>
      </c>
      <c r="L278" s="214">
        <v>13.2042</v>
      </c>
      <c r="M278" s="214">
        <v>44.588780999999997</v>
      </c>
      <c r="N278" s="214">
        <v>8.282</v>
      </c>
      <c r="O278" s="214">
        <v>0.74429999999999996</v>
      </c>
      <c r="P278" s="214">
        <v>0.74137370000000002</v>
      </c>
      <c r="Q278" s="214">
        <v>5.1612999999999998</v>
      </c>
      <c r="R278" s="214">
        <v>89.247</v>
      </c>
      <c r="S278" s="214">
        <v>38.275100000000002</v>
      </c>
      <c r="T278" s="214">
        <v>28.888000000000002</v>
      </c>
      <c r="U278" s="215">
        <f t="shared" si="162"/>
        <v>230.5088193</v>
      </c>
      <c r="V278" s="210">
        <v>226.81946468512334</v>
      </c>
      <c r="W278" s="227">
        <v>0.186</v>
      </c>
      <c r="X278" s="227">
        <v>1.8380000000000001</v>
      </c>
      <c r="Y278" s="227">
        <v>2.7409999999999997</v>
      </c>
      <c r="Z278" s="227">
        <v>5.8000000000000003E-2</v>
      </c>
      <c r="AA278" s="227">
        <v>6.056</v>
      </c>
      <c r="AB278" s="218">
        <f t="shared" si="163"/>
        <v>220.45107405774326</v>
      </c>
      <c r="AC278" s="218">
        <f t="shared" si="164"/>
        <v>250.99908292104303</v>
      </c>
      <c r="AD278" s="218">
        <f t="shared" si="165"/>
        <v>258.28929426162119</v>
      </c>
      <c r="AE278" s="218">
        <f t="shared" si="166"/>
        <v>30.548008863299771</v>
      </c>
      <c r="AF278" s="218">
        <f t="shared" si="167"/>
        <v>31.469829576497858</v>
      </c>
      <c r="AG278" s="218">
        <f t="shared" si="168"/>
        <v>87.816053442531739</v>
      </c>
      <c r="AH278" s="218">
        <f t="shared" si="169"/>
        <v>26.710272691501132</v>
      </c>
      <c r="AI278" s="219">
        <f t="shared" si="170"/>
        <v>0.18116113663926298</v>
      </c>
      <c r="AJ278" s="219">
        <f t="shared" si="171"/>
        <v>1.7901837050697063</v>
      </c>
      <c r="AK278" s="219">
        <f t="shared" si="172"/>
        <v>2.66969180391516</v>
      </c>
      <c r="AL278" s="219">
        <f t="shared" si="173"/>
        <v>5.6491107124071252E-2</v>
      </c>
      <c r="AM278" s="218">
        <f t="shared" si="174"/>
        <v>5.898450771437509</v>
      </c>
      <c r="AN278" s="220">
        <v>2684.8</v>
      </c>
      <c r="AO278" s="221">
        <v>7.907</v>
      </c>
      <c r="AP278" s="217">
        <v>25.771999999999998</v>
      </c>
      <c r="AQ278" s="221">
        <v>7.9180000000000001</v>
      </c>
      <c r="AR278" s="210">
        <v>192.39</v>
      </c>
      <c r="AS278" s="217">
        <v>25.559000000000001</v>
      </c>
      <c r="AT278" s="217"/>
      <c r="AU278" s="222">
        <f t="shared" si="144"/>
        <v>2023.0492813141684</v>
      </c>
      <c r="AV278" s="38"/>
      <c r="AW278" s="115" t="s">
        <v>87</v>
      </c>
      <c r="AX278" s="240">
        <v>2403.0305377186019</v>
      </c>
      <c r="AY278" s="241">
        <v>13.2042</v>
      </c>
      <c r="AZ278" s="241">
        <v>15.163</v>
      </c>
      <c r="BA278" s="242">
        <v>8.0969118040836729</v>
      </c>
      <c r="BB278" s="284">
        <v>398.56658899114456</v>
      </c>
      <c r="BC278" s="284">
        <v>400.04455676555676</v>
      </c>
      <c r="BD278" s="239">
        <v>203.66199606591741</v>
      </c>
      <c r="BE278" s="239">
        <v>2183.8800679783194</v>
      </c>
      <c r="BF278" s="239">
        <v>15.48847367436549</v>
      </c>
      <c r="BG278" s="239">
        <v>90.758106117613195</v>
      </c>
      <c r="BH278" s="239">
        <v>2.5970497736461859</v>
      </c>
      <c r="BI278" s="239">
        <v>6.117303758001414E-2</v>
      </c>
      <c r="BJ278" s="239">
        <v>0.18304827927684861</v>
      </c>
      <c r="BK278" s="242">
        <v>10.954626314503448</v>
      </c>
      <c r="BL278" s="243">
        <v>4.7313141618880659</v>
      </c>
      <c r="BM278" s="243">
        <v>3.0375095539383907</v>
      </c>
      <c r="BN278" s="239">
        <v>405.99478445959642</v>
      </c>
      <c r="BO278" s="38"/>
      <c r="BP278" s="115" t="s">
        <v>94</v>
      </c>
      <c r="BQ278" s="239">
        <v>2396.2351123774197</v>
      </c>
      <c r="BR278" s="241">
        <v>13.2042</v>
      </c>
      <c r="BS278" s="241">
        <v>15.163</v>
      </c>
      <c r="BT278" s="242">
        <v>8.1081801960684583</v>
      </c>
      <c r="BU278" s="276">
        <v>386.46283502675908</v>
      </c>
      <c r="BV278" s="276">
        <v>387.89591956508758</v>
      </c>
      <c r="BW278" s="239">
        <v>207.9953498073576</v>
      </c>
      <c r="BX278" s="239">
        <v>2173.2216461203529</v>
      </c>
      <c r="BY278" s="239">
        <v>15.018116449709574</v>
      </c>
      <c r="BZ278" s="239">
        <v>92.676419244376177</v>
      </c>
      <c r="CA278" s="239">
        <v>2.6653157468758635</v>
      </c>
      <c r="CB278" s="239">
        <v>6.1309140858436154E-2</v>
      </c>
      <c r="CC278" s="239">
        <v>0.1877067610160591</v>
      </c>
      <c r="CD278" s="239">
        <v>4.8603486558397753E-3</v>
      </c>
      <c r="CE278" s="187">
        <v>0</v>
      </c>
      <c r="CF278" s="242">
        <v>10.816884269911526</v>
      </c>
      <c r="CG278" s="243">
        <v>4.8319832033459065</v>
      </c>
      <c r="CH278" s="243">
        <v>3.1021392032813098</v>
      </c>
      <c r="CI278" s="239">
        <v>393.66544949360946</v>
      </c>
      <c r="CJ278" s="38"/>
      <c r="CK278" s="38"/>
      <c r="CL278" s="38"/>
      <c r="CM278" s="38"/>
      <c r="CN278" s="38"/>
      <c r="CO278" s="38"/>
      <c r="CP278" s="38"/>
      <c r="CQ278" s="38"/>
      <c r="CR278" s="38"/>
      <c r="CS278" s="38"/>
    </row>
    <row r="279" spans="1:97" ht="13.5" customHeight="1" x14ac:dyDescent="0.35">
      <c r="A279" s="25" t="s">
        <v>84</v>
      </c>
      <c r="B279" s="132" t="s">
        <v>85</v>
      </c>
      <c r="C279" s="27" t="s">
        <v>86</v>
      </c>
      <c r="D279" s="206">
        <v>44980</v>
      </c>
      <c r="E279" s="223">
        <v>0.41443287037037035</v>
      </c>
      <c r="F279" s="208">
        <v>44980.414427000003</v>
      </c>
      <c r="G279" s="209">
        <v>13.708333333333334</v>
      </c>
      <c r="H279" s="209">
        <v>45.697666666666663</v>
      </c>
      <c r="I279" s="210">
        <v>19</v>
      </c>
      <c r="J279" s="226">
        <v>2.0430000000000001</v>
      </c>
      <c r="K279" s="226">
        <v>2.0259999999999998</v>
      </c>
      <c r="L279" s="214">
        <v>9.1457999999999995</v>
      </c>
      <c r="M279" s="214">
        <v>40.077067</v>
      </c>
      <c r="N279" s="214">
        <v>8.3439999999999994</v>
      </c>
      <c r="O279" s="214">
        <v>0.73950000000000005</v>
      </c>
      <c r="P279" s="214">
        <v>0.48959979999999997</v>
      </c>
      <c r="Q279" s="214">
        <v>6.7868000000000004</v>
      </c>
      <c r="R279" s="214">
        <v>107.511</v>
      </c>
      <c r="S279" s="214">
        <v>37.938499999999998</v>
      </c>
      <c r="T279" s="214">
        <v>29.396999999999998</v>
      </c>
      <c r="U279" s="215">
        <f t="shared" si="162"/>
        <v>303.10527480000002</v>
      </c>
      <c r="V279" s="210">
        <v>282.80355601397105</v>
      </c>
      <c r="W279" s="228">
        <f>0.03/2</f>
        <v>1.4999999999999999E-2</v>
      </c>
      <c r="X279" s="217">
        <v>0.22900000000000001</v>
      </c>
      <c r="Y279" s="217">
        <v>0.85599999999999998</v>
      </c>
      <c r="Z279" s="229">
        <v>3.0000000000000001E-3</v>
      </c>
      <c r="AA279" s="217">
        <v>2.6269999999999998</v>
      </c>
      <c r="AB279" s="218">
        <f t="shared" si="163"/>
        <v>274.72739478934858</v>
      </c>
      <c r="AC279" s="218">
        <f t="shared" si="164"/>
        <v>273.85075739060881</v>
      </c>
      <c r="AD279" s="218">
        <f t="shared" si="165"/>
        <v>281.94312898659479</v>
      </c>
      <c r="AE279" s="218">
        <f t="shared" si="166"/>
        <v>-0.8766373987397742</v>
      </c>
      <c r="AF279" s="218">
        <f t="shared" si="167"/>
        <v>-0.86042702737626087</v>
      </c>
      <c r="AG279" s="218">
        <f t="shared" si="168"/>
        <v>100.30517751238305</v>
      </c>
      <c r="AH279" s="218">
        <f t="shared" si="169"/>
        <v>26.454044640397342</v>
      </c>
      <c r="AI279" s="219">
        <f t="shared" si="170"/>
        <v>1.4613416039736121E-2</v>
      </c>
      <c r="AJ279" s="219">
        <f t="shared" si="171"/>
        <v>0.22309815153997145</v>
      </c>
      <c r="AK279" s="219">
        <f t="shared" si="172"/>
        <v>0.83393894200094132</v>
      </c>
      <c r="AL279" s="219">
        <f t="shared" si="173"/>
        <v>2.9226832079472242E-3</v>
      </c>
      <c r="AM279" s="218">
        <f t="shared" si="174"/>
        <v>2.5592962624257862</v>
      </c>
      <c r="AN279" s="220">
        <v>2684.58</v>
      </c>
      <c r="AO279" s="221">
        <v>7.93</v>
      </c>
      <c r="AP279" s="217">
        <v>25.390999999999998</v>
      </c>
      <c r="AQ279" s="221">
        <v>7.9420000000000002</v>
      </c>
      <c r="AR279" s="210">
        <v>190.23</v>
      </c>
      <c r="AS279" s="217">
        <v>25.291</v>
      </c>
      <c r="AT279" s="217"/>
      <c r="AU279" s="222">
        <f t="shared" si="144"/>
        <v>2023.1478439425052</v>
      </c>
      <c r="AV279" s="38"/>
      <c r="AW279" s="115" t="s">
        <v>87</v>
      </c>
      <c r="AX279" s="240">
        <v>2394.5843473311165</v>
      </c>
      <c r="AY279" s="241">
        <v>9.1457999999999995</v>
      </c>
      <c r="AZ279" s="241">
        <v>2.0430000000000001</v>
      </c>
      <c r="BA279" s="242">
        <v>8.1790371497328902</v>
      </c>
      <c r="BB279" s="284">
        <v>319.39436658699583</v>
      </c>
      <c r="BC279" s="284">
        <v>320.64255076504037</v>
      </c>
      <c r="BD279" s="239">
        <v>207.23606434732838</v>
      </c>
      <c r="BE279" s="239">
        <v>2173.1723476972297</v>
      </c>
      <c r="BF279" s="239">
        <v>14.175935286558657</v>
      </c>
      <c r="BG279" s="239">
        <v>94.794359580174643</v>
      </c>
      <c r="BH279" s="239">
        <v>2.0648487400613678</v>
      </c>
      <c r="BI279" s="239">
        <v>3.1580504196158927E-3</v>
      </c>
      <c r="BJ279" s="239">
        <v>7.9605354529351829E-2</v>
      </c>
      <c r="BK279" s="242">
        <v>10.854361188337696</v>
      </c>
      <c r="BL279" s="243">
        <v>4.8443709169926201</v>
      </c>
      <c r="BM279" s="243">
        <v>3.0863326051867794</v>
      </c>
      <c r="BN279" s="239">
        <v>324.2732860514634</v>
      </c>
      <c r="BO279" s="38"/>
      <c r="BP279" s="115" t="s">
        <v>94</v>
      </c>
      <c r="BQ279" s="239">
        <v>2387.0694898781112</v>
      </c>
      <c r="BR279" s="241">
        <v>9.1457999999999995</v>
      </c>
      <c r="BS279" s="241">
        <v>2.0430000000000001</v>
      </c>
      <c r="BT279" s="242">
        <v>8.1913823917778483</v>
      </c>
      <c r="BU279" s="276">
        <v>308.74961974966175</v>
      </c>
      <c r="BV279" s="276">
        <v>309.95620455723633</v>
      </c>
      <c r="BW279" s="239">
        <v>212.04839985029997</v>
      </c>
      <c r="BX279" s="239">
        <v>2161.3176090425613</v>
      </c>
      <c r="BY279" s="239">
        <v>13.703480985249785</v>
      </c>
      <c r="BZ279" s="239">
        <v>96.962461095860718</v>
      </c>
      <c r="CA279" s="239">
        <v>2.1243862660133672</v>
      </c>
      <c r="CB279" s="239">
        <v>3.1654933949049903E-3</v>
      </c>
      <c r="CC279" s="239">
        <v>8.1827295322820889E-2</v>
      </c>
      <c r="CD279" s="239">
        <v>3.383030673733057E-4</v>
      </c>
      <c r="CE279" s="187">
        <v>0</v>
      </c>
      <c r="CF279" s="242">
        <v>10.705205935648923</v>
      </c>
      <c r="CG279" s="243">
        <v>4.9568645518569383</v>
      </c>
      <c r="CH279" s="243">
        <v>3.1580019259524277</v>
      </c>
      <c r="CI279" s="239">
        <v>313.46593502328534</v>
      </c>
      <c r="CJ279" s="38"/>
      <c r="CK279" s="38"/>
      <c r="CL279" s="38"/>
      <c r="CM279" s="38"/>
      <c r="CN279" s="38"/>
      <c r="CO279" s="38"/>
      <c r="CP279" s="38"/>
      <c r="CQ279" s="38"/>
      <c r="CR279" s="38"/>
      <c r="CS279" s="38"/>
    </row>
    <row r="280" spans="1:97" ht="13.5" customHeight="1" x14ac:dyDescent="0.35">
      <c r="A280" s="136" t="s">
        <v>89</v>
      </c>
      <c r="B280" s="137" t="s">
        <v>85</v>
      </c>
      <c r="C280" s="138" t="s">
        <v>86</v>
      </c>
      <c r="D280" s="206">
        <v>44980</v>
      </c>
      <c r="E280" s="223">
        <v>0.4128472222222222</v>
      </c>
      <c r="F280" s="208">
        <v>44980.412843999999</v>
      </c>
      <c r="G280" s="224">
        <v>13.708333333333334</v>
      </c>
      <c r="H280" s="224">
        <v>45.697666666666663</v>
      </c>
      <c r="I280" s="225">
        <v>19</v>
      </c>
      <c r="J280" s="226">
        <v>15.196999999999999</v>
      </c>
      <c r="K280" s="226">
        <v>15.073</v>
      </c>
      <c r="L280" s="214">
        <v>9.2284000000000006</v>
      </c>
      <c r="M280" s="214">
        <v>40.666666999999997</v>
      </c>
      <c r="N280" s="214">
        <v>8.3420000000000005</v>
      </c>
      <c r="O280" s="214">
        <v>0.75780000000000003</v>
      </c>
      <c r="P280" s="214">
        <v>0.65366820000000003</v>
      </c>
      <c r="Q280" s="214">
        <v>6.4302999999999999</v>
      </c>
      <c r="R280" s="214">
        <v>102.395</v>
      </c>
      <c r="S280" s="214">
        <v>38.467300000000002</v>
      </c>
      <c r="T280" s="213">
        <v>29.797699999999999</v>
      </c>
      <c r="U280" s="215">
        <f t="shared" si="162"/>
        <v>287.18362830000001</v>
      </c>
      <c r="V280" s="210">
        <v>271.22102169493644</v>
      </c>
      <c r="W280" s="227">
        <v>0.247</v>
      </c>
      <c r="X280" s="227">
        <v>0.156</v>
      </c>
      <c r="Y280" s="227">
        <v>0.54199999999999993</v>
      </c>
      <c r="Z280" s="229">
        <v>3.0000000000000001E-3</v>
      </c>
      <c r="AA280" s="227">
        <v>2.4049999999999998</v>
      </c>
      <c r="AB280" s="218">
        <f t="shared" si="163"/>
        <v>263.37310881053281</v>
      </c>
      <c r="AC280" s="218">
        <f t="shared" si="164"/>
        <v>272.32082665242064</v>
      </c>
      <c r="AD280" s="218">
        <f t="shared" si="165"/>
        <v>280.47877485510378</v>
      </c>
      <c r="AE280" s="218">
        <f t="shared" si="166"/>
        <v>8.9477178418878225</v>
      </c>
      <c r="AF280" s="218">
        <f t="shared" si="167"/>
        <v>9.25775316016734</v>
      </c>
      <c r="AG280" s="218">
        <f t="shared" si="168"/>
        <v>96.699303480290112</v>
      </c>
      <c r="AH280" s="218">
        <f t="shared" si="169"/>
        <v>26.856602722222078</v>
      </c>
      <c r="AI280" s="219">
        <f t="shared" si="170"/>
        <v>0.24053991506233385</v>
      </c>
      <c r="AJ280" s="219">
        <f t="shared" si="171"/>
        <v>0.15191994635515824</v>
      </c>
      <c r="AK280" s="219">
        <f t="shared" si="172"/>
        <v>0.52782442900317783</v>
      </c>
      <c r="AL280" s="219">
        <f t="shared" si="173"/>
        <v>2.9215374299068888E-3</v>
      </c>
      <c r="AM280" s="218">
        <f t="shared" si="174"/>
        <v>2.342099172975356</v>
      </c>
      <c r="AN280" s="220">
        <v>2681.6</v>
      </c>
      <c r="AO280" s="221">
        <v>7.9260000000000002</v>
      </c>
      <c r="AP280" s="217">
        <v>25.489000000000001</v>
      </c>
      <c r="AQ280" s="221">
        <v>7.9370000000000003</v>
      </c>
      <c r="AR280" s="230">
        <v>193.72</v>
      </c>
      <c r="AS280" s="217">
        <v>25.364999999999998</v>
      </c>
      <c r="AT280" s="217"/>
      <c r="AU280" s="222">
        <f t="shared" si="144"/>
        <v>2023.1478439425052</v>
      </c>
      <c r="AV280" s="38"/>
      <c r="AW280" s="115" t="s">
        <v>87</v>
      </c>
      <c r="AX280" s="240">
        <v>2389.7455354351696</v>
      </c>
      <c r="AY280" s="241">
        <v>9.2284000000000006</v>
      </c>
      <c r="AZ280" s="241">
        <v>15.196999999999999</v>
      </c>
      <c r="BA280" s="242">
        <v>8.1746182759008388</v>
      </c>
      <c r="BB280" s="284">
        <v>321.51444641410615</v>
      </c>
      <c r="BC280" s="284">
        <v>322.76956326924113</v>
      </c>
      <c r="BD280" s="239">
        <v>207.80548889306363</v>
      </c>
      <c r="BE280" s="239">
        <v>2167.7527346809934</v>
      </c>
      <c r="BF280" s="239">
        <v>14.187311861112596</v>
      </c>
      <c r="BG280" s="239">
        <v>96.083933261623869</v>
      </c>
      <c r="BH280" s="239">
        <v>2.0780136805074325</v>
      </c>
      <c r="BI280" s="239">
        <v>3.152448036852969E-3</v>
      </c>
      <c r="BJ280" s="239">
        <v>7.2645783026604432E-2</v>
      </c>
      <c r="BK280" s="242">
        <v>10.789688266722809</v>
      </c>
      <c r="BL280" s="243">
        <v>4.8283169019825642</v>
      </c>
      <c r="BM280" s="243">
        <v>3.077772486283493</v>
      </c>
      <c r="BN280" s="239">
        <v>326.44396334724325</v>
      </c>
      <c r="BO280" s="38"/>
      <c r="BP280" s="115" t="s">
        <v>94</v>
      </c>
      <c r="BQ280" s="239">
        <v>2382.8270318973491</v>
      </c>
      <c r="BR280" s="241">
        <v>9.2284000000000006</v>
      </c>
      <c r="BS280" s="241">
        <v>15.196999999999999</v>
      </c>
      <c r="BT280" s="242">
        <v>8.1859349498311236</v>
      </c>
      <c r="BU280" s="276">
        <v>311.66999220502123</v>
      </c>
      <c r="BV280" s="276">
        <v>312.88667862399626</v>
      </c>
      <c r="BW280" s="239">
        <v>212.21929187068059</v>
      </c>
      <c r="BX280" s="239">
        <v>2156.8548296163285</v>
      </c>
      <c r="BY280" s="239">
        <v>13.752910410340119</v>
      </c>
      <c r="BZ280" s="239">
        <v>98.097193906544405</v>
      </c>
      <c r="CA280" s="239">
        <v>2.1328733917734866</v>
      </c>
      <c r="CB280" s="239">
        <v>3.1591719698832311E-3</v>
      </c>
      <c r="CC280" s="239">
        <v>7.4502629640199741E-2</v>
      </c>
      <c r="CD280" s="239">
        <v>5.5293104137765382E-3</v>
      </c>
      <c r="CE280" s="187">
        <v>0</v>
      </c>
      <c r="CF280" s="242">
        <v>10.65394299224161</v>
      </c>
      <c r="CG280" s="243">
        <v>4.9308706874112813</v>
      </c>
      <c r="CH280" s="243">
        <v>3.1431445870723049</v>
      </c>
      <c r="CI280" s="239">
        <v>316.44857220744677</v>
      </c>
      <c r="CJ280" s="38"/>
      <c r="CK280" s="38"/>
      <c r="CL280" s="38"/>
      <c r="CM280" s="38"/>
      <c r="CN280" s="38"/>
      <c r="CO280" s="38"/>
      <c r="CP280" s="38"/>
      <c r="CQ280" s="38"/>
      <c r="CR280" s="38"/>
      <c r="CS280" s="38"/>
    </row>
    <row r="281" spans="1:97" ht="13.5" customHeight="1" x14ac:dyDescent="0.35">
      <c r="A281" s="25" t="s">
        <v>84</v>
      </c>
      <c r="B281" s="132" t="s">
        <v>85</v>
      </c>
      <c r="C281" s="27" t="s">
        <v>86</v>
      </c>
      <c r="D281" s="206">
        <v>45006</v>
      </c>
      <c r="E281" s="223">
        <v>0.4649537037037037</v>
      </c>
      <c r="F281" s="208">
        <v>45006.464941999999</v>
      </c>
      <c r="G281" s="209">
        <v>13.708333333333334</v>
      </c>
      <c r="H281" s="209">
        <v>45.697666666666663</v>
      </c>
      <c r="I281" s="210">
        <v>19</v>
      </c>
      <c r="J281" s="211">
        <v>2.0430000000000001</v>
      </c>
      <c r="K281" s="211">
        <v>2.0259999999999998</v>
      </c>
      <c r="L281" s="213">
        <v>10.8127</v>
      </c>
      <c r="M281" s="213">
        <v>42.003208000000001</v>
      </c>
      <c r="N281" s="213">
        <v>8.3059999999999992</v>
      </c>
      <c r="O281" s="213">
        <v>0.2823</v>
      </c>
      <c r="P281" s="213">
        <v>0.51818509999999995</v>
      </c>
      <c r="Q281" s="213">
        <v>6.4551999999999996</v>
      </c>
      <c r="R281" s="213">
        <v>106.154</v>
      </c>
      <c r="S281" s="214">
        <v>38.176400000000001</v>
      </c>
      <c r="T281" s="213">
        <v>29.286799999999999</v>
      </c>
      <c r="U281" s="215">
        <f t="shared" si="162"/>
        <v>288.29568719999997</v>
      </c>
      <c r="V281" s="210">
        <v>278.97837949813959</v>
      </c>
      <c r="W281" s="216">
        <v>2.4E-2</v>
      </c>
      <c r="X281" s="217">
        <v>0.16300000000000001</v>
      </c>
      <c r="Y281" s="217">
        <v>1.0489999999999999</v>
      </c>
      <c r="Z281" s="229">
        <v>3.0000000000000001E-3</v>
      </c>
      <c r="AA281" s="217">
        <v>0.88800000000000001</v>
      </c>
      <c r="AB281" s="218">
        <f t="shared" si="163"/>
        <v>271.04047141976326</v>
      </c>
      <c r="AC281" s="218">
        <f t="shared" si="164"/>
        <v>263.82815457785051</v>
      </c>
      <c r="AD281" s="218">
        <f t="shared" si="165"/>
        <v>271.59599387297334</v>
      </c>
      <c r="AE281" s="218">
        <f t="shared" si="166"/>
        <v>-7.2123168419127524</v>
      </c>
      <c r="AF281" s="218">
        <f t="shared" si="167"/>
        <v>-7.3823856251662505</v>
      </c>
      <c r="AG281" s="218">
        <f t="shared" si="168"/>
        <v>102.71814967514543</v>
      </c>
      <c r="AH281" s="218">
        <f t="shared" si="169"/>
        <v>26.635134619563132</v>
      </c>
      <c r="AI281" s="219">
        <f t="shared" si="170"/>
        <v>2.3377341365677692E-2</v>
      </c>
      <c r="AJ281" s="219">
        <f t="shared" si="171"/>
        <v>0.15877111010856099</v>
      </c>
      <c r="AK281" s="219">
        <f t="shared" si="172"/>
        <v>1.0217846288581625</v>
      </c>
      <c r="AL281" s="219">
        <f t="shared" si="173"/>
        <v>2.9221676707097115E-3</v>
      </c>
      <c r="AM281" s="218">
        <f t="shared" si="174"/>
        <v>0.86496163053007469</v>
      </c>
      <c r="AN281" s="220">
        <v>2689.09</v>
      </c>
      <c r="AO281" s="221">
        <v>7.9630000000000001</v>
      </c>
      <c r="AP281" s="217">
        <v>25.053000000000001</v>
      </c>
      <c r="AQ281" s="221">
        <v>7.9749999999999996</v>
      </c>
      <c r="AR281" s="210">
        <v>215.82</v>
      </c>
      <c r="AS281" s="217">
        <v>24.984999999999999</v>
      </c>
      <c r="AT281" s="217"/>
      <c r="AU281" s="222">
        <f t="shared" si="144"/>
        <v>2023.2190280629707</v>
      </c>
      <c r="AV281" s="38"/>
      <c r="AW281" s="115" t="s">
        <v>87</v>
      </c>
      <c r="AX281" s="240">
        <v>2379.390103663347</v>
      </c>
      <c r="AY281" s="241">
        <v>10.8127</v>
      </c>
      <c r="AZ281" s="241">
        <v>2.0430000000000001</v>
      </c>
      <c r="BA281" s="242">
        <v>8.1813195289895368</v>
      </c>
      <c r="BB281" s="284">
        <v>317.42863818780563</v>
      </c>
      <c r="BC281" s="284">
        <v>318.64255825028408</v>
      </c>
      <c r="BD281" s="239">
        <v>220.71407857550889</v>
      </c>
      <c r="BE281" s="239">
        <v>2145.3584003491528</v>
      </c>
      <c r="BF281" s="239">
        <v>13.317624738685366</v>
      </c>
      <c r="BG281" s="239">
        <v>99.805660445761674</v>
      </c>
      <c r="BH281" s="239">
        <v>2.4715888752471966</v>
      </c>
      <c r="BI281" s="239">
        <v>3.1821310132456658E-3</v>
      </c>
      <c r="BJ281" s="239">
        <v>2.9147734583710255E-2</v>
      </c>
      <c r="BK281" s="242">
        <v>10.459439084716781</v>
      </c>
      <c r="BL281" s="243">
        <v>5.1468354389602684</v>
      </c>
      <c r="BM281" s="243">
        <v>3.2886982218505123</v>
      </c>
      <c r="BN281" s="239">
        <v>322.68196581110078</v>
      </c>
      <c r="BO281" s="38"/>
      <c r="BP281" s="115" t="s">
        <v>94</v>
      </c>
      <c r="BQ281" s="239">
        <v>2371.6026318675631</v>
      </c>
      <c r="BR281" s="241">
        <v>10.8127</v>
      </c>
      <c r="BS281" s="241">
        <v>2.0430000000000001</v>
      </c>
      <c r="BT281" s="242">
        <v>8.1936064611002539</v>
      </c>
      <c r="BU281" s="276">
        <v>306.79522335314329</v>
      </c>
      <c r="BV281" s="276">
        <v>307.96847879356949</v>
      </c>
      <c r="BW281" s="239">
        <v>225.73889147286783</v>
      </c>
      <c r="BX281" s="239">
        <v>2132.9922374340167</v>
      </c>
      <c r="BY281" s="239">
        <v>12.871502960678551</v>
      </c>
      <c r="BZ281" s="239">
        <v>102.05025310151056</v>
      </c>
      <c r="CA281" s="239">
        <v>2.54251289289228</v>
      </c>
      <c r="CB281" s="239">
        <v>3.1900567853710184E-3</v>
      </c>
      <c r="CC281" s="239">
        <v>2.9955183190944389E-2</v>
      </c>
      <c r="CD281" s="239">
        <v>6.2378834490878579E-4</v>
      </c>
      <c r="CE281" s="187">
        <v>0</v>
      </c>
      <c r="CF281" s="242">
        <v>10.319633154584855</v>
      </c>
      <c r="CG281" s="243">
        <v>5.264009138350831</v>
      </c>
      <c r="CH281" s="243">
        <v>3.3635692647279263</v>
      </c>
      <c r="CI281" s="239">
        <v>311.8725718581087</v>
      </c>
      <c r="CJ281" s="38"/>
      <c r="CK281" s="38"/>
      <c r="CL281" s="38"/>
      <c r="CM281" s="38"/>
      <c r="CN281" s="38"/>
      <c r="CO281" s="38"/>
      <c r="CP281" s="38"/>
      <c r="CQ281" s="38"/>
      <c r="CR281" s="38"/>
      <c r="CS281" s="38"/>
    </row>
    <row r="282" spans="1:97" ht="13.5" customHeight="1" x14ac:dyDescent="0.35">
      <c r="A282" s="136" t="s">
        <v>89</v>
      </c>
      <c r="B282" s="137" t="s">
        <v>85</v>
      </c>
      <c r="C282" s="138" t="s">
        <v>86</v>
      </c>
      <c r="D282" s="206">
        <v>45006</v>
      </c>
      <c r="E282" s="223">
        <v>0.46334490740740741</v>
      </c>
      <c r="F282" s="208">
        <v>45006.463336000001</v>
      </c>
      <c r="G282" s="224">
        <v>13.708333333333334</v>
      </c>
      <c r="H282" s="224">
        <v>45.697666666666663</v>
      </c>
      <c r="I282" s="225">
        <v>19</v>
      </c>
      <c r="J282" s="226">
        <v>15.089</v>
      </c>
      <c r="K282" s="226">
        <v>14.965999999999999</v>
      </c>
      <c r="L282" s="214">
        <v>10.823399999999999</v>
      </c>
      <c r="M282" s="214">
        <v>42.270108</v>
      </c>
      <c r="N282" s="214">
        <v>8.282</v>
      </c>
      <c r="O282" s="214">
        <v>0.98650000000000004</v>
      </c>
      <c r="P282" s="214">
        <v>0.89316700000000004</v>
      </c>
      <c r="Q282" s="214">
        <v>6.1868999999999996</v>
      </c>
      <c r="R282" s="214">
        <v>101.93</v>
      </c>
      <c r="S282" s="214">
        <v>38.430599999999998</v>
      </c>
      <c r="T282" s="214">
        <v>29.483499999999999</v>
      </c>
      <c r="U282" s="215">
        <f t="shared" si="162"/>
        <v>276.31314090000001</v>
      </c>
      <c r="V282" s="210">
        <v>274.45999999999998</v>
      </c>
      <c r="W282" s="227">
        <v>0.17599999999999999</v>
      </c>
      <c r="X282" s="227">
        <v>0.13900000000000001</v>
      </c>
      <c r="Y282" s="227">
        <v>0.56799999999999995</v>
      </c>
      <c r="Z282" s="229">
        <v>3.0000000000000001E-3</v>
      </c>
      <c r="AA282" s="227">
        <v>1.524</v>
      </c>
      <c r="AB282" s="218">
        <f t="shared" si="163"/>
        <v>266.59970752323858</v>
      </c>
      <c r="AC282" s="218">
        <f t="shared" si="164"/>
        <v>263.29192729544576</v>
      </c>
      <c r="AD282" s="218">
        <f t="shared" si="165"/>
        <v>271.09644946239547</v>
      </c>
      <c r="AE282" s="218">
        <f t="shared" si="166"/>
        <v>-3.3077802277928186</v>
      </c>
      <c r="AF282" s="218">
        <f t="shared" si="167"/>
        <v>-3.3635505376045103</v>
      </c>
      <c r="AG282" s="218">
        <f t="shared" si="168"/>
        <v>101.24072098482834</v>
      </c>
      <c r="AH282" s="218">
        <f t="shared" si="169"/>
        <v>26.828660171583124</v>
      </c>
      <c r="AI282" s="219">
        <f t="shared" si="170"/>
        <v>0.17140152668760764</v>
      </c>
      <c r="AJ282" s="219">
        <f t="shared" si="171"/>
        <v>0.13536825119078102</v>
      </c>
      <c r="AK282" s="219">
        <f t="shared" si="172"/>
        <v>0.55315947249182462</v>
      </c>
      <c r="AL282" s="219">
        <f t="shared" si="173"/>
        <v>2.9216169321751302E-3</v>
      </c>
      <c r="AM282" s="218">
        <f t="shared" si="174"/>
        <v>1.4841814015449661</v>
      </c>
      <c r="AN282" s="220">
        <v>2680.13</v>
      </c>
      <c r="AO282" s="221">
        <v>7.944</v>
      </c>
      <c r="AP282" s="217">
        <v>25.105</v>
      </c>
      <c r="AQ282" s="221">
        <v>7.9550000000000001</v>
      </c>
      <c r="AR282" s="210">
        <v>206.68</v>
      </c>
      <c r="AS282" s="217">
        <v>25.027000000000001</v>
      </c>
      <c r="AT282" s="217"/>
      <c r="AU282" s="222">
        <f t="shared" si="144"/>
        <v>2023.2190280629707</v>
      </c>
      <c r="AV282" s="38"/>
      <c r="AW282" s="115" t="s">
        <v>87</v>
      </c>
      <c r="AX282" s="240">
        <v>2380.9458990504831</v>
      </c>
      <c r="AY282" s="241">
        <v>10.823399999999999</v>
      </c>
      <c r="AZ282" s="241">
        <v>15.089</v>
      </c>
      <c r="BA282" s="242">
        <v>8.1619815763378067</v>
      </c>
      <c r="BB282" s="284">
        <v>332.69904350588581</v>
      </c>
      <c r="BC282" s="284">
        <v>333.97118484349517</v>
      </c>
      <c r="BD282" s="239">
        <v>213.34607461075512</v>
      </c>
      <c r="BE282" s="239">
        <v>2153.6666899519878</v>
      </c>
      <c r="BF282" s="239">
        <v>13.933134487740215</v>
      </c>
      <c r="BG282" s="239">
        <v>97.34568210372727</v>
      </c>
      <c r="BH282" s="239">
        <v>2.377054847074572</v>
      </c>
      <c r="BI282" s="239">
        <v>3.1682602147799221E-3</v>
      </c>
      <c r="BJ282" s="239">
        <v>4.8043064239635697E-2</v>
      </c>
      <c r="BK282" s="242">
        <v>10.624922441617842</v>
      </c>
      <c r="BL282" s="243">
        <v>4.9544406743250446</v>
      </c>
      <c r="BM282" s="243">
        <v>3.1666675604943038</v>
      </c>
      <c r="BN282" s="239">
        <v>338.20737404792771</v>
      </c>
      <c r="BO282" s="38"/>
      <c r="BP282" s="115" t="s">
        <v>94</v>
      </c>
      <c r="BQ282" s="239">
        <v>2373.9441884145012</v>
      </c>
      <c r="BR282" s="241">
        <v>10.823399999999999</v>
      </c>
      <c r="BS282" s="241">
        <v>15.089</v>
      </c>
      <c r="BT282" s="242">
        <v>8.1732557153872918</v>
      </c>
      <c r="BU282" s="276">
        <v>322.50846632643555</v>
      </c>
      <c r="BV282" s="276">
        <v>323.74164195393206</v>
      </c>
      <c r="BW282" s="239">
        <v>217.83241304563515</v>
      </c>
      <c r="BX282" s="239">
        <v>2142.6054130198518</v>
      </c>
      <c r="BY282" s="239">
        <v>13.50636234901401</v>
      </c>
      <c r="BZ282" s="239">
        <v>99.37024811738344</v>
      </c>
      <c r="CA282" s="239">
        <v>2.4395703230750945</v>
      </c>
      <c r="CB282" s="239">
        <v>3.1752878419758989E-3</v>
      </c>
      <c r="CC282" s="239">
        <v>4.9264635380533342E-2</v>
      </c>
      <c r="CD282" s="239">
        <v>4.3730792501653045E-3</v>
      </c>
      <c r="CE282" s="187">
        <v>0</v>
      </c>
      <c r="CF282" s="242">
        <v>10.493042883346289</v>
      </c>
      <c r="CG282" s="243">
        <v>5.058624909545264</v>
      </c>
      <c r="CH282" s="243">
        <v>3.2332576883560566</v>
      </c>
      <c r="CI282" s="239">
        <v>327.84807661329705</v>
      </c>
      <c r="CJ282" s="38"/>
      <c r="CK282" s="38"/>
      <c r="CL282" s="38"/>
      <c r="CM282" s="38"/>
      <c r="CN282" s="38"/>
      <c r="CO282" s="38"/>
      <c r="CP282" s="38"/>
      <c r="CQ282" s="38"/>
      <c r="CR282" s="38"/>
      <c r="CS282" s="38"/>
    </row>
    <row r="283" spans="1:97" ht="13.5" customHeight="1" x14ac:dyDescent="0.35">
      <c r="A283" s="25" t="s">
        <v>84</v>
      </c>
      <c r="B283" s="132" t="s">
        <v>85</v>
      </c>
      <c r="C283" s="27" t="s">
        <v>86</v>
      </c>
      <c r="D283" s="206">
        <v>45034</v>
      </c>
      <c r="E283" s="223">
        <v>0.38008101851851855</v>
      </c>
      <c r="F283" s="208">
        <v>45034.380075000001</v>
      </c>
      <c r="G283" s="209">
        <v>13.708333333333334</v>
      </c>
      <c r="H283" s="209">
        <v>45.697666666666663</v>
      </c>
      <c r="I283" s="210">
        <v>19</v>
      </c>
      <c r="J283" s="211">
        <v>2.169</v>
      </c>
      <c r="K283" s="211">
        <v>2.1520000000000001</v>
      </c>
      <c r="L283" s="213">
        <v>11.7874</v>
      </c>
      <c r="M283" s="213">
        <v>42.734884000000001</v>
      </c>
      <c r="N283" s="213">
        <v>8.3070000000000004</v>
      </c>
      <c r="O283" s="213">
        <v>0.46839999999999998</v>
      </c>
      <c r="P283" s="213">
        <v>0.90517080000000005</v>
      </c>
      <c r="Q283" s="213">
        <v>5.8944000000000001</v>
      </c>
      <c r="R283" s="213">
        <v>98.917000000000002</v>
      </c>
      <c r="S283" s="214">
        <v>37.904000000000003</v>
      </c>
      <c r="T283" s="213">
        <v>28.8886</v>
      </c>
      <c r="U283" s="215">
        <f t="shared" si="162"/>
        <v>263.24979840000003</v>
      </c>
      <c r="V283" s="210">
        <v>270.38348569496264</v>
      </c>
      <c r="W283" s="216">
        <v>3.1E-2</v>
      </c>
      <c r="X283" s="217">
        <v>0.03</v>
      </c>
      <c r="Y283" s="217">
        <v>0.189</v>
      </c>
      <c r="Z283" s="229">
        <v>3.0000000000000001E-3</v>
      </c>
      <c r="AA283" s="217">
        <v>1.0069999999999999</v>
      </c>
      <c r="AB283" s="218">
        <f t="shared" si="163"/>
        <v>262.79179854355726</v>
      </c>
      <c r="AC283" s="218">
        <f t="shared" si="164"/>
        <v>259.02562496194184</v>
      </c>
      <c r="AD283" s="218">
        <f t="shared" si="165"/>
        <v>266.54795028102245</v>
      </c>
      <c r="AE283" s="218">
        <f t="shared" si="166"/>
        <v>-3.7661735816154192</v>
      </c>
      <c r="AF283" s="218">
        <f t="shared" si="167"/>
        <v>-3.8355354139401925</v>
      </c>
      <c r="AG283" s="218">
        <f t="shared" si="168"/>
        <v>101.43896638856025</v>
      </c>
      <c r="AH283" s="218">
        <f t="shared" si="169"/>
        <v>26.427785264346312</v>
      </c>
      <c r="AI283" s="219">
        <f t="shared" si="170"/>
        <v>3.0201832457230546E-2</v>
      </c>
      <c r="AJ283" s="219">
        <f t="shared" si="171"/>
        <v>2.9227579797319884E-2</v>
      </c>
      <c r="AK283" s="219">
        <f t="shared" si="172"/>
        <v>0.18413375272311527</v>
      </c>
      <c r="AL283" s="219">
        <f t="shared" si="173"/>
        <v>2.9227579797319885E-3</v>
      </c>
      <c r="AM283" s="218">
        <f t="shared" si="174"/>
        <v>0.98107242853003729</v>
      </c>
      <c r="AN283" s="220">
        <v>2694.23</v>
      </c>
      <c r="AO283" s="221">
        <v>7.9610000000000003</v>
      </c>
      <c r="AP283" s="217">
        <v>25.475999999999999</v>
      </c>
      <c r="AQ283" s="221">
        <v>7.9729999999999999</v>
      </c>
      <c r="AR283" s="210"/>
      <c r="AS283" s="217"/>
      <c r="AT283" s="217"/>
      <c r="AU283" s="222">
        <f t="shared" si="144"/>
        <v>2023.2956878850102</v>
      </c>
      <c r="AV283" s="38"/>
      <c r="AW283" s="115" t="s">
        <v>87</v>
      </c>
      <c r="AX283" s="240">
        <v>2383.3055870561138</v>
      </c>
      <c r="AY283" s="241">
        <v>11.7874</v>
      </c>
      <c r="AZ283" s="241">
        <v>2.169</v>
      </c>
      <c r="BA283" s="242">
        <v>8.1703603472720943</v>
      </c>
      <c r="BB283" s="284">
        <v>328.1893538840352</v>
      </c>
      <c r="BC283" s="284">
        <v>329.42871726846818</v>
      </c>
      <c r="BD283" s="239">
        <v>222.49267768645581</v>
      </c>
      <c r="BE283" s="239">
        <v>2147.4484707271827</v>
      </c>
      <c r="BF283" s="239">
        <v>13.364438642475291</v>
      </c>
      <c r="BG283" s="239">
        <v>99.114291557969693</v>
      </c>
      <c r="BH283" s="239">
        <v>2.6511379671801492</v>
      </c>
      <c r="BI283" s="239">
        <v>3.1925059170333312E-3</v>
      </c>
      <c r="BJ283" s="239">
        <v>3.3637539146040125E-2</v>
      </c>
      <c r="BK283" s="242">
        <v>10.447440705720879</v>
      </c>
      <c r="BL283" s="243">
        <v>5.1961251233260795</v>
      </c>
      <c r="BM283" s="243">
        <v>3.3256240905333172</v>
      </c>
      <c r="BN283" s="239">
        <v>333.88816258784954</v>
      </c>
      <c r="BO283" s="38"/>
      <c r="BP283" s="115" t="s">
        <v>94</v>
      </c>
      <c r="BQ283" s="239">
        <v>2375.4958415373744</v>
      </c>
      <c r="BR283" s="241">
        <v>11.7874</v>
      </c>
      <c r="BS283" s="241">
        <v>2.169</v>
      </c>
      <c r="BT283" s="242">
        <v>8.1826401821353034</v>
      </c>
      <c r="BU283" s="276">
        <v>317.19455928831036</v>
      </c>
      <c r="BV283" s="276">
        <v>318.39240229531475</v>
      </c>
      <c r="BW283" s="239">
        <v>227.54989164005633</v>
      </c>
      <c r="BX283" s="239">
        <v>2135.0292383246647</v>
      </c>
      <c r="BY283" s="239">
        <v>12.916711572653201</v>
      </c>
      <c r="BZ283" s="239">
        <v>101.34190951350737</v>
      </c>
      <c r="CA283" s="239">
        <v>2.7271697071380374</v>
      </c>
      <c r="CB283" s="239">
        <v>3.2006573454219354E-3</v>
      </c>
      <c r="CC283" s="239">
        <v>3.4568236088917972E-2</v>
      </c>
      <c r="CD283" s="239">
        <v>8.5327993117341634E-4</v>
      </c>
      <c r="CE283" s="187">
        <v>0</v>
      </c>
      <c r="CF283" s="242">
        <v>10.308184372787998</v>
      </c>
      <c r="CG283" s="243">
        <v>5.3142320055461347</v>
      </c>
      <c r="CH283" s="243">
        <v>3.4012148593170712</v>
      </c>
      <c r="CI283" s="239">
        <v>322.70245006502796</v>
      </c>
      <c r="CJ283" s="38"/>
      <c r="CK283" s="38"/>
      <c r="CL283" s="38"/>
      <c r="CM283" s="38"/>
      <c r="CN283" s="38"/>
      <c r="CO283" s="38"/>
      <c r="CP283" s="38"/>
      <c r="CQ283" s="38"/>
      <c r="CR283" s="38"/>
      <c r="CS283" s="38"/>
    </row>
    <row r="284" spans="1:97" ht="13.5" customHeight="1" x14ac:dyDescent="0.35">
      <c r="A284" s="136" t="s">
        <v>89</v>
      </c>
      <c r="B284" s="137" t="s">
        <v>85</v>
      </c>
      <c r="C284" s="138" t="s">
        <v>86</v>
      </c>
      <c r="D284" s="206">
        <v>45034</v>
      </c>
      <c r="E284" s="223">
        <v>0.37861111111111106</v>
      </c>
      <c r="F284" s="208">
        <v>45034.378604999998</v>
      </c>
      <c r="G284" s="224">
        <v>13.708333333333334</v>
      </c>
      <c r="H284" s="224">
        <v>45.697666666666663</v>
      </c>
      <c r="I284" s="225">
        <v>19</v>
      </c>
      <c r="J284" s="226">
        <v>15.28</v>
      </c>
      <c r="K284" s="226">
        <v>15.154999999999999</v>
      </c>
      <c r="L284" s="214">
        <v>11.5328</v>
      </c>
      <c r="M284" s="214">
        <v>42.641973</v>
      </c>
      <c r="N284" s="214">
        <v>8.2729999999999997</v>
      </c>
      <c r="O284" s="214">
        <v>0.99470000000000003</v>
      </c>
      <c r="P284" s="214">
        <v>1.235376</v>
      </c>
      <c r="Q284" s="213">
        <v>5.5110000000000001</v>
      </c>
      <c r="R284" s="213">
        <v>91.816999999999993</v>
      </c>
      <c r="S284" s="214">
        <v>38.066699999999997</v>
      </c>
      <c r="T284" s="213">
        <v>29.065000000000001</v>
      </c>
      <c r="U284" s="215">
        <f t="shared" si="162"/>
        <v>246.12677100000002</v>
      </c>
      <c r="V284" s="210">
        <v>251.1860298602893</v>
      </c>
      <c r="W284" s="227">
        <v>0.77100000000000002</v>
      </c>
      <c r="X284" s="227">
        <v>4.3999999999999997E-2</v>
      </c>
      <c r="Y284" s="227">
        <v>0.26300000000000001</v>
      </c>
      <c r="Z284" s="229">
        <v>3.0000000000000001E-3</v>
      </c>
      <c r="AA284" s="227">
        <v>1.958</v>
      </c>
      <c r="AB284" s="218">
        <f t="shared" si="163"/>
        <v>244.09151011868957</v>
      </c>
      <c r="AC284" s="218">
        <f t="shared" si="164"/>
        <v>260.09455248827544</v>
      </c>
      <c r="AD284" s="218">
        <f t="shared" si="165"/>
        <v>267.6942481834962</v>
      </c>
      <c r="AE284" s="218">
        <f t="shared" si="166"/>
        <v>16.00304236958587</v>
      </c>
      <c r="AF284" s="218">
        <f t="shared" si="167"/>
        <v>16.508218323206904</v>
      </c>
      <c r="AG284" s="218">
        <f t="shared" si="168"/>
        <v>93.83318153631339</v>
      </c>
      <c r="AH284" s="218">
        <f t="shared" si="169"/>
        <v>26.551627609670732</v>
      </c>
      <c r="AI284" s="219">
        <f t="shared" si="170"/>
        <v>0.75105818281665615</v>
      </c>
      <c r="AJ284" s="219">
        <f t="shared" si="171"/>
        <v>4.2861945582273506E-2</v>
      </c>
      <c r="AK284" s="219">
        <f t="shared" si="172"/>
        <v>0.25619753836677117</v>
      </c>
      <c r="AL284" s="219">
        <f t="shared" si="173"/>
        <v>2.9224053806095568E-3</v>
      </c>
      <c r="AM284" s="218">
        <f t="shared" si="174"/>
        <v>1.9073565784111708</v>
      </c>
      <c r="AN284" s="220">
        <v>2690.5</v>
      </c>
      <c r="AO284" s="221">
        <v>7.93</v>
      </c>
      <c r="AP284" s="217">
        <v>25.305</v>
      </c>
      <c r="AQ284" s="221">
        <v>7.9409999999999998</v>
      </c>
      <c r="AR284" s="210"/>
      <c r="AS284" s="217"/>
      <c r="AT284" s="217"/>
      <c r="AU284" s="222">
        <f t="shared" si="144"/>
        <v>2023.2956878850102</v>
      </c>
      <c r="AV284" s="38"/>
      <c r="AW284" s="115" t="s">
        <v>87</v>
      </c>
      <c r="AX284" s="240">
        <v>2399.9433009899358</v>
      </c>
      <c r="AY284" s="241">
        <v>11.5328</v>
      </c>
      <c r="AZ284" s="241">
        <v>15.28</v>
      </c>
      <c r="BA284" s="242">
        <v>8.1395413819587841</v>
      </c>
      <c r="BB284" s="284">
        <v>355.91911228744169</v>
      </c>
      <c r="BC284" s="284">
        <v>357.26761565938989</v>
      </c>
      <c r="BD284" s="239">
        <v>208.88712950198706</v>
      </c>
      <c r="BE284" s="239">
        <v>2176.457515317788</v>
      </c>
      <c r="BF284" s="239">
        <v>14.598656170160956</v>
      </c>
      <c r="BG284" s="239">
        <v>93.778549191068421</v>
      </c>
      <c r="BH284" s="239">
        <v>2.4145459746317415</v>
      </c>
      <c r="BI284" s="239">
        <v>3.1679546497245868E-3</v>
      </c>
      <c r="BJ284" s="239">
        <v>6.0511409595678863E-2</v>
      </c>
      <c r="BK284" s="242">
        <v>10.823057092765382</v>
      </c>
      <c r="BL284" s="243">
        <v>4.8617668194317414</v>
      </c>
      <c r="BM284" s="243">
        <v>3.1109145439863246</v>
      </c>
      <c r="BN284" s="239">
        <v>362.02166961654819</v>
      </c>
      <c r="BO284" s="38"/>
      <c r="BP284" s="115" t="s">
        <v>94</v>
      </c>
      <c r="BQ284" s="239">
        <v>2393.0438686408793</v>
      </c>
      <c r="BR284" s="241">
        <v>11.5328</v>
      </c>
      <c r="BS284" s="241">
        <v>15.28</v>
      </c>
      <c r="BT284" s="242">
        <v>8.150818169820548</v>
      </c>
      <c r="BU284" s="276">
        <v>345.06311079451655</v>
      </c>
      <c r="BV284" s="276">
        <v>346.37048303831324</v>
      </c>
      <c r="BW284" s="239">
        <v>213.310621626292</v>
      </c>
      <c r="BX284" s="239">
        <v>2165.5798690767742</v>
      </c>
      <c r="BY284" s="239">
        <v>14.153377937813245</v>
      </c>
      <c r="BZ284" s="239">
        <v>95.743473479089261</v>
      </c>
      <c r="CA284" s="239">
        <v>2.4780625644105561</v>
      </c>
      <c r="CB284" s="239">
        <v>3.1750032016471573E-3</v>
      </c>
      <c r="CC284" s="239">
        <v>6.2051425713818845E-2</v>
      </c>
      <c r="CD284" s="239">
        <v>1.9359540629796199E-2</v>
      </c>
      <c r="CE284" s="187">
        <v>0</v>
      </c>
      <c r="CF284" s="242">
        <v>10.687544556956132</v>
      </c>
      <c r="CG284" s="243">
        <v>4.9647218807954374</v>
      </c>
      <c r="CH284" s="243">
        <v>3.1767927338849429</v>
      </c>
      <c r="CI284" s="239">
        <v>350.97953209105754</v>
      </c>
      <c r="CJ284" s="38"/>
      <c r="CK284" s="38"/>
      <c r="CL284" s="38"/>
      <c r="CM284" s="38"/>
      <c r="CN284" s="38"/>
      <c r="CO284" s="38"/>
      <c r="CP284" s="38"/>
      <c r="CQ284" s="38"/>
      <c r="CR284" s="38"/>
      <c r="CS284" s="38"/>
    </row>
    <row r="285" spans="1:97" ht="13.5" customHeight="1" x14ac:dyDescent="0.35">
      <c r="A285" s="25" t="s">
        <v>84</v>
      </c>
      <c r="B285" s="132" t="s">
        <v>85</v>
      </c>
      <c r="C285" s="27" t="s">
        <v>86</v>
      </c>
      <c r="D285" s="206">
        <v>45098</v>
      </c>
      <c r="E285" s="223">
        <v>0.37585648148148149</v>
      </c>
      <c r="F285" s="208">
        <v>45098.375848000003</v>
      </c>
      <c r="G285" s="209">
        <v>13.708333333333334</v>
      </c>
      <c r="H285" s="209">
        <v>45.697666666666663</v>
      </c>
      <c r="I285" s="210">
        <v>19</v>
      </c>
      <c r="J285" s="211">
        <v>2.0539999999999998</v>
      </c>
      <c r="K285" s="211">
        <v>2.0369999999999999</v>
      </c>
      <c r="L285" s="213">
        <v>22.927700000000002</v>
      </c>
      <c r="M285" s="213">
        <v>54.587251999999999</v>
      </c>
      <c r="N285" s="213">
        <v>8.2279999999999998</v>
      </c>
      <c r="O285" s="213">
        <v>0.27989999999999998</v>
      </c>
      <c r="P285" s="213">
        <v>0.4539107</v>
      </c>
      <c r="Q285" s="213">
        <v>5.0281000000000002</v>
      </c>
      <c r="R285" s="213">
        <v>104.346</v>
      </c>
      <c r="S285" s="214">
        <v>37.852400000000003</v>
      </c>
      <c r="T285" s="213">
        <v>26.12</v>
      </c>
      <c r="U285" s="215">
        <f t="shared" si="162"/>
        <v>224.55997410000001</v>
      </c>
      <c r="V285" s="210">
        <v>236.46534631800031</v>
      </c>
      <c r="W285" s="216">
        <f t="shared" ref="W285:W286" si="175">0.03/2</f>
        <v>1.4999999999999999E-2</v>
      </c>
      <c r="X285" s="217">
        <v>6.0000000000000001E-3</v>
      </c>
      <c r="Y285" s="217">
        <v>0.184</v>
      </c>
      <c r="Z285" s="229">
        <v>3.0000000000000001E-3</v>
      </c>
      <c r="AA285" s="217">
        <v>1.613</v>
      </c>
      <c r="AB285" s="218">
        <f t="shared" si="163"/>
        <v>230.44609433399637</v>
      </c>
      <c r="AC285" s="218">
        <f t="shared" si="164"/>
        <v>210.24158248428594</v>
      </c>
      <c r="AD285" s="218">
        <f t="shared" si="165"/>
        <v>215.75854831004378</v>
      </c>
      <c r="AE285" s="218">
        <f t="shared" si="166"/>
        <v>-20.204511849710428</v>
      </c>
      <c r="AF285" s="218">
        <f t="shared" si="167"/>
        <v>-20.706798007956536</v>
      </c>
      <c r="AG285" s="218">
        <f t="shared" si="168"/>
        <v>109.59720862517159</v>
      </c>
      <c r="AH285" s="218">
        <f t="shared" si="169"/>
        <v>26.388511360858956</v>
      </c>
      <c r="AI285" s="219">
        <f t="shared" si="170"/>
        <v>1.4614349083186767E-2</v>
      </c>
      <c r="AJ285" s="219">
        <f t="shared" si="171"/>
        <v>5.8457396332747069E-3</v>
      </c>
      <c r="AK285" s="219">
        <f t="shared" si="172"/>
        <v>0.17926934875375769</v>
      </c>
      <c r="AL285" s="219">
        <f t="shared" si="173"/>
        <v>2.9228698166373535E-3</v>
      </c>
      <c r="AM285" s="218">
        <f t="shared" si="174"/>
        <v>1.571529671412017</v>
      </c>
      <c r="AN285" s="220">
        <v>2670.25</v>
      </c>
      <c r="AO285" s="221">
        <v>7.9989999999999997</v>
      </c>
      <c r="AP285" s="217">
        <v>25.056000000000001</v>
      </c>
      <c r="AQ285" s="221">
        <v>8.0120000000000005</v>
      </c>
      <c r="AR285" s="210">
        <v>220.41</v>
      </c>
      <c r="AS285" s="217">
        <v>25.129000000000001</v>
      </c>
      <c r="AT285" s="217"/>
      <c r="AU285" s="222">
        <f t="shared" si="144"/>
        <v>2023.4709103353866</v>
      </c>
      <c r="AV285" s="38"/>
      <c r="AW285" s="115" t="s">
        <v>87</v>
      </c>
      <c r="AX285" s="240">
        <v>2340.9461842021069</v>
      </c>
      <c r="AY285" s="241">
        <v>22.927700000000002</v>
      </c>
      <c r="AZ285" s="241">
        <v>2.0539999999999998</v>
      </c>
      <c r="BA285" s="242">
        <v>8.0309406030973278</v>
      </c>
      <c r="BB285" s="284">
        <v>472.89720166013637</v>
      </c>
      <c r="BC285" s="284">
        <v>474.44926981766747</v>
      </c>
      <c r="BD285" s="239">
        <v>239.33760550832184</v>
      </c>
      <c r="BE285" s="239">
        <v>2087.6585520700119</v>
      </c>
      <c r="BF285" s="239">
        <v>13.950026623773052</v>
      </c>
      <c r="BG285" s="239">
        <v>98.246921472010769</v>
      </c>
      <c r="BH285" s="239">
        <v>5.6127733738922965</v>
      </c>
      <c r="BI285" s="239">
        <v>3.2779141112553368E-3</v>
      </c>
      <c r="BJ285" s="239">
        <v>6.2095393928840829E-2</v>
      </c>
      <c r="BK285" s="242">
        <v>9.9304425271348471</v>
      </c>
      <c r="BL285" s="243">
        <v>5.6094706557268301</v>
      </c>
      <c r="BM285" s="243">
        <v>3.6871061362968893</v>
      </c>
      <c r="BN285" s="239">
        <v>487.626969902204</v>
      </c>
      <c r="BO285" s="38"/>
      <c r="BP285" s="115" t="s">
        <v>94</v>
      </c>
      <c r="BQ285" s="239">
        <v>2332.2531972470283</v>
      </c>
      <c r="BR285" s="241">
        <v>22.927700000000002</v>
      </c>
      <c r="BS285" s="241">
        <v>2.0539999999999998</v>
      </c>
      <c r="BT285" s="242">
        <v>8.0439907640050947</v>
      </c>
      <c r="BU285" s="276">
        <v>455.85302874430903</v>
      </c>
      <c r="BV285" s="276">
        <v>457.34915722200856</v>
      </c>
      <c r="BW285" s="239">
        <v>245.00185021572216</v>
      </c>
      <c r="BX285" s="239">
        <v>2073.8041076203176</v>
      </c>
      <c r="BY285" s="239">
        <v>13.447239410989061</v>
      </c>
      <c r="BZ285" s="239">
        <v>100.59952690764756</v>
      </c>
      <c r="CA285" s="239">
        <v>5.7839917927196636</v>
      </c>
      <c r="CB285" s="239">
        <v>3.288696017718128E-3</v>
      </c>
      <c r="CC285" s="239">
        <v>6.3912585973631031E-2</v>
      </c>
      <c r="CD285" s="239">
        <v>7.3098326647525174E-4</v>
      </c>
      <c r="CE285" s="187">
        <v>0</v>
      </c>
      <c r="CF285" s="242">
        <v>9.7953047252744589</v>
      </c>
      <c r="CG285" s="243">
        <v>5.7422262851881332</v>
      </c>
      <c r="CH285" s="243">
        <v>3.774366436966258</v>
      </c>
      <c r="CI285" s="239">
        <v>470.05190630644341</v>
      </c>
      <c r="CJ285" s="38"/>
      <c r="CK285" s="38"/>
      <c r="CL285" s="38"/>
      <c r="CM285" s="38"/>
      <c r="CN285" s="38"/>
      <c r="CO285" s="38"/>
      <c r="CP285" s="38"/>
      <c r="CQ285" s="38"/>
      <c r="CR285" s="38"/>
      <c r="CS285" s="38"/>
    </row>
    <row r="286" spans="1:97" ht="13.5" customHeight="1" x14ac:dyDescent="0.35">
      <c r="A286" s="136" t="s">
        <v>89</v>
      </c>
      <c r="B286" s="137" t="s">
        <v>85</v>
      </c>
      <c r="C286" s="138" t="s">
        <v>86</v>
      </c>
      <c r="D286" s="206">
        <v>45098</v>
      </c>
      <c r="E286" s="223">
        <v>0.37449074074074074</v>
      </c>
      <c r="F286" s="208">
        <v>45098.374481999999</v>
      </c>
      <c r="G286" s="224">
        <v>13.708333333333334</v>
      </c>
      <c r="H286" s="224">
        <v>45.697666666666663</v>
      </c>
      <c r="I286" s="225">
        <v>19</v>
      </c>
      <c r="J286" s="211">
        <v>15.228999999999999</v>
      </c>
      <c r="K286" s="211">
        <v>15.103999999999999</v>
      </c>
      <c r="L286" s="213">
        <v>19.205500000000001</v>
      </c>
      <c r="M286" s="213">
        <v>51.000340000000001</v>
      </c>
      <c r="N286" s="213">
        <v>8.2319999999999993</v>
      </c>
      <c r="O286" s="213">
        <v>0.47289999999999999</v>
      </c>
      <c r="P286" s="213">
        <v>0.50484189999999995</v>
      </c>
      <c r="Q286" s="213">
        <v>5.4886999999999997</v>
      </c>
      <c r="R286" s="213">
        <v>106.97499999999999</v>
      </c>
      <c r="S286" s="214">
        <v>38.257100000000001</v>
      </c>
      <c r="T286" s="213">
        <v>27.460100000000001</v>
      </c>
      <c r="U286" s="215">
        <f t="shared" si="162"/>
        <v>245.13083069999999</v>
      </c>
      <c r="V286" s="210">
        <v>256.37175685533362</v>
      </c>
      <c r="W286" s="227">
        <f t="shared" si="175"/>
        <v>1.4999999999999999E-2</v>
      </c>
      <c r="X286" s="227">
        <v>8.0000000000000002E-3</v>
      </c>
      <c r="Y286" s="227">
        <v>3.9E-2</v>
      </c>
      <c r="Z286" s="229">
        <v>3.0000000000000001E-3</v>
      </c>
      <c r="AA286" s="227">
        <v>2.1230000000000002</v>
      </c>
      <c r="AB286" s="218">
        <f t="shared" si="163"/>
        <v>249.5199150364414</v>
      </c>
      <c r="AC286" s="218">
        <f t="shared" si="164"/>
        <v>223.87231738365784</v>
      </c>
      <c r="AD286" s="218">
        <f t="shared" si="165"/>
        <v>230.0505399397322</v>
      </c>
      <c r="AE286" s="218">
        <f t="shared" si="166"/>
        <v>-25.64759765278356</v>
      </c>
      <c r="AF286" s="218">
        <f t="shared" si="167"/>
        <v>-26.321216915601411</v>
      </c>
      <c r="AG286" s="218">
        <f t="shared" si="168"/>
        <v>111.44149321383769</v>
      </c>
      <c r="AH286" s="218">
        <f t="shared" si="169"/>
        <v>26.696569374493947</v>
      </c>
      <c r="AI286" s="219">
        <f t="shared" si="170"/>
        <v>1.4609964080369549E-2</v>
      </c>
      <c r="AJ286" s="219">
        <f t="shared" si="171"/>
        <v>7.7919808428637601E-3</v>
      </c>
      <c r="AK286" s="219">
        <f t="shared" si="172"/>
        <v>3.7985906608960826E-2</v>
      </c>
      <c r="AL286" s="219">
        <f t="shared" si="173"/>
        <v>2.9219928160739098E-3</v>
      </c>
      <c r="AM286" s="218">
        <f t="shared" si="174"/>
        <v>2.0677969161749701</v>
      </c>
      <c r="AN286" s="220">
        <v>2664.84</v>
      </c>
      <c r="AO286" s="221">
        <v>7.98</v>
      </c>
      <c r="AP286" s="217">
        <v>25.045000000000002</v>
      </c>
      <c r="AQ286" s="221">
        <v>7.992</v>
      </c>
      <c r="AR286" s="210">
        <v>214.1</v>
      </c>
      <c r="AS286" s="217">
        <v>25.126999999999999</v>
      </c>
      <c r="AT286" s="217"/>
      <c r="AU286" s="222">
        <f t="shared" si="144"/>
        <v>2023.4709103353866</v>
      </c>
      <c r="AV286" s="38"/>
      <c r="AW286" s="115" t="s">
        <v>87</v>
      </c>
      <c r="AX286" s="240">
        <v>2345.5784066320884</v>
      </c>
      <c r="AY286" s="241">
        <v>19.205500000000001</v>
      </c>
      <c r="AZ286" s="241">
        <v>15.228999999999999</v>
      </c>
      <c r="BA286" s="242">
        <v>8.0676738708659208</v>
      </c>
      <c r="BB286" s="284">
        <v>426.83201317730362</v>
      </c>
      <c r="BC286" s="284">
        <v>428.29905137935975</v>
      </c>
      <c r="BD286" s="239">
        <v>230.32239354717407</v>
      </c>
      <c r="BE286" s="239">
        <v>2101.3619151321132</v>
      </c>
      <c r="BF286" s="239">
        <v>13.894097952800792</v>
      </c>
      <c r="BG286" s="239">
        <v>98.410419022543039</v>
      </c>
      <c r="BH286" s="239">
        <v>4.3508444878366239</v>
      </c>
      <c r="BI286" s="239">
        <v>3.2384910449373629E-3</v>
      </c>
      <c r="BJ286" s="239">
        <v>7.6983545746098531E-2</v>
      </c>
      <c r="BK286" s="242">
        <v>10.122534780743829</v>
      </c>
      <c r="BL286" s="243">
        <v>5.3557247150146843</v>
      </c>
      <c r="BM286" s="243">
        <v>3.4860002019544374</v>
      </c>
      <c r="BN286" s="239">
        <v>437.70745078097161</v>
      </c>
      <c r="BO286" s="38"/>
      <c r="BP286" s="115" t="s">
        <v>94</v>
      </c>
      <c r="BQ286" s="239">
        <v>2337.6877973824821</v>
      </c>
      <c r="BR286" s="241">
        <v>19.205500000000001</v>
      </c>
      <c r="BS286" s="241">
        <v>15.228999999999999</v>
      </c>
      <c r="BT286" s="242">
        <v>8.0797994577551027</v>
      </c>
      <c r="BU286" s="276">
        <v>412.60342585378396</v>
      </c>
      <c r="BV286" s="276">
        <v>414.02155984875048</v>
      </c>
      <c r="BW286" s="239">
        <v>235.4307486736524</v>
      </c>
      <c r="BX286" s="239">
        <v>2088.8261151389702</v>
      </c>
      <c r="BY286" s="239">
        <v>13.430933569859478</v>
      </c>
      <c r="BZ286" s="239">
        <v>100.60395650327149</v>
      </c>
      <c r="CA286" s="239">
        <v>4.4740326332090703</v>
      </c>
      <c r="CB286" s="239">
        <v>3.2476596713763724E-3</v>
      </c>
      <c r="CC286" s="239">
        <v>7.9079869616135126E-2</v>
      </c>
      <c r="CD286" s="239">
        <v>5.9360659064398109E-4</v>
      </c>
      <c r="CE286" s="187">
        <v>0</v>
      </c>
      <c r="CF286" s="242">
        <v>9.992212654420948</v>
      </c>
      <c r="CG286" s="243">
        <v>5.4745101417489206</v>
      </c>
      <c r="CH286" s="243">
        <v>3.5633167265367991</v>
      </c>
      <c r="CI286" s="239">
        <v>423.11632712266908</v>
      </c>
      <c r="CJ286" s="38"/>
      <c r="CK286" s="38"/>
      <c r="CL286" s="38"/>
      <c r="CM286" s="38"/>
      <c r="CN286" s="38"/>
      <c r="CO286" s="38"/>
      <c r="CP286" s="38"/>
      <c r="CQ286" s="38"/>
      <c r="CR286" s="38"/>
      <c r="CS286" s="38"/>
    </row>
    <row r="287" spans="1:97" ht="13.5" customHeight="1" x14ac:dyDescent="0.35">
      <c r="A287" s="25" t="s">
        <v>84</v>
      </c>
      <c r="B287" s="132" t="s">
        <v>85</v>
      </c>
      <c r="C287" s="27" t="s">
        <v>86</v>
      </c>
      <c r="D287" s="206">
        <v>45119</v>
      </c>
      <c r="E287" s="223">
        <v>0.39226851851851857</v>
      </c>
      <c r="F287" s="208">
        <v>45110.392260000001</v>
      </c>
      <c r="G287" s="209">
        <v>13.708333333333334</v>
      </c>
      <c r="H287" s="209">
        <v>45.697666666666663</v>
      </c>
      <c r="I287" s="210">
        <v>19</v>
      </c>
      <c r="J287" s="211">
        <v>2.1640000000000001</v>
      </c>
      <c r="K287" s="211">
        <v>2.1459999999999999</v>
      </c>
      <c r="L287" s="213">
        <v>25.187000000000001</v>
      </c>
      <c r="M287" s="213">
        <v>57.109009999999998</v>
      </c>
      <c r="N287" s="213">
        <v>8.2129999999999992</v>
      </c>
      <c r="O287" s="213">
        <v>0.19700000000000001</v>
      </c>
      <c r="P287" s="213">
        <v>0.47749429999999998</v>
      </c>
      <c r="Q287" s="213">
        <v>4.8777999999999997</v>
      </c>
      <c r="R287" s="213">
        <v>104.976</v>
      </c>
      <c r="S287" s="213">
        <v>37.858800000000002</v>
      </c>
      <c r="T287" s="213">
        <v>25.446100000000001</v>
      </c>
      <c r="U287" s="215">
        <f t="shared" si="162"/>
        <v>217.8474258</v>
      </c>
      <c r="V287" s="210">
        <v>222.70934911705851</v>
      </c>
      <c r="W287" s="216">
        <v>5.8000000000000003E-2</v>
      </c>
      <c r="X287" s="217">
        <f t="shared" ref="X287:X291" si="176">0.006/2</f>
        <v>3.0000000000000001E-3</v>
      </c>
      <c r="Y287" s="217">
        <v>2.6000000000000002E-2</v>
      </c>
      <c r="Z287" s="229">
        <v>1.2E-2</v>
      </c>
      <c r="AA287" s="217">
        <v>2.2480000000000002</v>
      </c>
      <c r="AB287" s="218">
        <f t="shared" si="163"/>
        <v>217.18289154062654</v>
      </c>
      <c r="AC287" s="218">
        <f t="shared" si="164"/>
        <v>202.39551143543187</v>
      </c>
      <c r="AD287" s="218">
        <f t="shared" si="165"/>
        <v>207.56871615570967</v>
      </c>
      <c r="AE287" s="218">
        <f t="shared" si="166"/>
        <v>-14.787380105194671</v>
      </c>
      <c r="AF287" s="218">
        <f t="shared" si="167"/>
        <v>-15.140632961348842</v>
      </c>
      <c r="AG287" s="218">
        <f t="shared" si="168"/>
        <v>107.29427499565539</v>
      </c>
      <c r="AH287" s="218">
        <f t="shared" si="169"/>
        <v>26.393382478291642</v>
      </c>
      <c r="AI287" s="219">
        <f t="shared" si="170"/>
        <v>5.6508548272159877E-2</v>
      </c>
      <c r="AJ287" s="219">
        <f t="shared" si="171"/>
        <v>2.9228559451117179E-3</v>
      </c>
      <c r="AK287" s="219">
        <f t="shared" si="172"/>
        <v>2.5331418190968225E-2</v>
      </c>
      <c r="AL287" s="219">
        <f t="shared" si="173"/>
        <v>1.1691423780446871E-2</v>
      </c>
      <c r="AM287" s="218">
        <f t="shared" si="174"/>
        <v>2.1901933882037139</v>
      </c>
      <c r="AN287" s="220">
        <v>2674.1</v>
      </c>
      <c r="AO287" s="221">
        <v>8.0079999999999991</v>
      </c>
      <c r="AP287" s="217">
        <v>25.545000000000002</v>
      </c>
      <c r="AQ287" s="221">
        <v>8.02</v>
      </c>
      <c r="AR287" s="217">
        <v>220.3</v>
      </c>
      <c r="AS287" s="210">
        <v>25.391999999999999</v>
      </c>
      <c r="AT287" s="210"/>
      <c r="AU287" s="222">
        <f t="shared" si="144"/>
        <v>2023.5284052019165</v>
      </c>
      <c r="AV287" s="38"/>
      <c r="AW287" s="115" t="s">
        <v>87</v>
      </c>
      <c r="AX287" s="240">
        <v>2333.4158808951324</v>
      </c>
      <c r="AY287" s="241">
        <v>25.187000000000001</v>
      </c>
      <c r="AZ287" s="241">
        <v>2.1640000000000001</v>
      </c>
      <c r="BA287" s="242">
        <v>8.0132977136202683</v>
      </c>
      <c r="BB287" s="284">
        <v>495.21524376867723</v>
      </c>
      <c r="BC287" s="284">
        <v>496.79620670541721</v>
      </c>
      <c r="BD287" s="239">
        <v>247.894684803019</v>
      </c>
      <c r="BE287" s="239">
        <v>2071.7334339628324</v>
      </c>
      <c r="BF287" s="239">
        <v>13.787762129281473</v>
      </c>
      <c r="BG287" s="239">
        <v>99.866066637067334</v>
      </c>
      <c r="BH287" s="239">
        <v>6.6141943920691464</v>
      </c>
      <c r="BI287" s="239">
        <v>1.3218425474833867E-2</v>
      </c>
      <c r="BJ287" s="239">
        <v>9.0522371005886476E-2</v>
      </c>
      <c r="BK287" s="242">
        <v>9.7297515017891563</v>
      </c>
      <c r="BL287" s="243">
        <v>5.8233317843635177</v>
      </c>
      <c r="BM287" s="243">
        <v>3.8536980011980262</v>
      </c>
      <c r="BN287" s="239">
        <v>512.66341654145867</v>
      </c>
      <c r="BO287" s="38"/>
      <c r="BP287" s="115" t="s">
        <v>94</v>
      </c>
      <c r="BQ287" s="239">
        <v>2325.2351228384396</v>
      </c>
      <c r="BR287" s="241">
        <v>25.187000000000001</v>
      </c>
      <c r="BS287" s="241">
        <v>2.1640000000000001</v>
      </c>
      <c r="BT287" s="242">
        <v>8.0253055731190575</v>
      </c>
      <c r="BU287" s="276">
        <v>478.67318018205435</v>
      </c>
      <c r="BV287" s="276">
        <v>480.20133297258673</v>
      </c>
      <c r="BW287" s="239">
        <v>253.23750390771733</v>
      </c>
      <c r="BX287" s="239">
        <v>2058.6704202447713</v>
      </c>
      <c r="BY287" s="239">
        <v>13.327198685951416</v>
      </c>
      <c r="BZ287" s="239">
        <v>102.05518806235227</v>
      </c>
      <c r="CA287" s="239">
        <v>6.7996226868023495</v>
      </c>
      <c r="CB287" s="239">
        <v>1.3260262318018424E-2</v>
      </c>
      <c r="CC287" s="239">
        <v>9.2952452470227598E-2</v>
      </c>
      <c r="CD287" s="239">
        <v>3.2157811790763991E-3</v>
      </c>
      <c r="CE287" s="187">
        <v>0</v>
      </c>
      <c r="CF287" s="242">
        <v>9.6098490282671616</v>
      </c>
      <c r="CG287" s="243">
        <v>5.9488407614326189</v>
      </c>
      <c r="CH287" s="243">
        <v>3.9367558986309596</v>
      </c>
      <c r="CI287" s="239">
        <v>495.53851794095129</v>
      </c>
      <c r="CJ287" s="38"/>
      <c r="CK287" s="38"/>
      <c r="CL287" s="38"/>
      <c r="CM287" s="38"/>
      <c r="CN287" s="38"/>
      <c r="CO287" s="38"/>
      <c r="CP287" s="38"/>
      <c r="CQ287" s="38"/>
      <c r="CR287" s="38"/>
      <c r="CS287" s="38"/>
    </row>
    <row r="288" spans="1:97" ht="13.5" customHeight="1" x14ac:dyDescent="0.35">
      <c r="A288" s="136" t="s">
        <v>89</v>
      </c>
      <c r="B288" s="137" t="s">
        <v>85</v>
      </c>
      <c r="C288" s="138" t="s">
        <v>86</v>
      </c>
      <c r="D288" s="206">
        <v>45119</v>
      </c>
      <c r="E288" s="223">
        <v>0.39059027777777783</v>
      </c>
      <c r="F288" s="208">
        <v>45110.390578999999</v>
      </c>
      <c r="G288" s="224">
        <v>13.708333333333334</v>
      </c>
      <c r="H288" s="224">
        <v>45.697666666666663</v>
      </c>
      <c r="I288" s="225">
        <v>19</v>
      </c>
      <c r="J288" s="211">
        <v>15.106</v>
      </c>
      <c r="K288" s="211">
        <v>14.983000000000001</v>
      </c>
      <c r="L288" s="213">
        <v>20.972899999999999</v>
      </c>
      <c r="M288" s="213">
        <v>52.871186000000002</v>
      </c>
      <c r="N288" s="213">
        <v>8.1929999999999996</v>
      </c>
      <c r="O288" s="213">
        <v>0.74870000000000003</v>
      </c>
      <c r="P288" s="213">
        <v>0.53315579999999996</v>
      </c>
      <c r="Q288" s="213">
        <v>5.2988999999999997</v>
      </c>
      <c r="R288" s="213">
        <v>106.202</v>
      </c>
      <c r="S288" s="213">
        <v>38.200499999999998</v>
      </c>
      <c r="T288" s="213">
        <v>26.940999999999999</v>
      </c>
      <c r="U288" s="215">
        <f t="shared" si="162"/>
        <v>236.65417289999999</v>
      </c>
      <c r="V288" s="210">
        <v>236.33838759709434</v>
      </c>
      <c r="W288" s="227">
        <v>6.0999999999999999E-2</v>
      </c>
      <c r="X288" s="227">
        <v>0.01</v>
      </c>
      <c r="Y288" s="228">
        <f>0.02/2</f>
        <v>0.01</v>
      </c>
      <c r="Z288" s="229">
        <v>3.0000000000000001E-3</v>
      </c>
      <c r="AA288" s="227">
        <v>3.5539999999999998</v>
      </c>
      <c r="AB288" s="218">
        <f t="shared" si="163"/>
        <v>230.13823344972531</v>
      </c>
      <c r="AC288" s="218">
        <f t="shared" si="164"/>
        <v>216.99786145373741</v>
      </c>
      <c r="AD288" s="218">
        <f t="shared" si="165"/>
        <v>222.87223690384343</v>
      </c>
      <c r="AE288" s="218">
        <f t="shared" si="166"/>
        <v>-13.140371995987891</v>
      </c>
      <c r="AF288" s="218">
        <f t="shared" si="167"/>
        <v>-13.46615069325091</v>
      </c>
      <c r="AG288" s="218">
        <f t="shared" si="168"/>
        <v>106.04209428698863</v>
      </c>
      <c r="AH288" s="218">
        <f t="shared" si="169"/>
        <v>26.653481000749935</v>
      </c>
      <c r="AI288" s="219">
        <f t="shared" si="170"/>
        <v>5.9416347510495064E-2</v>
      </c>
      <c r="AJ288" s="219">
        <f t="shared" si="171"/>
        <v>9.7403848377860761E-3</v>
      </c>
      <c r="AK288" s="219">
        <f t="shared" si="172"/>
        <v>9.7403848377860761E-3</v>
      </c>
      <c r="AL288" s="219">
        <f t="shared" si="173"/>
        <v>2.9221154513358228E-3</v>
      </c>
      <c r="AM288" s="218">
        <f t="shared" si="174"/>
        <v>3.4617327713491712</v>
      </c>
      <c r="AN288" s="220">
        <v>2664.68</v>
      </c>
      <c r="AO288" s="221">
        <v>7.9660000000000002</v>
      </c>
      <c r="AP288" s="217">
        <v>25.376999999999999</v>
      </c>
      <c r="AQ288" s="221">
        <v>7.9770000000000003</v>
      </c>
      <c r="AR288" s="217">
        <v>207.66</v>
      </c>
      <c r="AS288" s="210">
        <v>25.138999999999999</v>
      </c>
      <c r="AT288" s="210"/>
      <c r="AU288" s="222">
        <f t="shared" si="144"/>
        <v>2023.5284052019165</v>
      </c>
      <c r="AV288" s="38"/>
      <c r="AW288" s="115" t="s">
        <v>87</v>
      </c>
      <c r="AX288" s="240">
        <v>2351.6724503853211</v>
      </c>
      <c r="AY288" s="241">
        <v>20.972899999999999</v>
      </c>
      <c r="AZ288" s="241">
        <v>15.106</v>
      </c>
      <c r="BA288" s="242">
        <v>8.0316763040805554</v>
      </c>
      <c r="BB288" s="284">
        <v>470.77560775016082</v>
      </c>
      <c r="BC288" s="284">
        <v>472.35847381392273</v>
      </c>
      <c r="BD288" s="239">
        <v>227.18046953605923</v>
      </c>
      <c r="BE288" s="239">
        <v>2109.8905117328995</v>
      </c>
      <c r="BF288" s="239">
        <v>14.601469116362013</v>
      </c>
      <c r="BG288" s="239">
        <v>95.581168475228395</v>
      </c>
      <c r="BH288" s="239">
        <v>4.7236873060653792</v>
      </c>
      <c r="BI288" s="239">
        <v>3.2417698879980686E-3</v>
      </c>
      <c r="BJ288" s="239">
        <v>0.12748716873615387</v>
      </c>
      <c r="BK288" s="242">
        <v>10.203521121771425</v>
      </c>
      <c r="BL288" s="243">
        <v>5.2904518664144593</v>
      </c>
      <c r="BM288" s="243">
        <v>3.4595835048735637</v>
      </c>
      <c r="BN288" s="239">
        <v>483.96429591122654</v>
      </c>
      <c r="BO288" s="38"/>
      <c r="BP288" s="115" t="s">
        <v>94</v>
      </c>
      <c r="BQ288" s="239">
        <v>2344.5161562044041</v>
      </c>
      <c r="BR288" s="241">
        <v>20.972899999999999</v>
      </c>
      <c r="BS288" s="241">
        <v>15.106</v>
      </c>
      <c r="BT288" s="242">
        <v>8.0427674138655068</v>
      </c>
      <c r="BU288" s="276">
        <v>456.43945846502186</v>
      </c>
      <c r="BV288" s="276">
        <v>457.9741227872006</v>
      </c>
      <c r="BW288" s="239">
        <v>231.80480876749877</v>
      </c>
      <c r="BX288" s="239">
        <v>2098.5545250643172</v>
      </c>
      <c r="BY288" s="239">
        <v>14.156822372587975</v>
      </c>
      <c r="BZ288" s="239">
        <v>97.542804665151635</v>
      </c>
      <c r="CA288" s="239">
        <v>4.8458754845311676</v>
      </c>
      <c r="CB288" s="239">
        <v>3.2502681437679704E-3</v>
      </c>
      <c r="CC288" s="239">
        <v>0.13066042431097233</v>
      </c>
      <c r="CD288" s="239">
        <v>2.5518120672228246E-3</v>
      </c>
      <c r="CE288" s="187">
        <v>0</v>
      </c>
      <c r="CF288" s="242">
        <v>10.082717229979423</v>
      </c>
      <c r="CG288" s="243">
        <v>5.3981408951758851</v>
      </c>
      <c r="CH288" s="243">
        <v>3.5300045571704404</v>
      </c>
      <c r="CI288" s="239">
        <v>469.226522159485</v>
      </c>
      <c r="CJ288" s="38"/>
      <c r="CK288" s="38"/>
      <c r="CL288" s="38"/>
      <c r="CM288" s="38"/>
      <c r="CN288" s="38"/>
      <c r="CO288" s="38"/>
      <c r="CP288" s="38"/>
      <c r="CQ288" s="38"/>
      <c r="CR288" s="38"/>
      <c r="CS288" s="38"/>
    </row>
    <row r="289" spans="1:97" ht="13.5" customHeight="1" x14ac:dyDescent="0.35">
      <c r="A289" s="25" t="s">
        <v>84</v>
      </c>
      <c r="B289" s="132" t="s">
        <v>85</v>
      </c>
      <c r="C289" s="27" t="s">
        <v>86</v>
      </c>
      <c r="D289" s="206">
        <v>45147</v>
      </c>
      <c r="E289" s="207">
        <v>0.29578703703703707</v>
      </c>
      <c r="F289" s="208">
        <v>45147.295781000001</v>
      </c>
      <c r="G289" s="209">
        <v>13.708333333333334</v>
      </c>
      <c r="H289" s="209">
        <v>45.697666666666663</v>
      </c>
      <c r="I289" s="210">
        <v>19</v>
      </c>
      <c r="J289" s="211">
        <v>2.0419999999999998</v>
      </c>
      <c r="K289" s="211">
        <v>2.0249999999999999</v>
      </c>
      <c r="L289" s="213">
        <v>24.385899999999999</v>
      </c>
      <c r="M289" s="213">
        <v>55.460464000000002</v>
      </c>
      <c r="N289" s="213">
        <v>8.4130000000000003</v>
      </c>
      <c r="O289" s="213">
        <v>0.19919999999999999</v>
      </c>
      <c r="P289" s="213">
        <v>0.44721359999999999</v>
      </c>
      <c r="Q289" s="213">
        <v>4.4862000000000002</v>
      </c>
      <c r="R289" s="213">
        <v>94.933999999999997</v>
      </c>
      <c r="S289" s="214">
        <v>37.286200000000001</v>
      </c>
      <c r="T289" s="213">
        <v>25.257400000000001</v>
      </c>
      <c r="U289" s="215">
        <f t="shared" si="162"/>
        <v>200.35817820000003</v>
      </c>
      <c r="V289" s="210">
        <v>205.39158292943864</v>
      </c>
      <c r="W289" s="216">
        <v>0.20399999999999999</v>
      </c>
      <c r="X289" s="217">
        <v>2.8000000000000001E-2</v>
      </c>
      <c r="Y289" s="217">
        <v>0.54999999999999993</v>
      </c>
      <c r="Z289" s="229">
        <v>3.0000000000000001E-3</v>
      </c>
      <c r="AA289" s="217">
        <v>1.97</v>
      </c>
      <c r="AB289" s="218">
        <f t="shared" si="163"/>
        <v>200.33172443275089</v>
      </c>
      <c r="AC289" s="218">
        <f t="shared" si="164"/>
        <v>205.87102674640721</v>
      </c>
      <c r="AD289" s="218">
        <f t="shared" si="165"/>
        <v>211.09383972272468</v>
      </c>
      <c r="AE289" s="218">
        <f t="shared" si="166"/>
        <v>5.5393023136563215</v>
      </c>
      <c r="AF289" s="218">
        <f t="shared" si="167"/>
        <v>5.7022567932860397</v>
      </c>
      <c r="AG289" s="218">
        <f t="shared" si="168"/>
        <v>97.298709995149053</v>
      </c>
      <c r="AH289" s="218">
        <f t="shared" si="169"/>
        <v>25.957641629550608</v>
      </c>
      <c r="AI289" s="219">
        <f t="shared" si="170"/>
        <v>0.19883861840142095</v>
      </c>
      <c r="AJ289" s="219">
        <f t="shared" si="171"/>
        <v>2.7291575074704835E-2</v>
      </c>
      <c r="AK289" s="219">
        <f t="shared" si="172"/>
        <v>0.5360845103959877</v>
      </c>
      <c r="AL289" s="219">
        <f t="shared" si="173"/>
        <v>2.9240973294326609E-3</v>
      </c>
      <c r="AM289" s="218">
        <f t="shared" si="174"/>
        <v>1.9201572463274474</v>
      </c>
      <c r="AN289" s="220">
        <v>2660.48</v>
      </c>
      <c r="AO289" s="221">
        <v>8.0090000000000003</v>
      </c>
      <c r="AP289" s="217">
        <v>26.283999999999999</v>
      </c>
      <c r="AQ289" s="221">
        <v>8.0210000000000008</v>
      </c>
      <c r="AR289" s="217">
        <v>235.07</v>
      </c>
      <c r="AS289" s="210">
        <v>24.628</v>
      </c>
      <c r="AT289" s="210"/>
      <c r="AU289" s="222">
        <f t="shared" si="144"/>
        <v>2023.6050650239563</v>
      </c>
      <c r="AV289" s="38"/>
      <c r="AW289" s="115" t="s">
        <v>87</v>
      </c>
      <c r="AX289" s="240">
        <v>2317.3624843509551</v>
      </c>
      <c r="AY289" s="241">
        <v>24.385899999999999</v>
      </c>
      <c r="AZ289" s="241">
        <v>2.0419999999999998</v>
      </c>
      <c r="BA289" s="242">
        <v>8.0374496383466063</v>
      </c>
      <c r="BB289" s="284">
        <v>462.86625134985479</v>
      </c>
      <c r="BC289" s="284">
        <v>464.35846669177533</v>
      </c>
      <c r="BD289" s="239">
        <v>249.29682743606202</v>
      </c>
      <c r="BE289" s="239">
        <v>2054.8760827592992</v>
      </c>
      <c r="BF289" s="239">
        <v>13.189574155593984</v>
      </c>
      <c r="BG289" s="239">
        <v>100.47781630997412</v>
      </c>
      <c r="BH289" s="239">
        <v>6.4464649434511774</v>
      </c>
      <c r="BI289" s="239">
        <v>3.3151865531579516E-3</v>
      </c>
      <c r="BJ289" s="239">
        <v>8.1094472353735431E-2</v>
      </c>
      <c r="BK289" s="242">
        <v>9.6920097129490177</v>
      </c>
      <c r="BL289" s="243">
        <v>5.8800730384979722</v>
      </c>
      <c r="BM289" s="243">
        <v>3.8799409336084634</v>
      </c>
      <c r="BN289" s="239">
        <v>478.4803591422006</v>
      </c>
      <c r="BO289" s="38"/>
      <c r="BP289" s="115" t="s">
        <v>94</v>
      </c>
      <c r="BQ289" s="239">
        <v>2309.1687129008669</v>
      </c>
      <c r="BR289" s="241">
        <v>24.385899999999999</v>
      </c>
      <c r="BS289" s="241">
        <v>2.0419999999999998</v>
      </c>
      <c r="BT289" s="242">
        <v>8.0494906635766785</v>
      </c>
      <c r="BU289" s="276">
        <v>447.33418483785283</v>
      </c>
      <c r="BV289" s="276">
        <v>448.77632699367837</v>
      </c>
      <c r="BW289" s="239">
        <v>254.66858392029027</v>
      </c>
      <c r="BX289" s="239">
        <v>2041.7531477823479</v>
      </c>
      <c r="BY289" s="239">
        <v>12.746981198228681</v>
      </c>
      <c r="BZ289" s="239">
        <v>102.67326632214861</v>
      </c>
      <c r="CA289" s="239">
        <v>6.6276970769267969</v>
      </c>
      <c r="CB289" s="239">
        <v>3.3258209313135447E-3</v>
      </c>
      <c r="CC289" s="239">
        <v>8.3275440121090463E-2</v>
      </c>
      <c r="CD289" s="239">
        <v>1.1260553300125702E-2</v>
      </c>
      <c r="CE289" s="187">
        <v>0</v>
      </c>
      <c r="CF289" s="242">
        <v>9.572748522574285</v>
      </c>
      <c r="CG289" s="243">
        <v>6.0067746928958341</v>
      </c>
      <c r="CH289" s="243">
        <v>3.9635444759514935</v>
      </c>
      <c r="CI289" s="239">
        <v>462.42434135907223</v>
      </c>
      <c r="CJ289" s="38"/>
      <c r="CK289" s="38"/>
      <c r="CL289" s="38"/>
      <c r="CM289" s="38"/>
      <c r="CN289" s="38"/>
      <c r="CO289" s="38"/>
      <c r="CP289" s="38"/>
      <c r="CQ289" s="38"/>
      <c r="CR289" s="38"/>
      <c r="CS289" s="38"/>
    </row>
    <row r="290" spans="1:97" ht="13.5" customHeight="1" x14ac:dyDescent="0.35">
      <c r="A290" s="136" t="s">
        <v>89</v>
      </c>
      <c r="B290" s="137" t="s">
        <v>85</v>
      </c>
      <c r="C290" s="138" t="s">
        <v>86</v>
      </c>
      <c r="D290" s="206">
        <v>45147</v>
      </c>
      <c r="E290" s="207">
        <v>0.29354166666666665</v>
      </c>
      <c r="F290" s="208">
        <v>45147.293530000003</v>
      </c>
      <c r="G290" s="224">
        <v>13.708333333333334</v>
      </c>
      <c r="H290" s="224">
        <v>45.697666666666663</v>
      </c>
      <c r="I290" s="225">
        <v>19</v>
      </c>
      <c r="J290" s="226">
        <v>15.242000000000001</v>
      </c>
      <c r="K290" s="226">
        <v>15.118</v>
      </c>
      <c r="L290" s="214">
        <v>23.996700000000001</v>
      </c>
      <c r="M290" s="214">
        <v>55.682819000000002</v>
      </c>
      <c r="N290" s="214">
        <v>8.3689999999999998</v>
      </c>
      <c r="O290" s="214">
        <v>0.60909999999999997</v>
      </c>
      <c r="P290" s="214">
        <v>0.59848140000000005</v>
      </c>
      <c r="Q290" s="214">
        <v>4.4927000000000001</v>
      </c>
      <c r="R290" s="214">
        <v>94.706999999999994</v>
      </c>
      <c r="S290" s="214">
        <v>37.779000000000003</v>
      </c>
      <c r="T290" s="214">
        <v>25.748999999999999</v>
      </c>
      <c r="U290" s="215">
        <f t="shared" si="162"/>
        <v>200.64847470000001</v>
      </c>
      <c r="V290" s="210">
        <v>206.6854023501391</v>
      </c>
      <c r="W290" s="227">
        <v>0.35799999999999998</v>
      </c>
      <c r="X290" s="227">
        <v>4.2000000000000003E-2</v>
      </c>
      <c r="Y290" s="227">
        <v>0.48700000000000004</v>
      </c>
      <c r="Z290" s="229">
        <v>3.0000000000000001E-3</v>
      </c>
      <c r="AA290" s="227">
        <v>3.238</v>
      </c>
      <c r="AB290" s="218">
        <f t="shared" si="163"/>
        <v>201.49705468895326</v>
      </c>
      <c r="AC290" s="218">
        <f t="shared" si="164"/>
        <v>206.56183479051651</v>
      </c>
      <c r="AD290" s="218">
        <f t="shared" si="165"/>
        <v>211.90456492394225</v>
      </c>
      <c r="AE290" s="218">
        <f t="shared" si="166"/>
        <v>5.0647801015632581</v>
      </c>
      <c r="AF290" s="218">
        <f t="shared" si="167"/>
        <v>5.2191625738031462</v>
      </c>
      <c r="AG290" s="218">
        <f t="shared" si="168"/>
        <v>97.537022113857503</v>
      </c>
      <c r="AH290" s="218">
        <f t="shared" si="169"/>
        <v>26.332647035834725</v>
      </c>
      <c r="AI290" s="219">
        <f t="shared" si="170"/>
        <v>0.34881478342713218</v>
      </c>
      <c r="AJ290" s="219">
        <f t="shared" si="171"/>
        <v>4.0922404759607685E-2</v>
      </c>
      <c r="AK290" s="219">
        <f t="shared" si="172"/>
        <v>0.47450502661735589</v>
      </c>
      <c r="AL290" s="219">
        <f t="shared" si="173"/>
        <v>2.923028911400549E-3</v>
      </c>
      <c r="AM290" s="218">
        <f t="shared" si="174"/>
        <v>3.1549225383716593</v>
      </c>
      <c r="AN290" s="220">
        <v>2656.08</v>
      </c>
      <c r="AO290" s="221">
        <v>7.97</v>
      </c>
      <c r="AP290" s="217">
        <v>26.216999999999999</v>
      </c>
      <c r="AQ290" s="221">
        <v>7.9809999999999999</v>
      </c>
      <c r="AR290" s="217">
        <v>216.36</v>
      </c>
      <c r="AS290" s="210">
        <v>24.728000000000002</v>
      </c>
      <c r="AT290" s="210"/>
      <c r="AU290" s="222">
        <f t="shared" si="144"/>
        <v>2023.6050650239563</v>
      </c>
      <c r="AV290" s="38"/>
      <c r="AW290" s="115" t="s">
        <v>87</v>
      </c>
      <c r="AX290" s="240">
        <v>2336.1589218220138</v>
      </c>
      <c r="AY290" s="241">
        <v>23.996700000000001</v>
      </c>
      <c r="AZ290" s="241">
        <v>15.242000000000001</v>
      </c>
      <c r="BA290" s="242">
        <v>8.0026990093108985</v>
      </c>
      <c r="BB290" s="284">
        <v>507.46463106914933</v>
      </c>
      <c r="BC290" s="284">
        <v>509.10843733037058</v>
      </c>
      <c r="BD290" s="239">
        <v>233.22298062180036</v>
      </c>
      <c r="BE290" s="239">
        <v>2088.3687992356236</v>
      </c>
      <c r="BF290" s="239">
        <v>14.567141964589876</v>
      </c>
      <c r="BG290" s="239">
        <v>95.336689632519011</v>
      </c>
      <c r="BH290" s="239">
        <v>5.7961150202329472</v>
      </c>
      <c r="BI290" s="239">
        <v>3.2750287836534231E-3</v>
      </c>
      <c r="BJ290" s="239">
        <v>0.12203107012937968</v>
      </c>
      <c r="BK290" s="242">
        <v>10.033491650006502</v>
      </c>
      <c r="BL290" s="243">
        <v>5.4647925016120116</v>
      </c>
      <c r="BM290" s="243">
        <v>3.6036848708522449</v>
      </c>
      <c r="BN290" s="239">
        <v>524.21919717086519</v>
      </c>
      <c r="BO290" s="38"/>
      <c r="BP290" s="115" t="s">
        <v>94</v>
      </c>
      <c r="BQ290" s="239">
        <v>2328.9243830550813</v>
      </c>
      <c r="BR290" s="241">
        <v>23.996700000000001</v>
      </c>
      <c r="BS290" s="241">
        <v>15.242000000000001</v>
      </c>
      <c r="BT290" s="242">
        <v>8.0137461281579139</v>
      </c>
      <c r="BU290" s="276">
        <v>491.99868790964615</v>
      </c>
      <c r="BV290" s="276">
        <v>493.5923960701432</v>
      </c>
      <c r="BW290" s="239">
        <v>237.91605236435882</v>
      </c>
      <c r="BX290" s="239">
        <v>2076.8851498927379</v>
      </c>
      <c r="BY290" s="239">
        <v>14.123180797984222</v>
      </c>
      <c r="BZ290" s="239">
        <v>97.281163584196563</v>
      </c>
      <c r="CA290" s="239">
        <v>5.9454415518865664</v>
      </c>
      <c r="CB290" s="239">
        <v>3.2841366921996665E-3</v>
      </c>
      <c r="CC290" s="239">
        <v>0.12505036832885169</v>
      </c>
      <c r="CD290" s="239">
        <v>1.7732917200260784E-2</v>
      </c>
      <c r="CE290" s="187">
        <v>0</v>
      </c>
      <c r="CF290" s="242">
        <v>9.9167596187314846</v>
      </c>
      <c r="CG290" s="243">
        <v>5.5747587802346574</v>
      </c>
      <c r="CH290" s="243">
        <v>3.6762006735033892</v>
      </c>
      <c r="CI290" s="239">
        <v>508.24262696244756</v>
      </c>
      <c r="CJ290" s="38"/>
      <c r="CK290" s="38"/>
      <c r="CL290" s="38"/>
      <c r="CM290" s="38"/>
      <c r="CN290" s="38"/>
      <c r="CO290" s="38"/>
      <c r="CP290" s="38"/>
      <c r="CQ290" s="38"/>
      <c r="CR290" s="38"/>
      <c r="CS290" s="38"/>
    </row>
    <row r="291" spans="1:97" ht="13.5" customHeight="1" x14ac:dyDescent="0.35">
      <c r="A291" s="25" t="s">
        <v>84</v>
      </c>
      <c r="B291" s="132" t="s">
        <v>85</v>
      </c>
      <c r="C291" s="27" t="s">
        <v>86</v>
      </c>
      <c r="D291" s="206">
        <v>45182</v>
      </c>
      <c r="E291" s="207">
        <v>0.30777777777777776</v>
      </c>
      <c r="F291" s="208">
        <v>45182.307776000001</v>
      </c>
      <c r="G291" s="209">
        <v>13.708333333333334</v>
      </c>
      <c r="H291" s="209">
        <v>45.697666666666663</v>
      </c>
      <c r="I291" s="210">
        <v>19</v>
      </c>
      <c r="J291" s="211">
        <v>2</v>
      </c>
      <c r="K291" s="211">
        <v>1.9890000000000001</v>
      </c>
      <c r="L291" s="213">
        <v>24.456</v>
      </c>
      <c r="M291" s="213">
        <v>56.393638000000003</v>
      </c>
      <c r="N291" s="213">
        <v>8.3870000000000005</v>
      </c>
      <c r="O291" s="213">
        <v>0.65580000000000005</v>
      </c>
      <c r="P291" s="213">
        <v>0.55334000000000005</v>
      </c>
      <c r="Q291" s="213">
        <v>4.6928000000000001</v>
      </c>
      <c r="R291" s="213">
        <v>99.804000000000002</v>
      </c>
      <c r="S291" s="213">
        <v>37.935699999999997</v>
      </c>
      <c r="T291" s="213">
        <v>25.728300000000001</v>
      </c>
      <c r="U291" s="215">
        <f t="shared" si="162"/>
        <v>209.5851408</v>
      </c>
      <c r="V291" s="210">
        <v>219.86794942041018</v>
      </c>
      <c r="W291" s="228">
        <f t="shared" ref="W291" si="177">0.03/2</f>
        <v>1.4999999999999999E-2</v>
      </c>
      <c r="X291" s="217">
        <f t="shared" si="176"/>
        <v>3.0000000000000001E-3</v>
      </c>
      <c r="Y291" s="228">
        <f>0.02/2</f>
        <v>0.01</v>
      </c>
      <c r="Z291" s="229">
        <v>3.0000000000000001E-3</v>
      </c>
      <c r="AA291" s="217">
        <v>0.45</v>
      </c>
      <c r="AB291" s="218">
        <f t="shared" si="163"/>
        <v>214.35301085132406</v>
      </c>
      <c r="AC291" s="218">
        <f t="shared" si="164"/>
        <v>204.7691681490717</v>
      </c>
      <c r="AD291" s="218">
        <f t="shared" si="165"/>
        <v>210.06141592815163</v>
      </c>
      <c r="AE291" s="218">
        <f t="shared" si="166"/>
        <v>-9.5838427022523547</v>
      </c>
      <c r="AF291" s="218">
        <f t="shared" si="167"/>
        <v>-9.8065334922585521</v>
      </c>
      <c r="AG291" s="218">
        <f t="shared" si="168"/>
        <v>104.66841254445924</v>
      </c>
      <c r="AH291" s="218">
        <f t="shared" si="169"/>
        <v>26.451913424884651</v>
      </c>
      <c r="AI291" s="219">
        <f t="shared" si="170"/>
        <v>1.4613446381477952E-2</v>
      </c>
      <c r="AJ291" s="219">
        <f t="shared" si="171"/>
        <v>2.9226892762955902E-3</v>
      </c>
      <c r="AK291" s="219">
        <f t="shared" si="172"/>
        <v>9.7422975876519675E-3</v>
      </c>
      <c r="AL291" s="219">
        <f t="shared" si="173"/>
        <v>2.9226892762955902E-3</v>
      </c>
      <c r="AM291" s="218">
        <f t="shared" si="174"/>
        <v>0.43840339144433854</v>
      </c>
      <c r="AN291" s="220">
        <v>2665.57</v>
      </c>
      <c r="AO291" s="221">
        <v>8.0259999999999998</v>
      </c>
      <c r="AP291" s="217">
        <v>24.948</v>
      </c>
      <c r="AQ291" s="221">
        <v>8.0389999999999997</v>
      </c>
      <c r="AR291" s="217">
        <v>229.89</v>
      </c>
      <c r="AS291" s="210">
        <v>24.998000000000001</v>
      </c>
      <c r="AT291" s="210"/>
      <c r="AU291" s="222">
        <f t="shared" si="144"/>
        <v>2023.7008898015058</v>
      </c>
      <c r="AV291" s="38"/>
      <c r="AW291" s="115" t="s">
        <v>87</v>
      </c>
      <c r="AX291" s="240">
        <v>2319.0070186109438</v>
      </c>
      <c r="AY291" s="241">
        <v>24.456</v>
      </c>
      <c r="AZ291" s="241">
        <v>2</v>
      </c>
      <c r="BA291" s="242">
        <v>8.0333365934666006</v>
      </c>
      <c r="BB291" s="284">
        <v>466.99214118504568</v>
      </c>
      <c r="BC291" s="284">
        <v>468.49636780060274</v>
      </c>
      <c r="BD291" s="239">
        <v>251.05774308397554</v>
      </c>
      <c r="BE291" s="239">
        <v>2054.7108311174698</v>
      </c>
      <c r="BF291" s="239">
        <v>13.238444409497969</v>
      </c>
      <c r="BG291" s="239">
        <v>102.23720671080908</v>
      </c>
      <c r="BH291" s="239">
        <v>6.4934159270744285</v>
      </c>
      <c r="BI291" s="239">
        <v>3.3074741956730541E-3</v>
      </c>
      <c r="BJ291" s="239">
        <v>1.8441747696667975E-2</v>
      </c>
      <c r="BK291" s="242">
        <v>9.6332315598253295</v>
      </c>
      <c r="BL291" s="243">
        <v>5.8889355566119024</v>
      </c>
      <c r="BM291" s="243">
        <v>3.8885997790349198</v>
      </c>
      <c r="BN291" s="239">
        <v>482.80065247669552</v>
      </c>
      <c r="BO291" s="38"/>
      <c r="BP291" s="115" t="s">
        <v>94</v>
      </c>
      <c r="BQ291" s="239">
        <v>2310.0766481282326</v>
      </c>
      <c r="BR291" s="241">
        <v>24.456</v>
      </c>
      <c r="BS291" s="241">
        <v>2</v>
      </c>
      <c r="BT291" s="242">
        <v>8.0463478640839785</v>
      </c>
      <c r="BU291" s="276">
        <v>450.05749027489935</v>
      </c>
      <c r="BV291" s="276">
        <v>451.50716875061067</v>
      </c>
      <c r="BW291" s="239">
        <v>256.8943682370695</v>
      </c>
      <c r="BX291" s="239">
        <v>2040.423904448349</v>
      </c>
      <c r="BY291" s="239">
        <v>12.758375442813858</v>
      </c>
      <c r="BZ291" s="239">
        <v>104.6525486111973</v>
      </c>
      <c r="CA291" s="239">
        <v>6.6908992825034348</v>
      </c>
      <c r="CB291" s="239">
        <v>3.3188378342686184E-3</v>
      </c>
      <c r="CC291" s="239">
        <v>1.8978334291880665E-2</v>
      </c>
      <c r="CD291" s="239">
        <v>8.2400220400604383E-4</v>
      </c>
      <c r="CE291" s="187">
        <v>0</v>
      </c>
      <c r="CF291" s="242">
        <v>9.5057526841073798</v>
      </c>
      <c r="CG291" s="243">
        <v>6.0258423453548149</v>
      </c>
      <c r="CH291" s="243">
        <v>3.9790024848102172</v>
      </c>
      <c r="CI291" s="239">
        <v>465.29273363220267</v>
      </c>
      <c r="CJ291" s="38"/>
      <c r="CK291" s="38"/>
      <c r="CL291" s="38"/>
      <c r="CM291" s="38"/>
      <c r="CN291" s="38"/>
      <c r="CO291" s="38"/>
      <c r="CP291" s="38"/>
      <c r="CQ291" s="38"/>
      <c r="CR291" s="38"/>
      <c r="CS291" s="38"/>
    </row>
    <row r="292" spans="1:97" ht="13.5" customHeight="1" x14ac:dyDescent="0.35">
      <c r="A292" s="136" t="s">
        <v>89</v>
      </c>
      <c r="B292" s="137" t="s">
        <v>85</v>
      </c>
      <c r="C292" s="138" t="s">
        <v>86</v>
      </c>
      <c r="D292" s="206">
        <v>45182</v>
      </c>
      <c r="E292" s="207">
        <v>0.30863425925925925</v>
      </c>
      <c r="F292" s="208">
        <v>45182.30863</v>
      </c>
      <c r="G292" s="224">
        <v>13.708333333333334</v>
      </c>
      <c r="H292" s="224">
        <v>45.697666666666663</v>
      </c>
      <c r="I292" s="225">
        <v>19</v>
      </c>
      <c r="J292" s="226">
        <v>15</v>
      </c>
      <c r="K292" s="226">
        <v>14.875999999999999</v>
      </c>
      <c r="L292" s="214">
        <v>24.046500000000002</v>
      </c>
      <c r="M292" s="214">
        <v>56.146239000000001</v>
      </c>
      <c r="N292" s="214">
        <v>8.3369999999999997</v>
      </c>
      <c r="O292" s="214">
        <v>2.6391</v>
      </c>
      <c r="P292" s="214">
        <v>0.79537150000000001</v>
      </c>
      <c r="Q292" s="214">
        <v>3.9855</v>
      </c>
      <c r="R292" s="214">
        <v>84.23</v>
      </c>
      <c r="S292" s="213">
        <v>38.0916</v>
      </c>
      <c r="T292" s="213">
        <v>25.9711</v>
      </c>
      <c r="U292" s="215">
        <f t="shared" si="162"/>
        <v>177.99641550000001</v>
      </c>
      <c r="V292" s="210">
        <v>182.64358119157862</v>
      </c>
      <c r="W292" s="227">
        <v>0.63</v>
      </c>
      <c r="X292" s="227">
        <v>8.5000000000000006E-2</v>
      </c>
      <c r="Y292" s="227">
        <v>0.41499999999999998</v>
      </c>
      <c r="Z292" s="229">
        <v>3.0000000000000001E-3</v>
      </c>
      <c r="AA292" s="227">
        <v>2.302</v>
      </c>
      <c r="AB292" s="218">
        <f t="shared" si="163"/>
        <v>178.02020075573145</v>
      </c>
      <c r="AC292" s="218">
        <f t="shared" si="164"/>
        <v>205.97167784734532</v>
      </c>
      <c r="AD292" s="218">
        <f t="shared" si="165"/>
        <v>211.34535438984037</v>
      </c>
      <c r="AE292" s="218">
        <f t="shared" si="166"/>
        <v>27.951477091613867</v>
      </c>
      <c r="AF292" s="218">
        <f t="shared" si="167"/>
        <v>28.701773198261748</v>
      </c>
      <c r="AG292" s="218">
        <f t="shared" si="168"/>
        <v>86.419491792888209</v>
      </c>
      <c r="AH292" s="218">
        <f t="shared" si="169"/>
        <v>26.570581782808404</v>
      </c>
      <c r="AI292" s="219">
        <f t="shared" si="170"/>
        <v>0.61369379873120999</v>
      </c>
      <c r="AJ292" s="219">
        <f t="shared" si="171"/>
        <v>8.2799956971671196E-2</v>
      </c>
      <c r="AK292" s="219">
        <f t="shared" si="172"/>
        <v>0.40425861344992409</v>
      </c>
      <c r="AL292" s="219">
        <f t="shared" si="173"/>
        <v>2.9223514225295713E-3</v>
      </c>
      <c r="AM292" s="218">
        <f t="shared" si="174"/>
        <v>2.2424176582210245</v>
      </c>
      <c r="AN292" s="220">
        <v>2658.24</v>
      </c>
      <c r="AO292" s="221">
        <v>7.944</v>
      </c>
      <c r="AP292" s="217">
        <v>24.922999999999998</v>
      </c>
      <c r="AQ292" s="221">
        <v>7.9560000000000004</v>
      </c>
      <c r="AR292" s="217">
        <v>197.14</v>
      </c>
      <c r="AS292" s="210">
        <v>25.021000000000001</v>
      </c>
      <c r="AT292" s="210"/>
      <c r="AU292" s="222">
        <f t="shared" si="144"/>
        <v>2023.7008898015058</v>
      </c>
      <c r="AV292" s="38"/>
      <c r="AW292" s="115" t="s">
        <v>87</v>
      </c>
      <c r="AX292" s="240">
        <v>2364.806260640968</v>
      </c>
      <c r="AY292" s="241">
        <v>24.046500000000002</v>
      </c>
      <c r="AZ292" s="241">
        <v>15</v>
      </c>
      <c r="BA292" s="242">
        <v>7.9565484049752939</v>
      </c>
      <c r="BB292" s="284">
        <v>576.2046624612683</v>
      </c>
      <c r="BC292" s="284">
        <v>578.0699969422692</v>
      </c>
      <c r="BD292" s="239">
        <v>215.95821193289004</v>
      </c>
      <c r="BE292" s="239">
        <v>2132.3557946065039</v>
      </c>
      <c r="BF292" s="239">
        <v>16.492254101574314</v>
      </c>
      <c r="BG292" s="239">
        <v>88.608551907824207</v>
      </c>
      <c r="BH292" s="239">
        <v>5.26119720930682</v>
      </c>
      <c r="BI292" s="239">
        <v>3.2368604354073814E-3</v>
      </c>
      <c r="BJ292" s="239">
        <v>7.8533847622043323E-2</v>
      </c>
      <c r="BK292" s="242">
        <v>10.487649652361243</v>
      </c>
      <c r="BL292" s="243">
        <v>5.0470263267977025</v>
      </c>
      <c r="BM292" s="243">
        <v>3.3293836324115134</v>
      </c>
      <c r="BN292" s="239">
        <v>595.27750628733349</v>
      </c>
      <c r="BO292" s="38"/>
      <c r="BP292" s="115" t="s">
        <v>94</v>
      </c>
      <c r="BQ292" s="239">
        <v>2357.2769428498364</v>
      </c>
      <c r="BR292" s="241">
        <v>24.046500000000002</v>
      </c>
      <c r="BS292" s="241">
        <v>15</v>
      </c>
      <c r="BT292" s="242">
        <v>7.9685704699953863</v>
      </c>
      <c r="BU292" s="276">
        <v>557.36596512186895</v>
      </c>
      <c r="BV292" s="276">
        <v>559.17031350884167</v>
      </c>
      <c r="BW292" s="239">
        <v>220.78904979692365</v>
      </c>
      <c r="BX292" s="239">
        <v>2120.5348442089585</v>
      </c>
      <c r="BY292" s="239">
        <v>15.953048843954029</v>
      </c>
      <c r="BZ292" s="239">
        <v>90.616970573497881</v>
      </c>
      <c r="CA292" s="239">
        <v>5.4088712781296655</v>
      </c>
      <c r="CB292" s="239">
        <v>3.2461257258780359E-3</v>
      </c>
      <c r="CC292" s="239">
        <v>8.0658888360707337E-2</v>
      </c>
      <c r="CD292" s="239">
        <v>2.8326100152791561E-2</v>
      </c>
      <c r="CE292" s="187">
        <v>0</v>
      </c>
      <c r="CF292" s="242">
        <v>10.351526895717891</v>
      </c>
      <c r="CG292" s="243">
        <v>5.1599248624081273</v>
      </c>
      <c r="CH292" s="243">
        <v>3.4038596728055945</v>
      </c>
      <c r="CI292" s="239">
        <v>575.81523271599929</v>
      </c>
      <c r="CJ292" s="38"/>
      <c r="CK292" s="38"/>
      <c r="CL292" s="38"/>
      <c r="CM292" s="38"/>
      <c r="CN292" s="38"/>
      <c r="CO292" s="38"/>
      <c r="CP292" s="38"/>
      <c r="CQ292" s="38"/>
      <c r="CR292" s="38"/>
      <c r="CS292" s="38"/>
    </row>
    <row r="293" spans="1:97" ht="13.5" customHeight="1" x14ac:dyDescent="0.35">
      <c r="A293" s="25" t="s">
        <v>84</v>
      </c>
      <c r="B293" s="132" t="s">
        <v>85</v>
      </c>
      <c r="C293" s="27" t="s">
        <v>86</v>
      </c>
      <c r="D293" s="206">
        <v>45209</v>
      </c>
      <c r="E293" s="207">
        <v>0.30652777777777779</v>
      </c>
      <c r="F293" s="208">
        <v>45209.306515999997</v>
      </c>
      <c r="G293" s="209">
        <v>13.708333333333334</v>
      </c>
      <c r="H293" s="209">
        <v>45.697666666666663</v>
      </c>
      <c r="I293" s="210">
        <v>19</v>
      </c>
      <c r="J293" s="211">
        <v>2.0569999999999999</v>
      </c>
      <c r="K293" s="211">
        <v>2.0409999999999999</v>
      </c>
      <c r="L293" s="213">
        <v>22.7761</v>
      </c>
      <c r="M293" s="213">
        <v>55.013385999999997</v>
      </c>
      <c r="N293" s="213">
        <v>8.2829999999999995</v>
      </c>
      <c r="O293" s="213">
        <v>0.97789999999999999</v>
      </c>
      <c r="P293" s="213">
        <v>0.86390359999999999</v>
      </c>
      <c r="Q293" s="213">
        <v>4.6458000000000004</v>
      </c>
      <c r="R293" s="213">
        <v>96.191999999999993</v>
      </c>
      <c r="S293" s="214">
        <v>38.3187</v>
      </c>
      <c r="T293" s="214">
        <v>26.518599999999999</v>
      </c>
      <c r="U293" s="215">
        <f t="shared" si="162"/>
        <v>207.48607380000001</v>
      </c>
      <c r="V293" s="210">
        <v>212.54822953996947</v>
      </c>
      <c r="W293" s="216">
        <v>3.2000000000000001E-2</v>
      </c>
      <c r="X293" s="217">
        <v>3.2000000000000001E-2</v>
      </c>
      <c r="Y293" s="217">
        <v>0.154</v>
      </c>
      <c r="Z293" s="229">
        <v>3.0000000000000001E-3</v>
      </c>
      <c r="AA293" s="217">
        <v>2.15</v>
      </c>
      <c r="AB293" s="218">
        <f t="shared" si="163"/>
        <v>207.05735827871939</v>
      </c>
      <c r="AC293" s="218">
        <f t="shared" si="164"/>
        <v>210.14730537722571</v>
      </c>
      <c r="AD293" s="218">
        <f t="shared" si="165"/>
        <v>215.74644165137454</v>
      </c>
      <c r="AE293" s="218">
        <f t="shared" si="166"/>
        <v>3.0899470985063147</v>
      </c>
      <c r="AF293" s="218">
        <f t="shared" si="167"/>
        <v>3.1982121114050699</v>
      </c>
      <c r="AG293" s="218">
        <f t="shared" si="168"/>
        <v>98.51760609031362</v>
      </c>
      <c r="AH293" s="218">
        <f t="shared" si="169"/>
        <v>26.743465772114632</v>
      </c>
      <c r="AI293" s="219">
        <f t="shared" si="170"/>
        <v>3.1166499779899635E-2</v>
      </c>
      <c r="AJ293" s="219">
        <f t="shared" si="171"/>
        <v>3.1166499779899635E-2</v>
      </c>
      <c r="AK293" s="219">
        <f t="shared" si="172"/>
        <v>0.149988780190767</v>
      </c>
      <c r="AL293" s="219">
        <f t="shared" si="173"/>
        <v>2.9218593543655909E-3</v>
      </c>
      <c r="AM293" s="218">
        <f t="shared" si="174"/>
        <v>2.093999203962007</v>
      </c>
      <c r="AN293" s="220">
        <v>2670.75</v>
      </c>
      <c r="AO293" s="221">
        <v>8.0020000000000007</v>
      </c>
      <c r="AP293" s="217">
        <v>25.105</v>
      </c>
      <c r="AQ293" s="221">
        <v>8.0120000000000005</v>
      </c>
      <c r="AR293" s="217">
        <v>215.76</v>
      </c>
      <c r="AS293" s="210">
        <v>25.192</v>
      </c>
      <c r="AT293" s="210"/>
      <c r="AU293" s="222">
        <f t="shared" si="144"/>
        <v>2023.7748117727583</v>
      </c>
      <c r="AV293" s="38"/>
      <c r="AW293" s="115" t="s">
        <v>87</v>
      </c>
      <c r="AX293" s="240">
        <v>2335.3406401737707</v>
      </c>
      <c r="AY293" s="241">
        <v>22.7761</v>
      </c>
      <c r="AZ293" s="241">
        <v>2.0569999999999999</v>
      </c>
      <c r="BA293" s="242">
        <v>8.0369818408195801</v>
      </c>
      <c r="BB293" s="284">
        <v>463.75432079949815</v>
      </c>
      <c r="BC293" s="284">
        <v>465.27922389044937</v>
      </c>
      <c r="BD293" s="239">
        <v>242.72247452859176</v>
      </c>
      <c r="BE293" s="239">
        <v>2078.9173649079639</v>
      </c>
      <c r="BF293" s="239">
        <v>13.700800737214987</v>
      </c>
      <c r="BG293" s="239">
        <v>100.65508552340148</v>
      </c>
      <c r="BH293" s="239">
        <v>5.653703152219868</v>
      </c>
      <c r="BI293" s="239">
        <v>3.2760473872353807E-3</v>
      </c>
      <c r="BJ293" s="239">
        <v>8.3518287884953427E-2</v>
      </c>
      <c r="BK293" s="242">
        <v>9.8236068877966272</v>
      </c>
      <c r="BL293" s="243">
        <v>5.6655370374830136</v>
      </c>
      <c r="BM293" s="243">
        <v>3.7233759593621425</v>
      </c>
      <c r="BN293" s="239">
        <v>478.0774564366024</v>
      </c>
      <c r="BO293" s="38"/>
      <c r="BP293" s="115" t="s">
        <v>94</v>
      </c>
      <c r="BQ293" s="239">
        <v>2328.5873259884502</v>
      </c>
      <c r="BR293" s="241">
        <v>22.7761</v>
      </c>
      <c r="BS293" s="241">
        <v>2.0569999999999999</v>
      </c>
      <c r="BT293" s="242">
        <v>8.0470234710243655</v>
      </c>
      <c r="BU293" s="276">
        <v>450.8085866224788</v>
      </c>
      <c r="BV293" s="276">
        <v>452.29092193739916</v>
      </c>
      <c r="BW293" s="239">
        <v>247.11406338582077</v>
      </c>
      <c r="BX293" s="239">
        <v>2068.1549206725917</v>
      </c>
      <c r="BY293" s="239">
        <v>13.318341930037679</v>
      </c>
      <c r="BZ293" s="239">
        <v>102.49997460207939</v>
      </c>
      <c r="CA293" s="239">
        <v>5.7859494137883747</v>
      </c>
      <c r="CB293" s="239">
        <v>3.2842951752550154E-3</v>
      </c>
      <c r="CC293" s="239">
        <v>8.539220528551511E-2</v>
      </c>
      <c r="CD293" s="239">
        <v>1.5481133448790234E-3</v>
      </c>
      <c r="CE293" s="187">
        <v>0</v>
      </c>
      <c r="CF293" s="242">
        <v>9.7211705376225286</v>
      </c>
      <c r="CG293" s="243">
        <v>5.7680438587913878</v>
      </c>
      <c r="CH293" s="243">
        <v>3.7907431712619335</v>
      </c>
      <c r="CI293" s="239">
        <v>464.73189093031448</v>
      </c>
      <c r="CJ293" s="38"/>
      <c r="CK293" s="38"/>
      <c r="CL293" s="38"/>
      <c r="CM293" s="38"/>
      <c r="CN293" s="38"/>
      <c r="CO293" s="38"/>
      <c r="CP293" s="38"/>
      <c r="CQ293" s="38"/>
      <c r="CR293" s="38"/>
      <c r="CS293" s="38"/>
    </row>
    <row r="294" spans="1:97" ht="13.5" customHeight="1" x14ac:dyDescent="0.35">
      <c r="A294" s="25" t="s">
        <v>84</v>
      </c>
      <c r="B294" s="132" t="s">
        <v>85</v>
      </c>
      <c r="C294" s="27" t="s">
        <v>86</v>
      </c>
      <c r="D294" s="206">
        <v>45209</v>
      </c>
      <c r="E294" s="207">
        <v>0.30652777777777779</v>
      </c>
      <c r="F294" s="208">
        <v>45209.306515999997</v>
      </c>
      <c r="G294" s="209">
        <v>13.708333333333334</v>
      </c>
      <c r="H294" s="209">
        <v>45.697666666666663</v>
      </c>
      <c r="I294" s="210">
        <v>19</v>
      </c>
      <c r="J294" s="211">
        <v>2.0569999999999999</v>
      </c>
      <c r="K294" s="211">
        <v>2.0409999999999999</v>
      </c>
      <c r="L294" s="213">
        <v>22.7761</v>
      </c>
      <c r="M294" s="213">
        <v>55.013385999999997</v>
      </c>
      <c r="N294" s="213">
        <v>8.2829999999999995</v>
      </c>
      <c r="O294" s="213">
        <v>0.97789999999999999</v>
      </c>
      <c r="P294" s="213">
        <v>0.86390359999999999</v>
      </c>
      <c r="Q294" s="213">
        <v>4.6458000000000004</v>
      </c>
      <c r="R294" s="213">
        <v>96.191999999999993</v>
      </c>
      <c r="S294" s="214">
        <v>38.3187</v>
      </c>
      <c r="T294" s="214">
        <v>26.518599999999999</v>
      </c>
      <c r="U294" s="215">
        <f t="shared" si="162"/>
        <v>207.48607380000001</v>
      </c>
      <c r="V294" s="210">
        <v>212.80219332388688</v>
      </c>
      <c r="W294" s="227">
        <f t="shared" ref="W294:W295" si="178">0.03/2</f>
        <v>1.4999999999999999E-2</v>
      </c>
      <c r="X294" s="227">
        <v>2.5000000000000001E-2</v>
      </c>
      <c r="Y294" s="227">
        <v>0.125</v>
      </c>
      <c r="Z294" s="229">
        <v>3.0000000000000001E-3</v>
      </c>
      <c r="AA294" s="227">
        <v>2.1160000000000001</v>
      </c>
      <c r="AB294" s="218">
        <f t="shared" si="163"/>
        <v>207.3047612813707</v>
      </c>
      <c r="AC294" s="218">
        <f t="shared" si="164"/>
        <v>210.14730537722571</v>
      </c>
      <c r="AD294" s="218">
        <f t="shared" si="165"/>
        <v>215.74644165137454</v>
      </c>
      <c r="AE294" s="218">
        <f t="shared" si="166"/>
        <v>2.8425440958550041</v>
      </c>
      <c r="AF294" s="218">
        <f t="shared" si="167"/>
        <v>2.9442483274876565</v>
      </c>
      <c r="AG294" s="218">
        <f t="shared" si="168"/>
        <v>98.635320098467588</v>
      </c>
      <c r="AH294" s="218">
        <f t="shared" si="169"/>
        <v>26.743465772114632</v>
      </c>
      <c r="AI294" s="219">
        <f t="shared" si="170"/>
        <v>1.4609296771827955E-2</v>
      </c>
      <c r="AJ294" s="219">
        <f t="shared" si="171"/>
        <v>2.434882795304659E-2</v>
      </c>
      <c r="AK294" s="219">
        <f t="shared" si="172"/>
        <v>0.12174413976523295</v>
      </c>
      <c r="AL294" s="219">
        <f t="shared" si="173"/>
        <v>2.9218593543655909E-3</v>
      </c>
      <c r="AM294" s="218">
        <f t="shared" si="174"/>
        <v>2.0608847979458633</v>
      </c>
      <c r="AN294" s="220">
        <v>2677.15</v>
      </c>
      <c r="AO294" s="221">
        <v>8.0020000000000007</v>
      </c>
      <c r="AP294" s="217">
        <v>25.056999999999999</v>
      </c>
      <c r="AQ294" s="221">
        <v>8.0120000000000005</v>
      </c>
      <c r="AR294" s="217">
        <v>206.59</v>
      </c>
      <c r="AS294" s="210">
        <v>25.125</v>
      </c>
      <c r="AT294" s="210"/>
      <c r="AU294" s="222">
        <f t="shared" si="144"/>
        <v>2023.7748117727583</v>
      </c>
      <c r="AV294" s="38"/>
      <c r="AW294" s="115" t="s">
        <v>87</v>
      </c>
      <c r="AX294" s="240">
        <v>2341.6538142160075</v>
      </c>
      <c r="AY294" s="241">
        <v>22.7761</v>
      </c>
      <c r="AZ294" s="241">
        <v>2.0569999999999999</v>
      </c>
      <c r="BA294" s="242">
        <v>8.0362610261941363</v>
      </c>
      <c r="BB294" s="284">
        <v>465.85618461453078</v>
      </c>
      <c r="BC294" s="284">
        <v>467.3879989912308</v>
      </c>
      <c r="BD294" s="239">
        <v>243.0145396105066</v>
      </c>
      <c r="BE294" s="239">
        <v>2084.8763780213799</v>
      </c>
      <c r="BF294" s="239">
        <v>13.762896584121245</v>
      </c>
      <c r="BG294" s="239">
        <v>100.52359166659114</v>
      </c>
      <c r="BH294" s="239">
        <v>5.6443272747446525</v>
      </c>
      <c r="BI294" s="239">
        <v>3.275459886618108E-3</v>
      </c>
      <c r="BJ294" s="239">
        <v>8.2066648565102138E-2</v>
      </c>
      <c r="BK294" s="242">
        <v>9.8369663274495682</v>
      </c>
      <c r="BL294" s="243">
        <v>5.6723543111704124</v>
      </c>
      <c r="BM294" s="243">
        <v>3.7278562536022326</v>
      </c>
      <c r="BN294" s="239">
        <v>480.24423669373203</v>
      </c>
      <c r="BO294" s="38"/>
      <c r="BP294" s="115" t="s">
        <v>94</v>
      </c>
      <c r="BQ294" s="239">
        <v>2334.8940281492846</v>
      </c>
      <c r="BR294" s="241">
        <v>22.7761</v>
      </c>
      <c r="BS294" s="241">
        <v>2.0569999999999999</v>
      </c>
      <c r="BT294" s="242">
        <v>8.0463018300219584</v>
      </c>
      <c r="BU294" s="276">
        <v>452.8567641912631</v>
      </c>
      <c r="BV294" s="276">
        <v>454.34583426242261</v>
      </c>
      <c r="BW294" s="239">
        <v>247.41319609142553</v>
      </c>
      <c r="BX294" s="239">
        <v>2074.1019803460563</v>
      </c>
      <c r="BY294" s="239">
        <v>13.378851711803168</v>
      </c>
      <c r="BZ294" s="239">
        <v>102.36657943729676</v>
      </c>
      <c r="CA294" s="239">
        <v>5.7763432330933702</v>
      </c>
      <c r="CB294" s="239">
        <v>3.2836984885759378E-3</v>
      </c>
      <c r="CC294" s="239">
        <v>8.3907966602096762E-2</v>
      </c>
      <c r="CD294" s="239">
        <v>7.2453306753224864E-4</v>
      </c>
      <c r="CE294" s="187">
        <v>0</v>
      </c>
      <c r="CF294" s="242">
        <v>9.7343397855083342</v>
      </c>
      <c r="CG294" s="243">
        <v>5.7750261023022853</v>
      </c>
      <c r="CH294" s="243">
        <v>3.7953318832337883</v>
      </c>
      <c r="CI294" s="239">
        <v>466.84332683182112</v>
      </c>
      <c r="CJ294" s="38"/>
      <c r="CK294" s="38"/>
      <c r="CL294" s="38"/>
      <c r="CM294" s="38"/>
      <c r="CN294" s="38"/>
      <c r="CO294" s="38"/>
      <c r="CP294" s="38"/>
      <c r="CQ294" s="38"/>
      <c r="CR294" s="38"/>
      <c r="CS294" s="38"/>
    </row>
    <row r="295" spans="1:97" ht="13.5" customHeight="1" x14ac:dyDescent="0.35">
      <c r="A295" s="25" t="s">
        <v>84</v>
      </c>
      <c r="B295" s="132" t="s">
        <v>85</v>
      </c>
      <c r="C295" s="27" t="s">
        <v>86</v>
      </c>
      <c r="D295" s="206">
        <v>45209</v>
      </c>
      <c r="E295" s="207">
        <v>0.30652777777777779</v>
      </c>
      <c r="F295" s="208">
        <v>45209.306515999997</v>
      </c>
      <c r="G295" s="209">
        <v>13.708333333333334</v>
      </c>
      <c r="H295" s="209">
        <v>45.697666666666663</v>
      </c>
      <c r="I295" s="210">
        <v>19</v>
      </c>
      <c r="J295" s="211">
        <v>2.0569999999999999</v>
      </c>
      <c r="K295" s="211">
        <v>2.0409999999999999</v>
      </c>
      <c r="L295" s="213">
        <v>22.7761</v>
      </c>
      <c r="M295" s="213">
        <v>55.013385999999997</v>
      </c>
      <c r="N295" s="213">
        <v>8.2829999999999995</v>
      </c>
      <c r="O295" s="213">
        <v>0.97789999999999999</v>
      </c>
      <c r="P295" s="213">
        <v>0.86390359999999999</v>
      </c>
      <c r="Q295" s="213">
        <v>4.6458000000000004</v>
      </c>
      <c r="R295" s="213">
        <v>96.191999999999993</v>
      </c>
      <c r="S295" s="214">
        <v>38.3187</v>
      </c>
      <c r="T295" s="214">
        <v>26.518599999999999</v>
      </c>
      <c r="U295" s="215">
        <f t="shared" si="162"/>
        <v>207.48607380000001</v>
      </c>
      <c r="V295" s="210"/>
      <c r="W295" s="228">
        <f t="shared" si="178"/>
        <v>1.4999999999999999E-2</v>
      </c>
      <c r="X295" s="217">
        <v>2.5999999999999999E-2</v>
      </c>
      <c r="Y295" s="217">
        <v>0.13500000000000001</v>
      </c>
      <c r="Z295" s="229">
        <v>3.0000000000000001E-3</v>
      </c>
      <c r="AA295" s="217">
        <v>2.1890000000000001</v>
      </c>
      <c r="AB295" s="218">
        <f t="shared" si="163"/>
        <v>0</v>
      </c>
      <c r="AC295" s="218">
        <f t="shared" si="164"/>
        <v>210.14730537722571</v>
      </c>
      <c r="AD295" s="218">
        <f t="shared" si="165"/>
        <v>215.74644165137454</v>
      </c>
      <c r="AE295" s="218">
        <f t="shared" si="166"/>
        <v>210.14730537722571</v>
      </c>
      <c r="AF295" s="218">
        <f t="shared" si="167"/>
        <v>215.74644165137454</v>
      </c>
      <c r="AG295" s="218">
        <f t="shared" si="168"/>
        <v>0</v>
      </c>
      <c r="AH295" s="218">
        <f t="shared" si="169"/>
        <v>26.743465772114632</v>
      </c>
      <c r="AI295" s="219">
        <f t="shared" si="170"/>
        <v>1.4609296771827955E-2</v>
      </c>
      <c r="AJ295" s="219">
        <f t="shared" si="171"/>
        <v>2.5322781071168456E-2</v>
      </c>
      <c r="AK295" s="219">
        <f t="shared" si="172"/>
        <v>0.13148367094645158</v>
      </c>
      <c r="AL295" s="219">
        <f t="shared" si="173"/>
        <v>2.9218593543655909E-3</v>
      </c>
      <c r="AM295" s="218">
        <f t="shared" si="174"/>
        <v>2.1319833755687596</v>
      </c>
      <c r="AN295" s="220">
        <v>2673.09</v>
      </c>
      <c r="AO295" s="221">
        <v>8.0030000000000001</v>
      </c>
      <c r="AP295" s="217">
        <v>25.02</v>
      </c>
      <c r="AQ295" s="221">
        <v>8.0129999999999999</v>
      </c>
      <c r="AR295" s="217">
        <v>213.97</v>
      </c>
      <c r="AS295" s="210">
        <v>25.271000000000001</v>
      </c>
      <c r="AT295" s="210"/>
      <c r="AU295" s="222">
        <f t="shared" si="144"/>
        <v>2023.7748117727583</v>
      </c>
      <c r="AV295" s="38"/>
      <c r="AW295" s="115" t="s">
        <v>87</v>
      </c>
      <c r="AX295" s="240">
        <v>2337.655112979463</v>
      </c>
      <c r="AY295" s="241">
        <v>22.7761</v>
      </c>
      <c r="AZ295" s="241">
        <v>2.0569999999999999</v>
      </c>
      <c r="BA295" s="242">
        <v>8.0367067367571554</v>
      </c>
      <c r="BB295" s="284">
        <v>464.53692817914458</v>
      </c>
      <c r="BC295" s="284">
        <v>466.06440461628091</v>
      </c>
      <c r="BD295" s="239">
        <v>242.82425095346923</v>
      </c>
      <c r="BE295" s="239">
        <v>2081.1069405386679</v>
      </c>
      <c r="BF295" s="239">
        <v>13.723921487325889</v>
      </c>
      <c r="BG295" s="239">
        <v>100.60488513795956</v>
      </c>
      <c r="BH295" s="239">
        <v>5.6501229451185617</v>
      </c>
      <c r="BI295" s="239">
        <v>3.2758230918774533E-3</v>
      </c>
      <c r="BJ295" s="239">
        <v>8.4981569840931179E-2</v>
      </c>
      <c r="BK295" s="242">
        <v>9.8285699002823304</v>
      </c>
      <c r="BL295" s="243">
        <v>5.6679126646506495</v>
      </c>
      <c r="BM295" s="243">
        <v>3.7249372152547195</v>
      </c>
      <c r="BN295" s="239">
        <v>478.88423478597684</v>
      </c>
      <c r="BO295" s="38"/>
      <c r="BP295" s="115" t="s">
        <v>94</v>
      </c>
      <c r="BQ295" s="239">
        <v>2330.9003282955869</v>
      </c>
      <c r="BR295" s="241">
        <v>22.7761</v>
      </c>
      <c r="BS295" s="241">
        <v>2.0569999999999999</v>
      </c>
      <c r="BT295" s="242">
        <v>8.0467468217016886</v>
      </c>
      <c r="BU295" s="276">
        <v>451.57279483953334</v>
      </c>
      <c r="BV295" s="276">
        <v>453.05764300106244</v>
      </c>
      <c r="BW295" s="239">
        <v>247.21780931456689</v>
      </c>
      <c r="BX295" s="239">
        <v>2070.3415998715705</v>
      </c>
      <c r="BY295" s="239">
        <v>13.340919109449279</v>
      </c>
      <c r="BZ295" s="239">
        <v>102.44882117518621</v>
      </c>
      <c r="CA295" s="239">
        <v>5.7822648878776466</v>
      </c>
      <c r="CB295" s="239">
        <v>3.2840663558031963E-3</v>
      </c>
      <c r="CC295" s="239">
        <v>8.6888071890251162E-2</v>
      </c>
      <c r="CD295" s="239">
        <v>7.2523895489644903E-4</v>
      </c>
      <c r="CE295" s="187">
        <v>0</v>
      </c>
      <c r="CF295" s="242">
        <v>9.7260744308123659</v>
      </c>
      <c r="CG295" s="243">
        <v>5.7704654573802321</v>
      </c>
      <c r="CH295" s="243">
        <v>3.7923346394509641</v>
      </c>
      <c r="CI295" s="239">
        <v>465.51970185564994</v>
      </c>
      <c r="CJ295" s="38"/>
      <c r="CK295" s="38"/>
      <c r="CL295" s="38"/>
      <c r="CM295" s="38"/>
      <c r="CN295" s="38"/>
      <c r="CO295" s="38"/>
      <c r="CP295" s="38"/>
      <c r="CQ295" s="38"/>
      <c r="CR295" s="38"/>
      <c r="CS295" s="38"/>
    </row>
    <row r="296" spans="1:97" ht="13.5" customHeight="1" x14ac:dyDescent="0.35">
      <c r="A296" s="136" t="s">
        <v>89</v>
      </c>
      <c r="B296" s="137" t="s">
        <v>85</v>
      </c>
      <c r="C296" s="138" t="s">
        <v>86</v>
      </c>
      <c r="D296" s="206">
        <v>45209</v>
      </c>
      <c r="E296" s="223">
        <v>0.30504629629629626</v>
      </c>
      <c r="F296" s="208">
        <v>45209.305043</v>
      </c>
      <c r="G296" s="224">
        <v>13.708333333333334</v>
      </c>
      <c r="H296" s="224">
        <v>45.697666666666663</v>
      </c>
      <c r="I296" s="225">
        <v>19</v>
      </c>
      <c r="J296" s="226">
        <v>14.935</v>
      </c>
      <c r="K296" s="226">
        <v>14.814</v>
      </c>
      <c r="L296" s="214">
        <v>22.638400000000001</v>
      </c>
      <c r="M296" s="214">
        <v>54.859496</v>
      </c>
      <c r="N296" s="214">
        <v>8.2590000000000003</v>
      </c>
      <c r="O296" s="214">
        <v>1.0962000000000001</v>
      </c>
      <c r="P296" s="214">
        <v>1.2021622000000001</v>
      </c>
      <c r="Q296" s="214">
        <v>4.2531999999999996</v>
      </c>
      <c r="R296" s="214">
        <v>87.85</v>
      </c>
      <c r="S296" s="214">
        <v>38.31</v>
      </c>
      <c r="T296" s="214">
        <v>26.555700000000002</v>
      </c>
      <c r="U296" s="215">
        <f t="shared" si="162"/>
        <v>189.9521652</v>
      </c>
      <c r="V296" s="210">
        <v>200.22</v>
      </c>
      <c r="W296" s="227">
        <v>0.48899999999999999</v>
      </c>
      <c r="X296" s="227">
        <v>6.0999999999999999E-2</v>
      </c>
      <c r="Y296" s="227">
        <v>0.34799999999999998</v>
      </c>
      <c r="Z296" s="229">
        <v>3.0000000000000001E-3</v>
      </c>
      <c r="AA296" s="227">
        <v>3.097</v>
      </c>
      <c r="AB296" s="218">
        <f t="shared" si="163"/>
        <v>195.04056136457089</v>
      </c>
      <c r="AC296" s="218">
        <f t="shared" si="164"/>
        <v>210.65569990830875</v>
      </c>
      <c r="AD296" s="218">
        <f t="shared" si="165"/>
        <v>216.27550349509852</v>
      </c>
      <c r="AE296" s="218">
        <f t="shared" si="166"/>
        <v>15.615138543737856</v>
      </c>
      <c r="AF296" s="218">
        <f t="shared" si="167"/>
        <v>16.05550349509852</v>
      </c>
      <c r="AG296" s="218">
        <f t="shared" si="168"/>
        <v>92.576365221379604</v>
      </c>
      <c r="AH296" s="218">
        <f t="shared" si="169"/>
        <v>26.736842314141086</v>
      </c>
      <c r="AI296" s="219">
        <f t="shared" si="170"/>
        <v>0.47626614712476173</v>
      </c>
      <c r="AJ296" s="219">
        <f t="shared" si="171"/>
        <v>5.9411523465461073E-2</v>
      </c>
      <c r="AK296" s="219">
        <f t="shared" si="172"/>
        <v>0.33893787157345007</v>
      </c>
      <c r="AL296" s="219">
        <f t="shared" si="173"/>
        <v>2.9218782032193972E-3</v>
      </c>
      <c r="AM296" s="218">
        <f t="shared" si="174"/>
        <v>3.0163522651234911</v>
      </c>
      <c r="AN296" s="220">
        <v>2665.29</v>
      </c>
      <c r="AO296" s="221">
        <v>7.9829999999999997</v>
      </c>
      <c r="AP296" s="217">
        <v>25.103999999999999</v>
      </c>
      <c r="AQ296" s="221">
        <v>7.9930000000000003</v>
      </c>
      <c r="AR296" s="217">
        <v>211.86</v>
      </c>
      <c r="AS296" s="210">
        <v>25.131</v>
      </c>
      <c r="AT296" s="210"/>
      <c r="AU296" s="222">
        <f t="shared" si="144"/>
        <v>2023.7748117727583</v>
      </c>
      <c r="AV296" s="38"/>
      <c r="AW296" s="115" t="s">
        <v>87</v>
      </c>
      <c r="AX296" s="240">
        <v>2343.0008749066606</v>
      </c>
      <c r="AY296" s="241">
        <v>22.638400000000001</v>
      </c>
      <c r="AZ296" s="241">
        <v>14.935</v>
      </c>
      <c r="BA296" s="242">
        <v>8.0195194077744869</v>
      </c>
      <c r="BB296" s="284">
        <v>485.47662311196058</v>
      </c>
      <c r="BC296" s="284">
        <v>487.07566180890626</v>
      </c>
      <c r="BD296" s="239">
        <v>233.8905107148689</v>
      </c>
      <c r="BE296" s="239">
        <v>2094.7152921302709</v>
      </c>
      <c r="BF296" s="239">
        <v>14.395072061520759</v>
      </c>
      <c r="BG296" s="239">
        <v>97.295722054419258</v>
      </c>
      <c r="BH296" s="239">
        <v>5.367133002730438</v>
      </c>
      <c r="BI296" s="239">
        <v>3.2600689312553039E-3</v>
      </c>
      <c r="BJ296" s="239">
        <v>0.11529943215282379</v>
      </c>
      <c r="BK296" s="242">
        <v>10.020568098631337</v>
      </c>
      <c r="BL296" s="243">
        <v>5.4486826825220511</v>
      </c>
      <c r="BM296" s="243">
        <v>3.5799452105104423</v>
      </c>
      <c r="BN296" s="239">
        <v>500.35900265351381</v>
      </c>
      <c r="BO296" s="38"/>
      <c r="BP296" s="115" t="s">
        <v>94</v>
      </c>
      <c r="BQ296" s="239">
        <v>2336.3963636605208</v>
      </c>
      <c r="BR296" s="241">
        <v>22.638400000000001</v>
      </c>
      <c r="BS296" s="241">
        <v>14.935</v>
      </c>
      <c r="BT296" s="242">
        <v>8.0295653693932802</v>
      </c>
      <c r="BU296" s="276">
        <v>472.0021325287197</v>
      </c>
      <c r="BV296" s="276">
        <v>473.55678962037592</v>
      </c>
      <c r="BW296" s="239">
        <v>238.16621995360757</v>
      </c>
      <c r="BX296" s="239">
        <v>2084.2346094474287</v>
      </c>
      <c r="BY296" s="239">
        <v>13.995534259484462</v>
      </c>
      <c r="BZ296" s="239">
        <v>99.096071633176194</v>
      </c>
      <c r="CA296" s="239">
        <v>5.492730858237703</v>
      </c>
      <c r="CB296" s="239">
        <v>3.2680842330270782E-3</v>
      </c>
      <c r="CC296" s="239">
        <v>0.11789213238656773</v>
      </c>
      <c r="CD296" s="239">
        <v>2.2561369319661E-2</v>
      </c>
      <c r="CE296" s="187">
        <v>0</v>
      </c>
      <c r="CF296" s="242">
        <v>9.9143905114458892</v>
      </c>
      <c r="CG296" s="243">
        <v>5.5482890445476389</v>
      </c>
      <c r="CH296" s="243">
        <v>3.645389527870619</v>
      </c>
      <c r="CI296" s="239">
        <v>486.47144896189212</v>
      </c>
      <c r="CJ296" s="38"/>
      <c r="CK296" s="38"/>
      <c r="CL296" s="38"/>
      <c r="CM296" s="38"/>
      <c r="CN296" s="38"/>
      <c r="CO296" s="38"/>
      <c r="CP296" s="38"/>
      <c r="CQ296" s="38"/>
      <c r="CR296" s="38"/>
      <c r="CS296" s="38"/>
    </row>
    <row r="297" spans="1:97" ht="13.5" customHeight="1" x14ac:dyDescent="0.35">
      <c r="A297" s="25" t="s">
        <v>84</v>
      </c>
      <c r="B297" s="132" t="s">
        <v>85</v>
      </c>
      <c r="C297" s="27" t="s">
        <v>86</v>
      </c>
      <c r="D297" s="206">
        <v>45246</v>
      </c>
      <c r="E297" s="208" t="s">
        <v>211</v>
      </c>
      <c r="F297" s="208"/>
      <c r="G297" s="209">
        <v>13.708333333333334</v>
      </c>
      <c r="H297" s="209">
        <v>45.697666666666663</v>
      </c>
      <c r="I297" s="210">
        <v>19</v>
      </c>
      <c r="J297" s="211">
        <v>1.9590000000000001</v>
      </c>
      <c r="K297" s="211">
        <v>1.9430000000000001</v>
      </c>
      <c r="L297" s="213">
        <v>18.4192</v>
      </c>
      <c r="M297" s="213">
        <v>48.397413999999998</v>
      </c>
      <c r="N297" s="213">
        <v>8.2560000000000002</v>
      </c>
      <c r="O297" s="213">
        <v>2.8892000000000002</v>
      </c>
      <c r="P297" s="213">
        <v>1.0683914999999999</v>
      </c>
      <c r="Q297" s="213">
        <v>4.6890999999999998</v>
      </c>
      <c r="R297" s="213">
        <v>88.932000000000002</v>
      </c>
      <c r="S297" s="213">
        <v>36.766399999999997</v>
      </c>
      <c r="T297" s="213">
        <v>26.520499999999998</v>
      </c>
      <c r="U297" s="215">
        <f t="shared" si="162"/>
        <v>209.41989509999999</v>
      </c>
      <c r="V297" s="231">
        <v>257.42767983109417</v>
      </c>
      <c r="W297" s="216">
        <v>0.70099999999999996</v>
      </c>
      <c r="X297" s="217">
        <v>0.246</v>
      </c>
      <c r="Y297" s="217">
        <v>2.8090000000000002</v>
      </c>
      <c r="Z297" s="229">
        <v>3.0000000000000001E-3</v>
      </c>
      <c r="AA297" s="217">
        <v>2.992</v>
      </c>
      <c r="AB297" s="218">
        <f t="shared" si="163"/>
        <v>250.77694973563035</v>
      </c>
      <c r="AC297" s="218">
        <f t="shared" si="164"/>
        <v>229.39404674697883</v>
      </c>
      <c r="AD297" s="218">
        <f t="shared" si="165"/>
        <v>235.50686208169776</v>
      </c>
      <c r="AE297" s="218">
        <f t="shared" si="166"/>
        <v>-21.382902988651523</v>
      </c>
      <c r="AF297" s="218">
        <f t="shared" si="167"/>
        <v>-21.920817749396406</v>
      </c>
      <c r="AG297" s="218">
        <f t="shared" si="168"/>
        <v>109.3079316482048</v>
      </c>
      <c r="AH297" s="218">
        <f t="shared" si="169"/>
        <v>25.562206144114498</v>
      </c>
      <c r="AI297" s="219">
        <f t="shared" si="170"/>
        <v>0.68352752841351661</v>
      </c>
      <c r="AJ297" s="219">
        <f t="shared" si="171"/>
        <v>0.23986843365153365</v>
      </c>
      <c r="AK297" s="219">
        <f t="shared" si="172"/>
        <v>2.7389854883217803</v>
      </c>
      <c r="AL297" s="219">
        <f t="shared" si="173"/>
        <v>2.9252248006284591E-3</v>
      </c>
      <c r="AM297" s="218">
        <f t="shared" si="174"/>
        <v>2.9174242011601166</v>
      </c>
      <c r="AN297" s="220">
        <v>2673.5</v>
      </c>
      <c r="AO297" s="221">
        <v>7.9749999999999996</v>
      </c>
      <c r="AP297" s="217">
        <v>25.251000000000001</v>
      </c>
      <c r="AQ297" s="221">
        <v>7.9880000000000004</v>
      </c>
      <c r="AR297" s="217">
        <v>217.79</v>
      </c>
      <c r="AS297" s="210">
        <v>25.084</v>
      </c>
      <c r="AT297" s="210"/>
      <c r="AU297" s="222">
        <f t="shared" si="144"/>
        <v>2023.8761122518822</v>
      </c>
      <c r="AV297" s="38"/>
      <c r="AW297" s="115" t="s">
        <v>87</v>
      </c>
      <c r="AX297" s="240">
        <v>2365.7315199425898</v>
      </c>
      <c r="AY297" s="241">
        <v>18.4192</v>
      </c>
      <c r="AZ297" s="241">
        <v>1.9590000000000001</v>
      </c>
      <c r="BA297" s="242">
        <v>8.0782285435911607</v>
      </c>
      <c r="BB297" s="284">
        <v>420.92863032309504</v>
      </c>
      <c r="BC297" s="284">
        <v>422.3896843428326</v>
      </c>
      <c r="BD297" s="239">
        <v>224.35263395556828</v>
      </c>
      <c r="BE297" s="239">
        <v>2127.2553850445402</v>
      </c>
      <c r="BF297" s="239">
        <v>14.123500942481073</v>
      </c>
      <c r="BG297" s="239">
        <v>93.369871282976789</v>
      </c>
      <c r="BH297" s="239">
        <v>4.0415930040698029</v>
      </c>
      <c r="BI297" s="239">
        <v>3.2449375790513219E-3</v>
      </c>
      <c r="BJ297" s="239">
        <v>0.10700293407795529</v>
      </c>
      <c r="BK297" s="242">
        <v>10.402854499049106</v>
      </c>
      <c r="BL297" s="243">
        <v>5.2870119866954681</v>
      </c>
      <c r="BM297" s="243">
        <v>3.4301321596223087</v>
      </c>
      <c r="BN297" s="239">
        <v>431.22117647018871</v>
      </c>
      <c r="BO297" s="38"/>
      <c r="BP297" s="115" t="s">
        <v>94</v>
      </c>
      <c r="BQ297" s="239">
        <v>2357.369994275406</v>
      </c>
      <c r="BR297" s="241">
        <v>18.4192</v>
      </c>
      <c r="BS297" s="241">
        <v>1.9590000000000001</v>
      </c>
      <c r="BT297" s="242">
        <v>8.0913916430921198</v>
      </c>
      <c r="BU297" s="276">
        <v>405.80675317148439</v>
      </c>
      <c r="BV297" s="276">
        <v>407.21531876965412</v>
      </c>
      <c r="BW297" s="239">
        <v>229.80960456332267</v>
      </c>
      <c r="BX297" s="239">
        <v>2113.9442760814113</v>
      </c>
      <c r="BY297" s="239">
        <v>13.616113630672295</v>
      </c>
      <c r="BZ297" s="239">
        <v>95.63845432613239</v>
      </c>
      <c r="CA297" s="239">
        <v>4.1659655724928459</v>
      </c>
      <c r="CB297" s="239">
        <v>3.2549830544643045E-3</v>
      </c>
      <c r="CC297" s="239">
        <v>0.11017140447782323</v>
      </c>
      <c r="CD297" s="239">
        <v>2.6955348194892488E-2</v>
      </c>
      <c r="CE297" s="187">
        <v>0</v>
      </c>
      <c r="CF297" s="242">
        <v>10.255433593987258</v>
      </c>
      <c r="CG297" s="243">
        <v>5.4156089570343866</v>
      </c>
      <c r="CH297" s="243">
        <v>3.5135638985136786</v>
      </c>
      <c r="CI297" s="239">
        <v>415.72953920438914</v>
      </c>
      <c r="CJ297" s="38"/>
      <c r="CK297" s="38"/>
      <c r="CL297" s="38"/>
      <c r="CM297" s="38"/>
      <c r="CN297" s="38"/>
      <c r="CO297" s="38"/>
      <c r="CP297" s="38"/>
      <c r="CQ297" s="38"/>
      <c r="CR297" s="38"/>
      <c r="CS297" s="38"/>
    </row>
    <row r="298" spans="1:97" ht="13.5" customHeight="1" x14ac:dyDescent="0.35">
      <c r="A298" s="25" t="s">
        <v>84</v>
      </c>
      <c r="B298" s="132" t="s">
        <v>85</v>
      </c>
      <c r="C298" s="27" t="s">
        <v>86</v>
      </c>
      <c r="D298" s="206">
        <v>45246</v>
      </c>
      <c r="E298" s="208" t="s">
        <v>211</v>
      </c>
      <c r="F298" s="208"/>
      <c r="G298" s="209">
        <v>13.708333333333334</v>
      </c>
      <c r="H298" s="209">
        <v>45.697666666666663</v>
      </c>
      <c r="I298" s="210">
        <v>19</v>
      </c>
      <c r="J298" s="211">
        <v>1.9590000000000001</v>
      </c>
      <c r="K298" s="211">
        <v>1.9430000000000001</v>
      </c>
      <c r="L298" s="213">
        <v>18.4192</v>
      </c>
      <c r="M298" s="213">
        <v>48.397413999999998</v>
      </c>
      <c r="N298" s="213">
        <v>8.2560000000000002</v>
      </c>
      <c r="O298" s="213">
        <v>2.8892000000000002</v>
      </c>
      <c r="P298" s="213">
        <v>1.0683914999999999</v>
      </c>
      <c r="Q298" s="213">
        <v>4.6890999999999998</v>
      </c>
      <c r="R298" s="213">
        <v>88.932000000000002</v>
      </c>
      <c r="S298" s="213">
        <v>36.766399999999997</v>
      </c>
      <c r="T298" s="213">
        <v>26.520499999999998</v>
      </c>
      <c r="U298" s="215">
        <f t="shared" si="162"/>
        <v>209.41989509999999</v>
      </c>
      <c r="V298" s="231">
        <v>257.4570366868233</v>
      </c>
      <c r="W298" s="232">
        <v>0.67200000000000004</v>
      </c>
      <c r="X298" s="232">
        <v>0.245</v>
      </c>
      <c r="Y298" s="232">
        <v>2.8119999999999998</v>
      </c>
      <c r="Z298" s="229">
        <v>3.0000000000000001E-3</v>
      </c>
      <c r="AA298" s="232">
        <v>3.2269999999999999</v>
      </c>
      <c r="AB298" s="218">
        <f t="shared" si="163"/>
        <v>250.80554814718585</v>
      </c>
      <c r="AC298" s="218">
        <f t="shared" si="164"/>
        <v>229.39404674697883</v>
      </c>
      <c r="AD298" s="218">
        <f t="shared" si="165"/>
        <v>235.50686208169776</v>
      </c>
      <c r="AE298" s="218">
        <f t="shared" si="166"/>
        <v>-21.411501400207015</v>
      </c>
      <c r="AF298" s="218">
        <f t="shared" si="167"/>
        <v>-21.95017460512554</v>
      </c>
      <c r="AG298" s="218">
        <f t="shared" si="168"/>
        <v>109.32039704113208</v>
      </c>
      <c r="AH298" s="218">
        <f t="shared" si="169"/>
        <v>25.562206144114498</v>
      </c>
      <c r="AI298" s="219">
        <f t="shared" si="170"/>
        <v>0.6552503553407748</v>
      </c>
      <c r="AJ298" s="219">
        <f t="shared" si="171"/>
        <v>0.23889335871799083</v>
      </c>
      <c r="AK298" s="219">
        <f t="shared" si="172"/>
        <v>2.741910713122409</v>
      </c>
      <c r="AL298" s="219">
        <f t="shared" si="173"/>
        <v>2.9252248006284591E-3</v>
      </c>
      <c r="AM298" s="218">
        <f t="shared" si="174"/>
        <v>3.1465668105426792</v>
      </c>
      <c r="AN298" s="220">
        <v>2669.67</v>
      </c>
      <c r="AO298" s="221">
        <v>7.9729999999999999</v>
      </c>
      <c r="AP298" s="217">
        <v>25.302</v>
      </c>
      <c r="AQ298" s="221">
        <v>7.9859999999999998</v>
      </c>
      <c r="AR298" s="217">
        <v>211.45</v>
      </c>
      <c r="AS298" s="210">
        <v>25.071999999999999</v>
      </c>
      <c r="AT298" s="210"/>
      <c r="AU298" s="222">
        <f t="shared" si="144"/>
        <v>2023.8761122518822</v>
      </c>
      <c r="AV298" s="38"/>
      <c r="AW298" s="115" t="s">
        <v>87</v>
      </c>
      <c r="AX298" s="240">
        <v>2362.999361034706</v>
      </c>
      <c r="AY298" s="241">
        <v>18.4192</v>
      </c>
      <c r="AZ298" s="241">
        <v>1.9590000000000001</v>
      </c>
      <c r="BA298" s="242">
        <v>8.0769701748546172</v>
      </c>
      <c r="BB298" s="284">
        <v>421.77092457511361</v>
      </c>
      <c r="BC298" s="284">
        <v>423.23490221969877</v>
      </c>
      <c r="BD298" s="239">
        <v>223.50261390299301</v>
      </c>
      <c r="BE298" s="239">
        <v>2125.3449845248902</v>
      </c>
      <c r="BF298" s="239">
        <v>14.15176260682275</v>
      </c>
      <c r="BG298" s="239">
        <v>93.155101689183354</v>
      </c>
      <c r="BH298" s="239">
        <v>4.0298994331663494</v>
      </c>
      <c r="BI298" s="239">
        <v>3.2439873290094003E-3</v>
      </c>
      <c r="BJ298" s="239">
        <v>0.11508554613612483</v>
      </c>
      <c r="BK298" s="242">
        <v>10.413208415261423</v>
      </c>
      <c r="BL298" s="243">
        <v>5.2669807255167527</v>
      </c>
      <c r="BM298" s="243">
        <v>3.4171361850832285</v>
      </c>
      <c r="BN298" s="239">
        <v>432.08406649981367</v>
      </c>
      <c r="BO298" s="38"/>
      <c r="BP298" s="115" t="s">
        <v>94</v>
      </c>
      <c r="BQ298" s="239">
        <v>2354.6575709648864</v>
      </c>
      <c r="BR298" s="241">
        <v>18.4192</v>
      </c>
      <c r="BS298" s="241">
        <v>1.9590000000000001</v>
      </c>
      <c r="BT298" s="242">
        <v>8.0901350283498612</v>
      </c>
      <c r="BU298" s="276">
        <v>406.62208505923627</v>
      </c>
      <c r="BV298" s="276">
        <v>408.03348069519916</v>
      </c>
      <c r="BW298" s="239">
        <v>228.94261494177545</v>
      </c>
      <c r="BX298" s="239">
        <v>2112.071485401596</v>
      </c>
      <c r="BY298" s="239">
        <v>13.643470621515531</v>
      </c>
      <c r="BZ298" s="239">
        <v>95.420150026950452</v>
      </c>
      <c r="CA298" s="239">
        <v>4.1539289300446525</v>
      </c>
      <c r="CB298" s="239">
        <v>3.2540156987820998E-3</v>
      </c>
      <c r="CC298" s="239">
        <v>0.11849418417601994</v>
      </c>
      <c r="CD298" s="239">
        <v>2.5768496107466225E-2</v>
      </c>
      <c r="CE298" s="187">
        <v>0</v>
      </c>
      <c r="CF298" s="242">
        <v>10.2654893926086</v>
      </c>
      <c r="CG298" s="243">
        <v>5.3951777972095885</v>
      </c>
      <c r="CH298" s="243">
        <v>3.5003084758761318</v>
      </c>
      <c r="CI298" s="239">
        <v>416.56480758606273</v>
      </c>
      <c r="CJ298" s="38"/>
      <c r="CK298" s="38"/>
      <c r="CL298" s="38"/>
      <c r="CM298" s="38"/>
      <c r="CN298" s="38"/>
      <c r="CO298" s="38"/>
      <c r="CP298" s="38"/>
      <c r="CQ298" s="38"/>
      <c r="CR298" s="38"/>
      <c r="CS298" s="38"/>
    </row>
    <row r="299" spans="1:97" ht="13.5" customHeight="1" x14ac:dyDescent="0.35">
      <c r="A299" s="25" t="s">
        <v>84</v>
      </c>
      <c r="B299" s="132" t="s">
        <v>85</v>
      </c>
      <c r="C299" s="27" t="s">
        <v>86</v>
      </c>
      <c r="D299" s="206">
        <v>45246</v>
      </c>
      <c r="E299" s="208" t="s">
        <v>211</v>
      </c>
      <c r="F299" s="208"/>
      <c r="G299" s="209">
        <v>13.708333333333334</v>
      </c>
      <c r="H299" s="209">
        <v>45.697666666666663</v>
      </c>
      <c r="I299" s="210">
        <v>19</v>
      </c>
      <c r="J299" s="211">
        <v>1.9590000000000001</v>
      </c>
      <c r="K299" s="211">
        <v>1.9430000000000001</v>
      </c>
      <c r="L299" s="213">
        <v>18.4192</v>
      </c>
      <c r="M299" s="213">
        <v>48.397413999999998</v>
      </c>
      <c r="N299" s="213">
        <v>8.2560000000000002</v>
      </c>
      <c r="O299" s="213">
        <v>2.8892000000000002</v>
      </c>
      <c r="P299" s="213">
        <v>1.0683914999999999</v>
      </c>
      <c r="Q299" s="213">
        <v>4.6890999999999998</v>
      </c>
      <c r="R299" s="213">
        <v>88.932000000000002</v>
      </c>
      <c r="S299" s="213">
        <v>36.766399999999997</v>
      </c>
      <c r="T299" s="213">
        <v>26.520499999999998</v>
      </c>
      <c r="U299" s="215">
        <f t="shared" si="162"/>
        <v>209.41989509999999</v>
      </c>
      <c r="V299" s="231">
        <v>256.35119458592345</v>
      </c>
      <c r="W299" s="232">
        <v>0.64400000000000002</v>
      </c>
      <c r="X299" s="232">
        <v>0.24199999999999999</v>
      </c>
      <c r="Y299" s="232">
        <v>2.8079999999999998</v>
      </c>
      <c r="Z299" s="229">
        <v>3.0000000000000001E-3</v>
      </c>
      <c r="AA299" s="232">
        <v>2.9470000000000001</v>
      </c>
      <c r="AB299" s="218">
        <f t="shared" si="163"/>
        <v>249.72827584634055</v>
      </c>
      <c r="AC299" s="218">
        <f t="shared" si="164"/>
        <v>229.39404674697883</v>
      </c>
      <c r="AD299" s="218">
        <f t="shared" si="165"/>
        <v>235.50686208169776</v>
      </c>
      <c r="AE299" s="218">
        <f t="shared" si="166"/>
        <v>-20.334229099361721</v>
      </c>
      <c r="AF299" s="218">
        <f t="shared" si="167"/>
        <v>-20.84433250422569</v>
      </c>
      <c r="AG299" s="218">
        <f t="shared" si="168"/>
        <v>108.85083870592049</v>
      </c>
      <c r="AH299" s="218">
        <f t="shared" si="169"/>
        <v>25.562206144114498</v>
      </c>
      <c r="AI299" s="219">
        <f t="shared" si="170"/>
        <v>0.62794825720157588</v>
      </c>
      <c r="AJ299" s="219">
        <f t="shared" si="171"/>
        <v>0.23596813391736238</v>
      </c>
      <c r="AK299" s="219">
        <f t="shared" si="172"/>
        <v>2.7380104133882379</v>
      </c>
      <c r="AL299" s="219">
        <f t="shared" si="173"/>
        <v>2.9252248006284591E-3</v>
      </c>
      <c r="AM299" s="218">
        <f t="shared" si="174"/>
        <v>2.8735458291506895</v>
      </c>
      <c r="AN299" s="220">
        <v>2674.9</v>
      </c>
      <c r="AO299" s="221">
        <v>7.9740000000000002</v>
      </c>
      <c r="AP299" s="217">
        <v>25.158999999999999</v>
      </c>
      <c r="AQ299" s="221">
        <v>7.9870000000000001</v>
      </c>
      <c r="AR299" s="217">
        <v>208.68</v>
      </c>
      <c r="AS299" s="210">
        <v>25.123999999999999</v>
      </c>
      <c r="AT299" s="210"/>
      <c r="AU299" s="222">
        <f t="shared" si="144"/>
        <v>2023.8761122518822</v>
      </c>
      <c r="AV299" s="38"/>
      <c r="AW299" s="115" t="s">
        <v>87</v>
      </c>
      <c r="AX299" s="240">
        <v>2368.5348712290711</v>
      </c>
      <c r="AY299" s="241">
        <v>18.4192</v>
      </c>
      <c r="AZ299" s="241">
        <v>1.9590000000000001</v>
      </c>
      <c r="BA299" s="242">
        <v>8.0758246797101609</v>
      </c>
      <c r="BB299" s="284">
        <v>423.97442252718707</v>
      </c>
      <c r="BC299" s="284">
        <v>425.44604856940657</v>
      </c>
      <c r="BD299" s="239">
        <v>223.48821972717107</v>
      </c>
      <c r="BE299" s="239">
        <v>2130.8209544958436</v>
      </c>
      <c r="BF299" s="239">
        <v>14.225697006056258</v>
      </c>
      <c r="BG299" s="239">
        <v>92.959915540580852</v>
      </c>
      <c r="BH299" s="239">
        <v>4.0192841758010154</v>
      </c>
      <c r="BI299" s="239">
        <v>3.2431238322513265E-3</v>
      </c>
      <c r="BJ299" s="239">
        <v>0.10483306937098662</v>
      </c>
      <c r="BK299" s="242">
        <v>10.431615454443659</v>
      </c>
      <c r="BL299" s="243">
        <v>5.2666415176422223</v>
      </c>
      <c r="BM299" s="243">
        <v>3.4169161122250333</v>
      </c>
      <c r="BN299" s="239">
        <v>434.34144438003403</v>
      </c>
      <c r="BO299" s="38"/>
      <c r="BP299" s="115" t="s">
        <v>94</v>
      </c>
      <c r="BQ299" s="239">
        <v>2360.1938063979364</v>
      </c>
      <c r="BR299" s="241">
        <v>18.4192</v>
      </c>
      <c r="BS299" s="241">
        <v>1.9590000000000001</v>
      </c>
      <c r="BT299" s="242">
        <v>8.0889861865375305</v>
      </c>
      <c r="BU299" s="276">
        <v>408.75644559008339</v>
      </c>
      <c r="BV299" s="276">
        <v>410.17524964592673</v>
      </c>
      <c r="BW299" s="239">
        <v>228.92994627331973</v>
      </c>
      <c r="BX299" s="239">
        <v>2117.5487748853316</v>
      </c>
      <c r="BY299" s="239">
        <v>13.715085239284896</v>
      </c>
      <c r="BZ299" s="239">
        <v>95.220888819628911</v>
      </c>
      <c r="CA299" s="239">
        <v>4.1429550378433886</v>
      </c>
      <c r="CB299" s="239">
        <v>3.253132861095554E-3</v>
      </c>
      <c r="CC299" s="239">
        <v>0.10793755400368349</v>
      </c>
      <c r="CD299" s="239">
        <v>2.4632128858641262E-2</v>
      </c>
      <c r="CE299" s="187">
        <v>0</v>
      </c>
      <c r="CF299" s="242">
        <v>10.28356145194644</v>
      </c>
      <c r="CG299" s="243">
        <v>5.3948792520095603</v>
      </c>
      <c r="CH299" s="243">
        <v>3.5001147843365072</v>
      </c>
      <c r="CI299" s="239">
        <v>418.7513574969513</v>
      </c>
      <c r="CJ299" s="38"/>
      <c r="CK299" s="38"/>
      <c r="CL299" s="38"/>
      <c r="CM299" s="38"/>
      <c r="CN299" s="38"/>
      <c r="CO299" s="38"/>
      <c r="CP299" s="38"/>
      <c r="CQ299" s="38"/>
      <c r="CR299" s="38"/>
      <c r="CS299" s="38"/>
    </row>
    <row r="300" spans="1:97" ht="13.5" customHeight="1" x14ac:dyDescent="0.35">
      <c r="A300" s="136" t="s">
        <v>89</v>
      </c>
      <c r="B300" s="137" t="s">
        <v>85</v>
      </c>
      <c r="C300" s="138" t="s">
        <v>86</v>
      </c>
      <c r="D300" s="206">
        <v>45246</v>
      </c>
      <c r="E300" s="208" t="s">
        <v>211</v>
      </c>
      <c r="F300" s="208"/>
      <c r="G300" s="224">
        <v>13.708333333333334</v>
      </c>
      <c r="H300" s="224">
        <v>45.697666666666663</v>
      </c>
      <c r="I300" s="225">
        <v>19</v>
      </c>
      <c r="J300" s="226">
        <v>15.231999999999999</v>
      </c>
      <c r="K300" s="226">
        <v>15.108000000000001</v>
      </c>
      <c r="L300" s="214">
        <v>19.617899999999999</v>
      </c>
      <c r="M300" s="214">
        <v>50.624777000000002</v>
      </c>
      <c r="N300" s="214">
        <v>8.2029999999999994</v>
      </c>
      <c r="O300" s="214">
        <v>0.30299999999999999</v>
      </c>
      <c r="P300" s="214">
        <v>2.0548872</v>
      </c>
      <c r="Q300" s="214">
        <v>3.7736999999999998</v>
      </c>
      <c r="R300" s="214">
        <v>73.525999999999996</v>
      </c>
      <c r="S300" s="214">
        <v>37.5655</v>
      </c>
      <c r="T300" s="214">
        <v>26.822500000000002</v>
      </c>
      <c r="U300" s="215">
        <f t="shared" si="162"/>
        <v>168.53721569999999</v>
      </c>
      <c r="V300" s="231">
        <v>205.77813922270178</v>
      </c>
      <c r="W300" s="232">
        <v>2.6920000000000002</v>
      </c>
      <c r="X300" s="232">
        <v>0.38800000000000001</v>
      </c>
      <c r="Y300" s="232">
        <v>2.88</v>
      </c>
      <c r="Z300" s="232">
        <v>0.14699999999999999</v>
      </c>
      <c r="AA300" s="232">
        <v>8.359</v>
      </c>
      <c r="AB300" s="218">
        <f t="shared" si="163"/>
        <v>200.40283420231032</v>
      </c>
      <c r="AC300" s="218">
        <f t="shared" si="164"/>
        <v>223.23895524740257</v>
      </c>
      <c r="AD300" s="218">
        <f t="shared" si="165"/>
        <v>229.25571248084296</v>
      </c>
      <c r="AE300" s="218">
        <f t="shared" si="166"/>
        <v>22.836121045092256</v>
      </c>
      <c r="AF300" s="218">
        <f t="shared" si="167"/>
        <v>23.477573258141177</v>
      </c>
      <c r="AG300" s="218">
        <f t="shared" si="168"/>
        <v>89.759219953961662</v>
      </c>
      <c r="AH300" s="218">
        <f t="shared" si="169"/>
        <v>26.170166998694413</v>
      </c>
      <c r="AI300" s="219">
        <f t="shared" si="170"/>
        <v>2.6233465818573394</v>
      </c>
      <c r="AJ300" s="219">
        <f t="shared" si="171"/>
        <v>0.37810493081747681</v>
      </c>
      <c r="AK300" s="219">
        <f t="shared" si="172"/>
        <v>2.806552063799828</v>
      </c>
      <c r="AL300" s="219">
        <f t="shared" si="173"/>
        <v>0.14325109492311622</v>
      </c>
      <c r="AM300" s="218">
        <f t="shared" si="174"/>
        <v>8.1458224657301255</v>
      </c>
      <c r="AN300" s="220">
        <v>2662.48</v>
      </c>
      <c r="AO300" s="221">
        <v>7.931</v>
      </c>
      <c r="AP300" s="217">
        <v>25.065000000000001</v>
      </c>
      <c r="AQ300" s="221">
        <v>7.944</v>
      </c>
      <c r="AR300" s="217">
        <v>194.64</v>
      </c>
      <c r="AS300" s="210">
        <v>25.106000000000002</v>
      </c>
      <c r="AT300" s="210"/>
      <c r="AU300" s="222">
        <f t="shared" si="144"/>
        <v>2023.8761122518822</v>
      </c>
      <c r="AV300" s="38"/>
      <c r="AW300" s="115" t="s">
        <v>87</v>
      </c>
      <c r="AX300" s="240">
        <v>2378.6831900187731</v>
      </c>
      <c r="AY300" s="241">
        <v>19.617899999999999</v>
      </c>
      <c r="AZ300" s="241">
        <v>15.231999999999999</v>
      </c>
      <c r="BA300" s="242">
        <v>8.0122060461818609</v>
      </c>
      <c r="BB300" s="284">
        <v>498.92301698190437</v>
      </c>
      <c r="BC300" s="284">
        <v>500.62902988233265</v>
      </c>
      <c r="BD300" s="239">
        <v>207.98747408364054</v>
      </c>
      <c r="BE300" s="239">
        <v>2154.580136601071</v>
      </c>
      <c r="BF300" s="239">
        <v>16.115579334061767</v>
      </c>
      <c r="BG300" s="239">
        <v>87.470502434029925</v>
      </c>
      <c r="BH300" s="239">
        <v>3.940152036475244</v>
      </c>
      <c r="BI300" s="239">
        <v>0.15731344766802888</v>
      </c>
      <c r="BJ300" s="239">
        <v>0.27182035145121902</v>
      </c>
      <c r="BK300" s="242">
        <v>10.779262225254138</v>
      </c>
      <c r="BL300" s="243">
        <v>4.864150515760902</v>
      </c>
      <c r="BM300" s="243">
        <v>3.1680685668815456</v>
      </c>
      <c r="BN300" s="239">
        <v>511.92297224927961</v>
      </c>
      <c r="BO300" s="38"/>
      <c r="BP300" s="115" t="s">
        <v>94</v>
      </c>
      <c r="BQ300" s="239">
        <v>2370.6703005988861</v>
      </c>
      <c r="BR300" s="241">
        <v>19.617899999999999</v>
      </c>
      <c r="BS300" s="241">
        <v>15.231999999999999</v>
      </c>
      <c r="BT300" s="242">
        <v>8.0253505177745499</v>
      </c>
      <c r="BU300" s="276">
        <v>481.2223449029778</v>
      </c>
      <c r="BV300" s="276">
        <v>482.86783228366642</v>
      </c>
      <c r="BW300" s="239">
        <v>213.12694953516078</v>
      </c>
      <c r="BX300" s="239">
        <v>2141.999516418613</v>
      </c>
      <c r="BY300" s="239">
        <v>15.54383464511238</v>
      </c>
      <c r="BZ300" s="239">
        <v>89.639458081361767</v>
      </c>
      <c r="CA300" s="239">
        <v>4.0612287469116186</v>
      </c>
      <c r="CB300" s="239">
        <v>0.15777513445390259</v>
      </c>
      <c r="CC300" s="239">
        <v>0.27988610764462735</v>
      </c>
      <c r="CD300" s="239">
        <v>9.7899093024444717E-2</v>
      </c>
      <c r="CE300" s="187">
        <v>0</v>
      </c>
      <c r="CF300" s="242">
        <v>10.623216068764005</v>
      </c>
      <c r="CG300" s="243">
        <v>4.984346129840044</v>
      </c>
      <c r="CH300" s="243">
        <v>3.2463531400269114</v>
      </c>
      <c r="CI300" s="239">
        <v>493.76109085068583</v>
      </c>
      <c r="CJ300" s="38"/>
      <c r="CK300" s="38"/>
      <c r="CL300" s="38"/>
      <c r="CM300" s="38"/>
      <c r="CN300" s="38"/>
      <c r="CO300" s="38"/>
      <c r="CP300" s="38"/>
      <c r="CQ300" s="38"/>
      <c r="CR300" s="38"/>
      <c r="CS300" s="38"/>
    </row>
    <row r="301" spans="1:97" ht="13.5" customHeight="1" x14ac:dyDescent="0.35">
      <c r="A301" s="25" t="s">
        <v>84</v>
      </c>
      <c r="B301" s="132" t="s">
        <v>85</v>
      </c>
      <c r="C301" s="27" t="s">
        <v>86</v>
      </c>
      <c r="D301" s="206">
        <v>45272</v>
      </c>
      <c r="E301" s="223">
        <v>0.35663194444444446</v>
      </c>
      <c r="F301" s="208">
        <v>45272.356635999997</v>
      </c>
      <c r="G301" s="209">
        <v>13.708333333333334</v>
      </c>
      <c r="H301" s="209">
        <v>45.697666666666663</v>
      </c>
      <c r="I301" s="210">
        <v>19</v>
      </c>
      <c r="J301" s="211">
        <v>2.016</v>
      </c>
      <c r="K301" s="211">
        <v>2</v>
      </c>
      <c r="L301" s="213">
        <v>13.8429</v>
      </c>
      <c r="M301" s="213">
        <v>44.767462000000002</v>
      </c>
      <c r="N301" s="213">
        <v>8.3770000000000007</v>
      </c>
      <c r="O301" s="213">
        <v>2.9870000000000001</v>
      </c>
      <c r="P301" s="213">
        <v>1.1582018000000001</v>
      </c>
      <c r="Q301" s="213">
        <v>5.5194000000000001</v>
      </c>
      <c r="R301" s="213">
        <v>96.778999999999996</v>
      </c>
      <c r="S301" s="213">
        <v>37.809800000000003</v>
      </c>
      <c r="T301" s="213">
        <v>28.394500000000001</v>
      </c>
      <c r="U301" s="215">
        <f t="shared" si="162"/>
        <v>246.50192340000001</v>
      </c>
      <c r="V301" s="231">
        <v>301.64370700624659</v>
      </c>
      <c r="W301" s="232">
        <v>6.2E-2</v>
      </c>
      <c r="X301" s="232">
        <v>6.5000000000000002E-2</v>
      </c>
      <c r="Y301" s="232">
        <v>1.161</v>
      </c>
      <c r="Z301" s="229">
        <v>3.0000000000000001E-3</v>
      </c>
      <c r="AA301" s="232">
        <v>1.8169999999999999</v>
      </c>
      <c r="AB301" s="218">
        <f t="shared" si="163"/>
        <v>293.31516942792535</v>
      </c>
      <c r="AC301" s="218">
        <f t="shared" si="164"/>
        <v>248.61815327565813</v>
      </c>
      <c r="AD301" s="218">
        <f t="shared" si="165"/>
        <v>255.71443680973957</v>
      </c>
      <c r="AE301" s="218">
        <f t="shared" si="166"/>
        <v>-44.697016152267224</v>
      </c>
      <c r="AF301" s="218">
        <f t="shared" si="167"/>
        <v>-45.929270196507019</v>
      </c>
      <c r="AG301" s="218">
        <f t="shared" si="168"/>
        <v>117.96115650313479</v>
      </c>
      <c r="AH301" s="218">
        <f t="shared" si="169"/>
        <v>26.356088449889057</v>
      </c>
      <c r="AI301" s="219">
        <f t="shared" si="170"/>
        <v>6.0407884454253026E-2</v>
      </c>
      <c r="AJ301" s="219">
        <f t="shared" si="171"/>
        <v>6.3330846605265279E-2</v>
      </c>
      <c r="AK301" s="219">
        <f t="shared" si="172"/>
        <v>1.1311863524417383</v>
      </c>
      <c r="AL301" s="219">
        <f t="shared" si="173"/>
        <v>2.9229621510122434E-3</v>
      </c>
      <c r="AM301" s="218">
        <f t="shared" si="174"/>
        <v>1.7703407427964153</v>
      </c>
      <c r="AN301" s="220">
        <v>2673.48</v>
      </c>
      <c r="AO301" s="221">
        <v>7.97</v>
      </c>
      <c r="AP301" s="217">
        <v>25.091000000000001</v>
      </c>
      <c r="AQ301" s="221">
        <v>7.9820000000000002</v>
      </c>
      <c r="AR301" s="217">
        <v>210.33</v>
      </c>
      <c r="AS301" s="210">
        <v>24.927</v>
      </c>
      <c r="AT301" s="210"/>
      <c r="AU301" s="222">
        <f t="shared" si="144"/>
        <v>2023.9472963723476</v>
      </c>
      <c r="AV301" s="38"/>
      <c r="AW301" s="115" t="s">
        <v>87</v>
      </c>
      <c r="AX301" s="240">
        <v>2362.8256900127772</v>
      </c>
      <c r="AY301" s="241">
        <v>13.8429</v>
      </c>
      <c r="AZ301" s="241">
        <v>2.016</v>
      </c>
      <c r="BA301" s="242">
        <v>8.1414333183227612</v>
      </c>
      <c r="BB301" s="284">
        <v>352.43157884361136</v>
      </c>
      <c r="BC301" s="284">
        <v>353.72782855188979</v>
      </c>
      <c r="BD301" s="239">
        <v>222.79484109685222</v>
      </c>
      <c r="BE301" s="239">
        <v>2126.5681634342427</v>
      </c>
      <c r="BF301" s="239">
        <v>13.462685481681943</v>
      </c>
      <c r="BG301" s="239">
        <v>98.218942163237102</v>
      </c>
      <c r="BH301" s="239">
        <v>3.0434161391529879</v>
      </c>
      <c r="BI301" s="239">
        <v>3.2064253502213048E-3</v>
      </c>
      <c r="BJ301" s="239">
        <v>6.2142190836709563E-2</v>
      </c>
      <c r="BK301" s="242">
        <v>10.379016637266057</v>
      </c>
      <c r="BL301" s="243">
        <v>5.2046633147885135</v>
      </c>
      <c r="BM301" s="243">
        <v>3.3444134689973914</v>
      </c>
      <c r="BN301" s="239">
        <v>359.21761315785739</v>
      </c>
      <c r="BO301" s="38"/>
      <c r="BP301" s="115" t="s">
        <v>94</v>
      </c>
      <c r="BQ301" s="239">
        <v>2355.0507712862377</v>
      </c>
      <c r="BR301" s="241">
        <v>13.8429</v>
      </c>
      <c r="BS301" s="241">
        <v>2.016</v>
      </c>
      <c r="BT301" s="242">
        <v>8.1536662546479963</v>
      </c>
      <c r="BU301" s="276">
        <v>340.65183064214705</v>
      </c>
      <c r="BV301" s="276">
        <v>341.90475422391933</v>
      </c>
      <c r="BW301" s="239">
        <v>227.82790399575231</v>
      </c>
      <c r="BX301" s="239">
        <v>2114.2101614775088</v>
      </c>
      <c r="BY301" s="239">
        <v>13.012705812976387</v>
      </c>
      <c r="BZ301" s="239">
        <v>100.42189855171192</v>
      </c>
      <c r="CA301" s="239">
        <v>3.1303599292666719</v>
      </c>
      <c r="CB301" s="239">
        <v>3.2148804382917252E-3</v>
      </c>
      <c r="CC301" s="239">
        <v>6.3853427157324796E-2</v>
      </c>
      <c r="CD301" s="239">
        <v>1.8917557605992454E-3</v>
      </c>
      <c r="CE301" s="187">
        <v>0</v>
      </c>
      <c r="CF301" s="242">
        <v>10.241771911762282</v>
      </c>
      <c r="CG301" s="243">
        <v>5.3222396361340376</v>
      </c>
      <c r="CH301" s="243">
        <v>3.419965682264642</v>
      </c>
      <c r="CI301" s="239">
        <v>347.21104709923458</v>
      </c>
      <c r="CJ301" s="38"/>
      <c r="CK301" s="38"/>
      <c r="CL301" s="38"/>
      <c r="CM301" s="38"/>
      <c r="CN301" s="38"/>
      <c r="CO301" s="38"/>
      <c r="CP301" s="38"/>
      <c r="CQ301" s="38"/>
      <c r="CR301" s="38"/>
      <c r="CS301" s="38"/>
    </row>
    <row r="302" spans="1:97" ht="13.5" customHeight="1" x14ac:dyDescent="0.35">
      <c r="A302" s="25" t="s">
        <v>84</v>
      </c>
      <c r="B302" s="132" t="s">
        <v>85</v>
      </c>
      <c r="C302" s="27" t="s">
        <v>86</v>
      </c>
      <c r="D302" s="206">
        <v>45272</v>
      </c>
      <c r="E302" s="223">
        <v>0.35663194444444446</v>
      </c>
      <c r="F302" s="208">
        <v>45272.356635999997</v>
      </c>
      <c r="G302" s="209">
        <v>13.708333333333334</v>
      </c>
      <c r="H302" s="209">
        <v>45.697666666666663</v>
      </c>
      <c r="I302" s="210">
        <v>19</v>
      </c>
      <c r="J302" s="211">
        <v>2.016</v>
      </c>
      <c r="K302" s="211">
        <v>2</v>
      </c>
      <c r="L302" s="213">
        <v>13.8429</v>
      </c>
      <c r="M302" s="213">
        <v>44.767462000000002</v>
      </c>
      <c r="N302" s="213">
        <v>8.3770000000000007</v>
      </c>
      <c r="O302" s="213">
        <v>2.9870000000000001</v>
      </c>
      <c r="P302" s="213">
        <v>1.1582018000000001</v>
      </c>
      <c r="Q302" s="213">
        <v>5.5194000000000001</v>
      </c>
      <c r="R302" s="213">
        <v>96.778999999999996</v>
      </c>
      <c r="S302" s="213">
        <v>37.809800000000003</v>
      </c>
      <c r="T302" s="213">
        <v>28.394500000000001</v>
      </c>
      <c r="U302" s="215">
        <f t="shared" si="162"/>
        <v>246.50192340000001</v>
      </c>
      <c r="V302" s="231">
        <v>298.50857479351976</v>
      </c>
      <c r="W302" s="232">
        <v>3.1E-2</v>
      </c>
      <c r="X302" s="232">
        <v>6.7000000000000004E-2</v>
      </c>
      <c r="Y302" s="232">
        <v>1.1700000000000002</v>
      </c>
      <c r="Z302" s="229">
        <v>3.0000000000000001E-3</v>
      </c>
      <c r="AA302" s="232">
        <v>1.8580000000000001</v>
      </c>
      <c r="AB302" s="218">
        <f t="shared" si="163"/>
        <v>290.26659982479458</v>
      </c>
      <c r="AC302" s="218">
        <f t="shared" si="164"/>
        <v>248.61815327565813</v>
      </c>
      <c r="AD302" s="218">
        <f t="shared" si="165"/>
        <v>255.71443680973957</v>
      </c>
      <c r="AE302" s="218">
        <f t="shared" si="166"/>
        <v>-41.648446549136452</v>
      </c>
      <c r="AF302" s="218">
        <f t="shared" si="167"/>
        <v>-42.794137983780189</v>
      </c>
      <c r="AG302" s="218">
        <f t="shared" si="168"/>
        <v>116.73512787063349</v>
      </c>
      <c r="AH302" s="218">
        <f t="shared" si="169"/>
        <v>26.356088449889057</v>
      </c>
      <c r="AI302" s="219">
        <f t="shared" si="170"/>
        <v>3.0203942227126513E-2</v>
      </c>
      <c r="AJ302" s="219">
        <f t="shared" si="171"/>
        <v>6.5279488039273428E-2</v>
      </c>
      <c r="AK302" s="219">
        <f t="shared" si="172"/>
        <v>1.1399552388947751</v>
      </c>
      <c r="AL302" s="219">
        <f t="shared" si="173"/>
        <v>2.9229621510122434E-3</v>
      </c>
      <c r="AM302" s="218">
        <f t="shared" si="174"/>
        <v>1.8102878921935828</v>
      </c>
      <c r="AN302" s="220">
        <v>2674.94</v>
      </c>
      <c r="AO302" s="221">
        <v>7.9720000000000004</v>
      </c>
      <c r="AP302" s="217">
        <v>25.07</v>
      </c>
      <c r="AQ302" s="221">
        <v>7.984</v>
      </c>
      <c r="AR302" s="217">
        <v>208.75</v>
      </c>
      <c r="AS302" s="210">
        <v>25.24</v>
      </c>
      <c r="AT302" s="210"/>
      <c r="AU302" s="222">
        <f t="shared" si="144"/>
        <v>2023.9472963723476</v>
      </c>
      <c r="AV302" s="38"/>
      <c r="AW302" s="115" t="s">
        <v>87</v>
      </c>
      <c r="AX302" s="240">
        <v>2363.0782964545128</v>
      </c>
      <c r="AY302" s="241">
        <v>13.8429</v>
      </c>
      <c r="AZ302" s="241">
        <v>2.016</v>
      </c>
      <c r="BA302" s="242">
        <v>8.1431548916097594</v>
      </c>
      <c r="BB302" s="284">
        <v>350.9512824783319</v>
      </c>
      <c r="BC302" s="284">
        <v>352.2420876298599</v>
      </c>
      <c r="BD302" s="239">
        <v>223.62496996783219</v>
      </c>
      <c r="BE302" s="239">
        <v>2126.0471874826176</v>
      </c>
      <c r="BF302" s="239">
        <v>13.40613900406313</v>
      </c>
      <c r="BG302" s="239">
        <v>98.52681283205952</v>
      </c>
      <c r="BH302" s="239">
        <v>3.0555043941942133</v>
      </c>
      <c r="BI302" s="239">
        <v>3.2076058649690275E-3</v>
      </c>
      <c r="BJ302" s="239">
        <v>6.3787909573729484E-2</v>
      </c>
      <c r="BK302" s="242">
        <v>10.360940065691871</v>
      </c>
      <c r="BL302" s="243">
        <v>5.2240557803414207</v>
      </c>
      <c r="BM302" s="243">
        <v>3.3568746829260485</v>
      </c>
      <c r="BN302" s="239">
        <v>357.7088138361658</v>
      </c>
      <c r="BO302" s="38"/>
      <c r="BP302" s="115" t="s">
        <v>94</v>
      </c>
      <c r="BQ302" s="239">
        <v>2355.2858397864816</v>
      </c>
      <c r="BR302" s="241">
        <v>13.8429</v>
      </c>
      <c r="BS302" s="241">
        <v>2.016</v>
      </c>
      <c r="BT302" s="242">
        <v>8.1553864914122531</v>
      </c>
      <c r="BU302" s="276">
        <v>339.21621657299204</v>
      </c>
      <c r="BV302" s="276">
        <v>340.46385994030555</v>
      </c>
      <c r="BW302" s="239">
        <v>228.67214576965688</v>
      </c>
      <c r="BX302" s="239">
        <v>2113.655827843218</v>
      </c>
      <c r="BY302" s="239">
        <v>12.95786617360687</v>
      </c>
      <c r="BZ302" s="239">
        <v>100.73454675277132</v>
      </c>
      <c r="CA302" s="239">
        <v>3.1427838477058652</v>
      </c>
      <c r="CB302" s="239">
        <v>3.2160819631142272E-3</v>
      </c>
      <c r="CC302" s="239">
        <v>6.554401874445609E-2</v>
      </c>
      <c r="CD302" s="239">
        <v>9.4951390956614498E-4</v>
      </c>
      <c r="CE302" s="187">
        <v>0</v>
      </c>
      <c r="CF302" s="242">
        <v>10.2241236186593</v>
      </c>
      <c r="CG302" s="243">
        <v>5.3419617902369811</v>
      </c>
      <c r="CH302" s="243">
        <v>3.4326387475198161</v>
      </c>
      <c r="CI302" s="239">
        <v>345.74779042674851</v>
      </c>
      <c r="CJ302" s="38"/>
      <c r="CK302" s="38"/>
      <c r="CL302" s="38"/>
      <c r="CM302" s="38"/>
      <c r="CN302" s="38"/>
      <c r="CO302" s="38"/>
      <c r="CP302" s="38"/>
      <c r="CQ302" s="38"/>
      <c r="CR302" s="38"/>
      <c r="CS302" s="38"/>
    </row>
    <row r="303" spans="1:97" ht="13.5" customHeight="1" x14ac:dyDescent="0.35">
      <c r="A303" s="25" t="s">
        <v>84</v>
      </c>
      <c r="B303" s="132" t="s">
        <v>85</v>
      </c>
      <c r="C303" s="27" t="s">
        <v>86</v>
      </c>
      <c r="D303" s="206">
        <v>45272</v>
      </c>
      <c r="E303" s="223">
        <v>0.35663194444444446</v>
      </c>
      <c r="F303" s="208">
        <v>45272.356635999997</v>
      </c>
      <c r="G303" s="209">
        <v>13.708333333333334</v>
      </c>
      <c r="H303" s="209">
        <v>45.697666666666663</v>
      </c>
      <c r="I303" s="210">
        <v>19</v>
      </c>
      <c r="J303" s="211">
        <v>2.016</v>
      </c>
      <c r="K303" s="211">
        <v>2</v>
      </c>
      <c r="L303" s="213">
        <v>13.8429</v>
      </c>
      <c r="M303" s="213">
        <v>44.767462000000002</v>
      </c>
      <c r="N303" s="213">
        <v>8.3770000000000007</v>
      </c>
      <c r="O303" s="213">
        <v>2.9870000000000001</v>
      </c>
      <c r="P303" s="213">
        <v>1.1582018000000001</v>
      </c>
      <c r="Q303" s="213">
        <v>5.5194000000000001</v>
      </c>
      <c r="R303" s="213">
        <v>96.778999999999996</v>
      </c>
      <c r="S303" s="213">
        <v>37.809800000000003</v>
      </c>
      <c r="T303" s="213">
        <v>28.394500000000001</v>
      </c>
      <c r="U303" s="215">
        <f t="shared" si="162"/>
        <v>246.50192340000001</v>
      </c>
      <c r="V303" s="231">
        <v>300.40799503534549</v>
      </c>
      <c r="W303" s="232">
        <v>0.106</v>
      </c>
      <c r="X303" s="232">
        <v>7.0999999999999994E-2</v>
      </c>
      <c r="Y303" s="232">
        <v>1.165</v>
      </c>
      <c r="Z303" s="229">
        <v>3.0000000000000001E-3</v>
      </c>
      <c r="AA303" s="232">
        <v>1.831</v>
      </c>
      <c r="AB303" s="218">
        <f t="shared" si="163"/>
        <v>292.11357609880787</v>
      </c>
      <c r="AC303" s="218">
        <f t="shared" si="164"/>
        <v>248.61815327565813</v>
      </c>
      <c r="AD303" s="218">
        <f t="shared" si="165"/>
        <v>255.71443680973957</v>
      </c>
      <c r="AE303" s="218">
        <f t="shared" si="166"/>
        <v>-43.495422823149738</v>
      </c>
      <c r="AF303" s="218">
        <f t="shared" si="167"/>
        <v>-44.693558225605926</v>
      </c>
      <c r="AG303" s="218">
        <f t="shared" si="168"/>
        <v>117.47791747043969</v>
      </c>
      <c r="AH303" s="218">
        <f t="shared" si="169"/>
        <v>26.356088449889057</v>
      </c>
      <c r="AI303" s="219">
        <f t="shared" si="170"/>
        <v>0.10327799600243259</v>
      </c>
      <c r="AJ303" s="219">
        <f t="shared" si="171"/>
        <v>6.9176770907289756E-2</v>
      </c>
      <c r="AK303" s="219">
        <f t="shared" si="172"/>
        <v>1.1350836353097544</v>
      </c>
      <c r="AL303" s="219">
        <f t="shared" si="173"/>
        <v>2.9229621510122434E-3</v>
      </c>
      <c r="AM303" s="218">
        <f t="shared" si="174"/>
        <v>1.7839812328344724</v>
      </c>
      <c r="AN303" s="220">
        <v>2677.95</v>
      </c>
      <c r="AO303" s="221">
        <v>7.97</v>
      </c>
      <c r="AP303" s="217">
        <v>25.055</v>
      </c>
      <c r="AQ303" s="221">
        <v>7.9820000000000002</v>
      </c>
      <c r="AR303" s="217">
        <v>213.24</v>
      </c>
      <c r="AS303" s="210">
        <v>24.977</v>
      </c>
      <c r="AT303" s="210"/>
      <c r="AU303" s="222">
        <f t="shared" si="144"/>
        <v>2023.9472963723476</v>
      </c>
      <c r="AV303" s="38"/>
      <c r="AW303" s="115" t="s">
        <v>87</v>
      </c>
      <c r="AX303" s="240">
        <v>2367.2702699484689</v>
      </c>
      <c r="AY303" s="241">
        <v>13.8429</v>
      </c>
      <c r="AZ303" s="241">
        <v>2.016</v>
      </c>
      <c r="BA303" s="242">
        <v>8.1408951519814234</v>
      </c>
      <c r="BB303" s="284">
        <v>353.57112404989277</v>
      </c>
      <c r="BC303" s="284">
        <v>354.8715650260084</v>
      </c>
      <c r="BD303" s="239">
        <v>222.9619589336076</v>
      </c>
      <c r="BE303" s="239">
        <v>2130.8020955556585</v>
      </c>
      <c r="BF303" s="239">
        <v>13.506215459202497</v>
      </c>
      <c r="BG303" s="239">
        <v>98.122846309731131</v>
      </c>
      <c r="BH303" s="239">
        <v>3.0396471533222456</v>
      </c>
      <c r="BI303" s="239">
        <v>3.2060569462832211E-3</v>
      </c>
      <c r="BJ303" s="239">
        <v>6.2546165592713393E-2</v>
      </c>
      <c r="BK303" s="242">
        <v>10.389481287954665</v>
      </c>
      <c r="BL303" s="243">
        <v>5.2085673193423236</v>
      </c>
      <c r="BM303" s="243">
        <v>3.3469221049308038</v>
      </c>
      <c r="BN303" s="239">
        <v>360.37910019153645</v>
      </c>
      <c r="BO303" s="38"/>
      <c r="BP303" s="115" t="s">
        <v>94</v>
      </c>
      <c r="BQ303" s="239">
        <v>2359.4905495253133</v>
      </c>
      <c r="BR303" s="241">
        <v>13.8429</v>
      </c>
      <c r="BS303" s="241">
        <v>2.016</v>
      </c>
      <c r="BT303" s="242">
        <v>8.1531275280539379</v>
      </c>
      <c r="BU303" s="276">
        <v>341.75630068556239</v>
      </c>
      <c r="BV303" s="276">
        <v>343.01328652808974</v>
      </c>
      <c r="BW303" s="239">
        <v>228.00021913077603</v>
      </c>
      <c r="BX303" s="239">
        <v>2118.4354344552753</v>
      </c>
      <c r="BY303" s="239">
        <v>13.054895939262206</v>
      </c>
      <c r="BZ303" s="239">
        <v>100.32413154430503</v>
      </c>
      <c r="CA303" s="239">
        <v>3.1264792384421036</v>
      </c>
      <c r="CB303" s="239">
        <v>3.2145047966851722E-3</v>
      </c>
      <c r="CC303" s="239">
        <v>6.4268523355722321E-2</v>
      </c>
      <c r="CD303" s="239">
        <v>3.23040798512572E-3</v>
      </c>
      <c r="CE303" s="187">
        <v>0</v>
      </c>
      <c r="CF303" s="242">
        <v>10.252048937256328</v>
      </c>
      <c r="CG303" s="243">
        <v>5.3262650536770364</v>
      </c>
      <c r="CH303" s="243">
        <v>3.4225523357780192</v>
      </c>
      <c r="CI303" s="239">
        <v>348.33678360134314</v>
      </c>
      <c r="CJ303" s="38"/>
      <c r="CK303" s="38"/>
      <c r="CL303" s="38"/>
      <c r="CM303" s="38"/>
      <c r="CN303" s="38"/>
      <c r="CO303" s="38"/>
      <c r="CP303" s="38"/>
      <c r="CQ303" s="38"/>
      <c r="CR303" s="38"/>
      <c r="CS303" s="38"/>
    </row>
    <row r="304" spans="1:97" ht="13.5" customHeight="1" x14ac:dyDescent="0.35">
      <c r="A304" s="136" t="s">
        <v>89</v>
      </c>
      <c r="B304" s="137" t="s">
        <v>85</v>
      </c>
      <c r="C304" s="138" t="s">
        <v>86</v>
      </c>
      <c r="D304" s="206">
        <v>45272</v>
      </c>
      <c r="E304" s="223">
        <v>0.35857638888888888</v>
      </c>
      <c r="F304" s="208">
        <v>45272.358572999998</v>
      </c>
      <c r="G304" s="224">
        <v>13.708333333333334</v>
      </c>
      <c r="H304" s="224">
        <v>45.697666666666663</v>
      </c>
      <c r="I304" s="225">
        <v>19</v>
      </c>
      <c r="J304" s="226">
        <v>15.218999999999999</v>
      </c>
      <c r="K304" s="226">
        <v>15.093999999999999</v>
      </c>
      <c r="L304" s="214">
        <v>14.2575</v>
      </c>
      <c r="M304" s="214">
        <v>45.481740000000002</v>
      </c>
      <c r="N304" s="214">
        <v>8.3670000000000009</v>
      </c>
      <c r="O304" s="214">
        <v>1.036</v>
      </c>
      <c r="P304" s="214">
        <v>1.3519718999999999</v>
      </c>
      <c r="Q304" s="214">
        <v>5.2521000000000004</v>
      </c>
      <c r="R304" s="214">
        <v>92.647999999999996</v>
      </c>
      <c r="S304" s="214">
        <v>38.068100000000001</v>
      </c>
      <c r="T304" s="214">
        <v>28.505099999999999</v>
      </c>
      <c r="U304" s="215">
        <f t="shared" si="162"/>
        <v>234.56403810000003</v>
      </c>
      <c r="V304" s="231">
        <v>284.07968165827458</v>
      </c>
      <c r="W304" s="232">
        <v>0.38300000000000001</v>
      </c>
      <c r="X304" s="232">
        <v>8.4000000000000005E-2</v>
      </c>
      <c r="Y304" s="232">
        <v>1.143</v>
      </c>
      <c r="Z304" s="229">
        <v>3.0000000000000001E-3</v>
      </c>
      <c r="AA304" s="232">
        <v>2.87</v>
      </c>
      <c r="AB304" s="218">
        <f t="shared" si="163"/>
        <v>276.20639086600011</v>
      </c>
      <c r="AC304" s="218">
        <f t="shared" si="164"/>
        <v>246.14165450136537</v>
      </c>
      <c r="AD304" s="218">
        <f t="shared" si="165"/>
        <v>253.1948215908703</v>
      </c>
      <c r="AE304" s="218">
        <f t="shared" si="166"/>
        <v>-30.06473636463474</v>
      </c>
      <c r="AF304" s="218">
        <f t="shared" si="167"/>
        <v>-30.884860067404276</v>
      </c>
      <c r="AG304" s="218">
        <f t="shared" si="168"/>
        <v>112.19806150589848</v>
      </c>
      <c r="AH304" s="218">
        <f t="shared" si="169"/>
        <v>26.552693298805707</v>
      </c>
      <c r="AI304" s="219">
        <f t="shared" si="170"/>
        <v>0.37309336627352024</v>
      </c>
      <c r="AJ304" s="219">
        <f t="shared" si="171"/>
        <v>8.1827265710119321E-2</v>
      </c>
      <c r="AK304" s="219">
        <f t="shared" si="172"/>
        <v>1.1134352941269807</v>
      </c>
      <c r="AL304" s="219">
        <f t="shared" si="173"/>
        <v>2.9224023467899758E-3</v>
      </c>
      <c r="AM304" s="218">
        <f t="shared" si="174"/>
        <v>2.7957649117624102</v>
      </c>
      <c r="AN304" s="220">
        <v>2663.86</v>
      </c>
      <c r="AO304" s="221">
        <v>7.9640000000000004</v>
      </c>
      <c r="AP304" s="217">
        <v>24.86</v>
      </c>
      <c r="AQ304" s="221">
        <v>7.976</v>
      </c>
      <c r="AR304" s="217">
        <v>207.8</v>
      </c>
      <c r="AS304" s="210">
        <v>24.879000000000001</v>
      </c>
      <c r="AT304" s="210"/>
      <c r="AU304" s="222">
        <f t="shared" si="144"/>
        <v>2023.9472963723476</v>
      </c>
      <c r="AV304" s="38"/>
      <c r="AW304" s="115" t="s">
        <v>87</v>
      </c>
      <c r="AX304" s="240">
        <v>2358.1235660484199</v>
      </c>
      <c r="AY304" s="241">
        <v>14.2575</v>
      </c>
      <c r="AZ304" s="241">
        <v>15.218999999999999</v>
      </c>
      <c r="BA304" s="242">
        <v>8.1248645843425216</v>
      </c>
      <c r="BB304" s="284">
        <v>366.36815938450428</v>
      </c>
      <c r="BC304" s="284">
        <v>367.70855258986887</v>
      </c>
      <c r="BD304" s="239">
        <v>219.1728550862683</v>
      </c>
      <c r="BE304" s="239">
        <v>2125.1526662930823</v>
      </c>
      <c r="BF304" s="239">
        <v>13.798044669068986</v>
      </c>
      <c r="BG304" s="239">
        <v>97.19168148869349</v>
      </c>
      <c r="BH304" s="239">
        <v>3.0666031286492812</v>
      </c>
      <c r="BI304" s="239">
        <v>3.1998978447615391E-3</v>
      </c>
      <c r="BJ304" s="239">
        <v>9.6491699596210442E-2</v>
      </c>
      <c r="BK304" s="242">
        <v>10.430052934567149</v>
      </c>
      <c r="BL304" s="243">
        <v>5.0986742124651867</v>
      </c>
      <c r="BM304" s="243">
        <v>3.2801321420924721</v>
      </c>
      <c r="BN304" s="239">
        <v>373.57257836480136</v>
      </c>
      <c r="BO304" s="38"/>
      <c r="BP304" s="115" t="s">
        <v>94</v>
      </c>
      <c r="BQ304" s="239">
        <v>2350.422428263425</v>
      </c>
      <c r="BR304" s="241">
        <v>14.2575</v>
      </c>
      <c r="BS304" s="241">
        <v>15.218999999999999</v>
      </c>
      <c r="BT304" s="242">
        <v>8.1370882388664807</v>
      </c>
      <c r="BU304" s="276">
        <v>354.1547345925822</v>
      </c>
      <c r="BV304" s="276">
        <v>355.45044380675927</v>
      </c>
      <c r="BW304" s="239">
        <v>224.13485763604831</v>
      </c>
      <c r="BX304" s="239">
        <v>2112.9495041974774</v>
      </c>
      <c r="BY304" s="239">
        <v>13.338066429899667</v>
      </c>
      <c r="BZ304" s="239">
        <v>99.380108097327351</v>
      </c>
      <c r="CA304" s="239">
        <v>3.1541419092266096</v>
      </c>
      <c r="CB304" s="239">
        <v>3.2082421976799289E-3</v>
      </c>
      <c r="CC304" s="239">
        <v>9.9148453974779935E-2</v>
      </c>
      <c r="CD304" s="239">
        <v>1.1642527735065319E-2</v>
      </c>
      <c r="CE304" s="187">
        <v>0</v>
      </c>
      <c r="CF304" s="242">
        <v>10.291624290524039</v>
      </c>
      <c r="CG304" s="243">
        <v>5.2141065475177726</v>
      </c>
      <c r="CH304" s="243">
        <v>3.354393272861937</v>
      </c>
      <c r="CI304" s="239">
        <v>361.11898360414301</v>
      </c>
      <c r="CJ304" s="38"/>
      <c r="CK304" s="38"/>
      <c r="CL304" s="38"/>
      <c r="CM304" s="38"/>
      <c r="CN304" s="38"/>
      <c r="CO304" s="38"/>
      <c r="CP304" s="38"/>
      <c r="CQ304" s="38"/>
      <c r="CR304" s="38"/>
      <c r="CS304" s="38"/>
    </row>
    <row r="305" spans="1:97" ht="13.5" customHeight="1" x14ac:dyDescent="0.35">
      <c r="A305" s="25" t="s">
        <v>84</v>
      </c>
      <c r="B305" s="132" t="s">
        <v>85</v>
      </c>
      <c r="C305" s="27" t="s">
        <v>86</v>
      </c>
      <c r="D305" s="206">
        <v>45308</v>
      </c>
      <c r="E305" s="207">
        <v>0.34954861111111107</v>
      </c>
      <c r="F305" s="208">
        <v>45308.349540000003</v>
      </c>
      <c r="G305" s="209">
        <v>13.708333333333334</v>
      </c>
      <c r="H305" s="209">
        <v>45.697666666666663</v>
      </c>
      <c r="I305" s="210">
        <v>19</v>
      </c>
      <c r="J305" s="211">
        <v>2.0990000000000002</v>
      </c>
      <c r="K305" s="211">
        <v>2.081</v>
      </c>
      <c r="L305" s="213">
        <v>11.344799999999999</v>
      </c>
      <c r="M305" s="213">
        <v>42.375520999999999</v>
      </c>
      <c r="N305" s="213">
        <v>8.3480000000000008</v>
      </c>
      <c r="O305" s="213">
        <v>1.3826000000000001</v>
      </c>
      <c r="P305" s="213">
        <v>1.0527086000000001</v>
      </c>
      <c r="Q305" s="213">
        <v>5.73</v>
      </c>
      <c r="R305" s="213">
        <v>95.183999999999997</v>
      </c>
      <c r="S305" s="213">
        <v>37.999899999999997</v>
      </c>
      <c r="T305" s="213">
        <v>29.0487</v>
      </c>
      <c r="U305" s="215">
        <f t="shared" si="162"/>
        <v>255.90753000000004</v>
      </c>
      <c r="V305" s="210">
        <v>264.66449252886071</v>
      </c>
      <c r="W305" s="228">
        <f t="shared" ref="W305" si="179">0.03/2</f>
        <v>1.4999999999999999E-2</v>
      </c>
      <c r="X305" s="217">
        <v>0.41399999999999998</v>
      </c>
      <c r="Y305" s="217">
        <v>1.1500000000000001</v>
      </c>
      <c r="Z305" s="229">
        <v>3.0000000000000001E-3</v>
      </c>
      <c r="AA305" s="217">
        <v>3.202</v>
      </c>
      <c r="AB305" s="218">
        <f t="shared" si="163"/>
        <v>257.19335977865836</v>
      </c>
      <c r="AC305" s="218">
        <f t="shared" si="164"/>
        <v>261.23610309578169</v>
      </c>
      <c r="AD305" s="218">
        <f t="shared" si="165"/>
        <v>268.86483543849346</v>
      </c>
      <c r="AE305" s="218">
        <f t="shared" si="166"/>
        <v>4.0427433171233247</v>
      </c>
      <c r="AF305" s="218">
        <f t="shared" si="167"/>
        <v>4.2003429096327523</v>
      </c>
      <c r="AG305" s="218">
        <f t="shared" si="168"/>
        <v>98.437749249438895</v>
      </c>
      <c r="AH305" s="218">
        <f t="shared" si="169"/>
        <v>26.500780030644592</v>
      </c>
      <c r="AI305" s="219">
        <f t="shared" si="170"/>
        <v>1.4612750707848657E-2</v>
      </c>
      <c r="AJ305" s="219">
        <f t="shared" si="171"/>
        <v>0.40331191953662293</v>
      </c>
      <c r="AK305" s="219">
        <f t="shared" si="172"/>
        <v>1.1203108876017305</v>
      </c>
      <c r="AL305" s="219">
        <f t="shared" si="173"/>
        <v>2.9225501415697315E-3</v>
      </c>
      <c r="AM305" s="218">
        <f t="shared" si="174"/>
        <v>3.1193351844354265</v>
      </c>
      <c r="AN305" s="217">
        <v>2720.95</v>
      </c>
      <c r="AO305" s="221">
        <v>7.9340000000000002</v>
      </c>
      <c r="AP305" s="217">
        <v>25.189</v>
      </c>
      <c r="AQ305" s="221">
        <v>7.9450000000000003</v>
      </c>
      <c r="AR305" s="217">
        <v>195.37</v>
      </c>
      <c r="AS305" s="210">
        <v>25.193000000000001</v>
      </c>
      <c r="AT305" s="210"/>
      <c r="AU305" s="222">
        <f t="shared" si="144"/>
        <v>2024.0464163822526</v>
      </c>
      <c r="AV305" s="38"/>
      <c r="AW305" s="115" t="s">
        <v>87</v>
      </c>
      <c r="AX305" s="240">
        <v>2427.0971971048625</v>
      </c>
      <c r="AY305" s="241">
        <v>11.344799999999999</v>
      </c>
      <c r="AZ305" s="241">
        <v>2.0990000000000002</v>
      </c>
      <c r="BA305" s="242">
        <v>8.145367317561945</v>
      </c>
      <c r="BB305" s="284">
        <v>355.06967784169689</v>
      </c>
      <c r="BC305" s="284">
        <v>356.41823295794069</v>
      </c>
      <c r="BD305" s="239">
        <v>211.98197627855146</v>
      </c>
      <c r="BE305" s="239">
        <v>2200.4575981141206</v>
      </c>
      <c r="BF305" s="239">
        <v>14.657622712190358</v>
      </c>
      <c r="BG305" s="239">
        <v>94.036776183715446</v>
      </c>
      <c r="BH305" s="239">
        <v>2.3962031478760903</v>
      </c>
      <c r="BI305" s="239">
        <v>3.1690015299126943E-3</v>
      </c>
      <c r="BJ305" s="239">
        <v>9.9260446219848017E-2</v>
      </c>
      <c r="BK305" s="242">
        <v>10.838431582929843</v>
      </c>
      <c r="BL305" s="243">
        <v>4.9481543709250557</v>
      </c>
      <c r="BM305" s="243">
        <v>3.164493587052128</v>
      </c>
      <c r="BN305" s="239">
        <v>361.10168627442869</v>
      </c>
      <c r="BO305" s="38"/>
      <c r="BP305" s="115" t="s">
        <v>94</v>
      </c>
      <c r="BQ305" s="239">
        <v>2420.1289555810954</v>
      </c>
      <c r="BR305" s="241">
        <v>11.344799999999999</v>
      </c>
      <c r="BS305" s="241">
        <v>2.0990000000000002</v>
      </c>
      <c r="BT305" s="242">
        <v>8.1566431412059615</v>
      </c>
      <c r="BU305" s="276">
        <v>344.23862124677549</v>
      </c>
      <c r="BV305" s="276">
        <v>345.54603999543593</v>
      </c>
      <c r="BW305" s="239">
        <v>216.4694389422512</v>
      </c>
      <c r="BX305" s="239">
        <v>2189.4490105098203</v>
      </c>
      <c r="BY305" s="239">
        <v>14.210506129023418</v>
      </c>
      <c r="BZ305" s="239">
        <v>96.004679962943769</v>
      </c>
      <c r="CA305" s="239">
        <v>2.4592317547469968</v>
      </c>
      <c r="CB305" s="239">
        <v>3.176060440540618E-3</v>
      </c>
      <c r="CC305" s="239">
        <v>0.10178615101531509</v>
      </c>
      <c r="CD305" s="239">
        <v>3.7537729297728271E-4</v>
      </c>
      <c r="CE305" s="187">
        <v>0</v>
      </c>
      <c r="CF305" s="242">
        <v>10.702828035058008</v>
      </c>
      <c r="CG305" s="243">
        <v>5.0529022291324495</v>
      </c>
      <c r="CH305" s="243">
        <v>3.2314829937493923</v>
      </c>
      <c r="CI305" s="239">
        <v>350.08662910499157</v>
      </c>
      <c r="CJ305" s="38"/>
      <c r="CK305" s="38"/>
      <c r="CL305" s="38"/>
      <c r="CM305" s="38"/>
      <c r="CN305" s="38"/>
      <c r="CO305" s="38"/>
      <c r="CP305" s="38"/>
      <c r="CQ305" s="38"/>
      <c r="CR305" s="38"/>
      <c r="CS305" s="38"/>
    </row>
    <row r="306" spans="1:97" ht="13.5" customHeight="1" x14ac:dyDescent="0.35">
      <c r="A306" s="25" t="s">
        <v>84</v>
      </c>
      <c r="B306" s="132" t="s">
        <v>85</v>
      </c>
      <c r="C306" s="27" t="s">
        <v>86</v>
      </c>
      <c r="D306" s="206">
        <v>45308</v>
      </c>
      <c r="E306" s="207">
        <v>0.34954861111111107</v>
      </c>
      <c r="F306" s="208">
        <v>45308.349540000003</v>
      </c>
      <c r="G306" s="209">
        <v>13.708333333333334</v>
      </c>
      <c r="H306" s="209">
        <v>45.697666666666663</v>
      </c>
      <c r="I306" s="210">
        <v>19</v>
      </c>
      <c r="J306" s="211">
        <v>2.0990000000000002</v>
      </c>
      <c r="K306" s="211">
        <v>2.081</v>
      </c>
      <c r="L306" s="213">
        <v>11.344799999999999</v>
      </c>
      <c r="M306" s="213">
        <v>42.375520999999999</v>
      </c>
      <c r="N306" s="213">
        <v>8.3480000000000008</v>
      </c>
      <c r="O306" s="213">
        <v>1.3826000000000001</v>
      </c>
      <c r="P306" s="213">
        <v>1.0527086000000001</v>
      </c>
      <c r="Q306" s="213">
        <v>5.73</v>
      </c>
      <c r="R306" s="213">
        <v>95.183999999999997</v>
      </c>
      <c r="S306" s="213">
        <v>37.999899999999997</v>
      </c>
      <c r="T306" s="213">
        <v>29.0487</v>
      </c>
      <c r="U306" s="215">
        <f t="shared" si="162"/>
        <v>255.90753000000004</v>
      </c>
      <c r="V306" s="210">
        <v>264.65995385465061</v>
      </c>
      <c r="W306" s="232">
        <v>2.9000000000000001E-2</v>
      </c>
      <c r="X306" s="232">
        <v>0.41399999999999998</v>
      </c>
      <c r="Y306" s="232">
        <v>1.129</v>
      </c>
      <c r="Z306" s="229">
        <v>3.0000000000000001E-3</v>
      </c>
      <c r="AA306" s="232">
        <v>3.1440000000000001</v>
      </c>
      <c r="AB306" s="218">
        <f t="shared" si="163"/>
        <v>257.18894922528989</v>
      </c>
      <c r="AC306" s="218">
        <f t="shared" si="164"/>
        <v>261.23610309578169</v>
      </c>
      <c r="AD306" s="218">
        <f t="shared" si="165"/>
        <v>268.86483543849346</v>
      </c>
      <c r="AE306" s="218">
        <f t="shared" si="166"/>
        <v>4.0471538704917975</v>
      </c>
      <c r="AF306" s="218">
        <f t="shared" si="167"/>
        <v>4.2048815838428482</v>
      </c>
      <c r="AG306" s="218">
        <f t="shared" si="168"/>
        <v>98.436061161741335</v>
      </c>
      <c r="AH306" s="218">
        <f t="shared" si="169"/>
        <v>26.500780030644592</v>
      </c>
      <c r="AI306" s="219">
        <f t="shared" si="170"/>
        <v>2.8251318035174069E-2</v>
      </c>
      <c r="AJ306" s="219">
        <f t="shared" si="171"/>
        <v>0.40331191953662293</v>
      </c>
      <c r="AK306" s="219">
        <f t="shared" si="172"/>
        <v>1.0998530366107422</v>
      </c>
      <c r="AL306" s="219">
        <f t="shared" si="173"/>
        <v>2.9225501415697315E-3</v>
      </c>
      <c r="AM306" s="218">
        <f t="shared" si="174"/>
        <v>3.0628325483650785</v>
      </c>
      <c r="AN306" s="217">
        <v>2716.74</v>
      </c>
      <c r="AO306" s="221">
        <v>7.9340000000000002</v>
      </c>
      <c r="AP306" s="217">
        <v>25.134</v>
      </c>
      <c r="AQ306" s="221">
        <v>7.9459999999999997</v>
      </c>
      <c r="AR306" s="217">
        <v>195.55</v>
      </c>
      <c r="AS306" s="210">
        <v>25.087</v>
      </c>
      <c r="AT306" s="210"/>
      <c r="AU306" s="222">
        <f t="shared" si="144"/>
        <v>2024.0464163822526</v>
      </c>
      <c r="AV306" s="38"/>
      <c r="AW306" s="115" t="s">
        <v>87</v>
      </c>
      <c r="AX306" s="240">
        <v>2423.7248552940996</v>
      </c>
      <c r="AY306" s="241">
        <v>11.344799999999999</v>
      </c>
      <c r="AZ306" s="241">
        <v>2.0990000000000002</v>
      </c>
      <c r="BA306" s="242">
        <v>8.1445192819143077</v>
      </c>
      <c r="BB306" s="284">
        <v>355.32571904537099</v>
      </c>
      <c r="BC306" s="284">
        <v>356.67524660645233</v>
      </c>
      <c r="BD306" s="239">
        <v>211.30799190268917</v>
      </c>
      <c r="BE306" s="239">
        <v>2197.748671048535</v>
      </c>
      <c r="BF306" s="239">
        <v>14.668192342875367</v>
      </c>
      <c r="BG306" s="239">
        <v>93.890003091882718</v>
      </c>
      <c r="BH306" s="239">
        <v>2.3915287090274862</v>
      </c>
      <c r="BI306" s="239">
        <v>3.1684754833546497E-3</v>
      </c>
      <c r="BJ306" s="239">
        <v>9.7278386191347418E-2</v>
      </c>
      <c r="BK306" s="242">
        <v>10.844513988599269</v>
      </c>
      <c r="BL306" s="243">
        <v>4.932422001626942</v>
      </c>
      <c r="BM306" s="243">
        <v>3.1544322635724988</v>
      </c>
      <c r="BN306" s="239">
        <v>361.36207716718093</v>
      </c>
      <c r="BO306" s="38"/>
      <c r="BP306" s="115" t="s">
        <v>94</v>
      </c>
      <c r="BQ306" s="239">
        <v>2416.1358284212661</v>
      </c>
      <c r="BR306" s="241">
        <v>11.344799999999999</v>
      </c>
      <c r="BS306" s="241">
        <v>2.0990000000000002</v>
      </c>
      <c r="BT306" s="242">
        <v>8.156818904785597</v>
      </c>
      <c r="BU306" s="276">
        <v>343.51995908912193</v>
      </c>
      <c r="BV306" s="276">
        <v>344.82464835793644</v>
      </c>
      <c r="BW306" s="239">
        <v>216.19243866139837</v>
      </c>
      <c r="BX306" s="239">
        <v>2185.7625507058488</v>
      </c>
      <c r="BY306" s="239">
        <v>14.180839054018895</v>
      </c>
      <c r="BZ306" s="239">
        <v>96.0355957984588</v>
      </c>
      <c r="CA306" s="239">
        <v>2.4602272333287449</v>
      </c>
      <c r="CB306" s="239">
        <v>3.1761714275682358E-3</v>
      </c>
      <c r="CC306" s="239">
        <v>9.9981564676952808E-2</v>
      </c>
      <c r="CD306" s="239">
        <v>7.2601565348906136E-4</v>
      </c>
      <c r="CE306" s="187">
        <v>0</v>
      </c>
      <c r="CF306" s="242">
        <v>10.696571622441835</v>
      </c>
      <c r="CG306" s="243">
        <v>5.0464363956945713</v>
      </c>
      <c r="CH306" s="243">
        <v>3.2273478987391515</v>
      </c>
      <c r="CI306" s="239">
        <v>349.3557581430785</v>
      </c>
      <c r="CJ306" s="38"/>
      <c r="CK306" s="38"/>
      <c r="CL306" s="38"/>
      <c r="CM306" s="38"/>
      <c r="CN306" s="38"/>
      <c r="CO306" s="38"/>
      <c r="CP306" s="38"/>
      <c r="CQ306" s="38"/>
      <c r="CR306" s="38"/>
      <c r="CS306" s="38"/>
    </row>
    <row r="307" spans="1:97" ht="13.5" customHeight="1" x14ac:dyDescent="0.35">
      <c r="A307" s="25" t="s">
        <v>84</v>
      </c>
      <c r="B307" s="132" t="s">
        <v>85</v>
      </c>
      <c r="C307" s="27" t="s">
        <v>86</v>
      </c>
      <c r="D307" s="206">
        <v>45308</v>
      </c>
      <c r="E307" s="207">
        <v>0.34954861111111107</v>
      </c>
      <c r="F307" s="208">
        <v>45308.349540000003</v>
      </c>
      <c r="G307" s="209">
        <v>13.708333333333334</v>
      </c>
      <c r="H307" s="209">
        <v>45.697666666666663</v>
      </c>
      <c r="I307" s="210">
        <v>19</v>
      </c>
      <c r="J307" s="211">
        <v>2.0990000000000002</v>
      </c>
      <c r="K307" s="211">
        <v>2.081</v>
      </c>
      <c r="L307" s="213">
        <v>11.344799999999999</v>
      </c>
      <c r="M307" s="213">
        <v>42.375520999999999</v>
      </c>
      <c r="N307" s="213">
        <v>8.3480000000000008</v>
      </c>
      <c r="O307" s="213">
        <v>1.3826000000000001</v>
      </c>
      <c r="P307" s="213">
        <v>1.0527086000000001</v>
      </c>
      <c r="Q307" s="213">
        <v>5.73</v>
      </c>
      <c r="R307" s="213">
        <v>95.183999999999997</v>
      </c>
      <c r="S307" s="213">
        <v>37.999899999999997</v>
      </c>
      <c r="T307" s="213">
        <v>29.0487</v>
      </c>
      <c r="U307" s="215">
        <f t="shared" si="162"/>
        <v>255.90753000000004</v>
      </c>
      <c r="V307" s="210">
        <v>264.19688240431424</v>
      </c>
      <c r="W307" s="232">
        <v>8.5999999999999993E-2</v>
      </c>
      <c r="X307" s="232">
        <v>0.41699999999999998</v>
      </c>
      <c r="Y307" s="232">
        <v>1.167</v>
      </c>
      <c r="Z307" s="229">
        <v>3.0000000000000001E-3</v>
      </c>
      <c r="AA307" s="232">
        <v>3.3319999999999999</v>
      </c>
      <c r="AB307" s="218">
        <f t="shared" si="163"/>
        <v>256.73894967683668</v>
      </c>
      <c r="AC307" s="218">
        <f t="shared" si="164"/>
        <v>261.23610309578169</v>
      </c>
      <c r="AD307" s="218">
        <f t="shared" si="165"/>
        <v>268.86483543849346</v>
      </c>
      <c r="AE307" s="218">
        <f t="shared" si="166"/>
        <v>4.497153418945004</v>
      </c>
      <c r="AF307" s="218">
        <f t="shared" si="167"/>
        <v>4.6679530341792201</v>
      </c>
      <c r="AG307" s="218">
        <f t="shared" si="168"/>
        <v>98.263829099641754</v>
      </c>
      <c r="AH307" s="218">
        <f t="shared" si="169"/>
        <v>26.500780030644592</v>
      </c>
      <c r="AI307" s="219">
        <f t="shared" si="170"/>
        <v>8.3779770724998967E-2</v>
      </c>
      <c r="AJ307" s="219">
        <f t="shared" si="171"/>
        <v>0.40623446967819266</v>
      </c>
      <c r="AK307" s="219">
        <f t="shared" si="172"/>
        <v>1.1368720050706256</v>
      </c>
      <c r="AL307" s="219">
        <f t="shared" si="173"/>
        <v>2.9225501415697315E-3</v>
      </c>
      <c r="AM307" s="218">
        <f t="shared" si="174"/>
        <v>3.2459790239034483</v>
      </c>
      <c r="AN307" s="217">
        <v>2707.05</v>
      </c>
      <c r="AO307" s="221">
        <v>7.9340000000000002</v>
      </c>
      <c r="AP307" s="217">
        <v>25.154</v>
      </c>
      <c r="AQ307" s="221">
        <v>7.9450000000000003</v>
      </c>
      <c r="AR307" s="217">
        <v>197.13</v>
      </c>
      <c r="AS307" s="210">
        <v>25.181999999999999</v>
      </c>
      <c r="AT307" s="210"/>
      <c r="AU307" s="222">
        <f t="shared" si="144"/>
        <v>2024.0464163822526</v>
      </c>
      <c r="AV307" s="38"/>
      <c r="AW307" s="115" t="s">
        <v>87</v>
      </c>
      <c r="AX307" s="240">
        <v>2414.5818766318698</v>
      </c>
      <c r="AY307" s="241">
        <v>11.344799999999999</v>
      </c>
      <c r="AZ307" s="241">
        <v>2.0990000000000002</v>
      </c>
      <c r="BA307" s="242">
        <v>8.1448031779382699</v>
      </c>
      <c r="BB307" s="284">
        <v>353.73523933940299</v>
      </c>
      <c r="BC307" s="284">
        <v>355.07872625641181</v>
      </c>
      <c r="BD307" s="239">
        <v>210.63735761184125</v>
      </c>
      <c r="BE307" s="239">
        <v>2189.3419832311092</v>
      </c>
      <c r="BF307" s="239">
        <v>14.602535788919152</v>
      </c>
      <c r="BG307" s="239">
        <v>93.939119025549701</v>
      </c>
      <c r="BH307" s="239">
        <v>2.3930925498771844</v>
      </c>
      <c r="BI307" s="239">
        <v>3.1686515125506692E-3</v>
      </c>
      <c r="BJ307" s="239">
        <v>0.10316055951263721</v>
      </c>
      <c r="BK307" s="242">
        <v>10.830953511748273</v>
      </c>
      <c r="BL307" s="243">
        <v>4.916767831136565</v>
      </c>
      <c r="BM307" s="243">
        <v>3.1444209505830547</v>
      </c>
      <c r="BN307" s="239">
        <v>359.74457801236326</v>
      </c>
      <c r="BO307" s="38"/>
      <c r="BP307" s="115" t="s">
        <v>94</v>
      </c>
      <c r="BQ307" s="239">
        <v>2407.6454402260515</v>
      </c>
      <c r="BR307" s="241">
        <v>11.344799999999999</v>
      </c>
      <c r="BS307" s="241">
        <v>2.0990000000000002</v>
      </c>
      <c r="BT307" s="242">
        <v>8.1560783319695815</v>
      </c>
      <c r="BU307" s="276">
        <v>342.94588575128495</v>
      </c>
      <c r="BV307" s="276">
        <v>344.24839468878668</v>
      </c>
      <c r="BW307" s="239">
        <v>215.09631813167519</v>
      </c>
      <c r="BX307" s="239">
        <v>2178.3919813478169</v>
      </c>
      <c r="BY307" s="239">
        <v>14.157140746559257</v>
      </c>
      <c r="BZ307" s="239">
        <v>95.905383231434698</v>
      </c>
      <c r="CA307" s="239">
        <v>2.4560355502158462</v>
      </c>
      <c r="CB307" s="239">
        <v>3.1757039879836352E-3</v>
      </c>
      <c r="CC307" s="239">
        <v>0.10578545699054294</v>
      </c>
      <c r="CD307" s="239">
        <v>2.1494377938213291E-3</v>
      </c>
      <c r="CE307" s="187">
        <v>0</v>
      </c>
      <c r="CF307" s="242">
        <v>10.695404473690298</v>
      </c>
      <c r="CG307" s="243">
        <v>5.0208503827446611</v>
      </c>
      <c r="CH307" s="243">
        <v>3.2109848736941009</v>
      </c>
      <c r="CI307" s="239">
        <v>348.77193231036262</v>
      </c>
      <c r="CJ307" s="38"/>
      <c r="CK307" s="38"/>
      <c r="CL307" s="38"/>
      <c r="CM307" s="38"/>
      <c r="CN307" s="38"/>
      <c r="CO307" s="38"/>
      <c r="CP307" s="38"/>
      <c r="CQ307" s="38"/>
      <c r="CR307" s="38"/>
      <c r="CS307" s="38"/>
    </row>
    <row r="308" spans="1:97" ht="13.5" customHeight="1" x14ac:dyDescent="0.35">
      <c r="A308" s="136" t="s">
        <v>89</v>
      </c>
      <c r="B308" s="137" t="s">
        <v>85</v>
      </c>
      <c r="C308" s="138" t="s">
        <v>86</v>
      </c>
      <c r="D308" s="206">
        <v>45308</v>
      </c>
      <c r="E308" s="223">
        <v>0.34791666666666665</v>
      </c>
      <c r="F308" s="208">
        <v>45308.347913999998</v>
      </c>
      <c r="G308" s="224">
        <v>13.708333333333334</v>
      </c>
      <c r="H308" s="224">
        <v>45.697666666666663</v>
      </c>
      <c r="I308" s="225">
        <v>19</v>
      </c>
      <c r="J308" s="226">
        <v>15.221</v>
      </c>
      <c r="K308" s="226">
        <v>15.096</v>
      </c>
      <c r="L308" s="214">
        <v>11.3673</v>
      </c>
      <c r="M308" s="214">
        <v>42.418540999999998</v>
      </c>
      <c r="N308" s="214">
        <v>8.3439999999999994</v>
      </c>
      <c r="O308" s="214">
        <v>1.145</v>
      </c>
      <c r="P308" s="214">
        <v>1.1850212</v>
      </c>
      <c r="Q308" s="214">
        <v>5.7172999999999998</v>
      </c>
      <c r="R308" s="214">
        <v>95.027000000000001</v>
      </c>
      <c r="S308" s="214">
        <v>38.013500000000001</v>
      </c>
      <c r="T308" s="214">
        <v>29.055399999999999</v>
      </c>
      <c r="U308" s="215">
        <f t="shared" si="162"/>
        <v>255.34033529999999</v>
      </c>
      <c r="V308" s="210">
        <v>263.95907769558488</v>
      </c>
      <c r="W308" s="232">
        <v>6.5000000000000002E-2</v>
      </c>
      <c r="X308" s="232">
        <v>0.42199999999999999</v>
      </c>
      <c r="Y308" s="232">
        <v>1.125</v>
      </c>
      <c r="Z308" s="229">
        <v>3.0000000000000001E-3</v>
      </c>
      <c r="AA308" s="232">
        <v>3.2189999999999999</v>
      </c>
      <c r="AB308" s="218">
        <f t="shared" si="163"/>
        <v>256.50618780639496</v>
      </c>
      <c r="AC308" s="218">
        <f t="shared" si="164"/>
        <v>261.08863766945257</v>
      </c>
      <c r="AD308" s="218">
        <f t="shared" si="165"/>
        <v>268.71474260055277</v>
      </c>
      <c r="AE308" s="218">
        <f t="shared" si="166"/>
        <v>4.5824498630576045</v>
      </c>
      <c r="AF308" s="218">
        <f t="shared" si="167"/>
        <v>4.7556649049678867</v>
      </c>
      <c r="AG308" s="218">
        <f t="shared" si="168"/>
        <v>98.230218089657541</v>
      </c>
      <c r="AH308" s="218">
        <f t="shared" si="169"/>
        <v>26.511132070918393</v>
      </c>
      <c r="AI308" s="219">
        <f t="shared" si="170"/>
        <v>6.3321281152467185E-2</v>
      </c>
      <c r="AJ308" s="219">
        <f t="shared" si="171"/>
        <v>0.4111012407129408</v>
      </c>
      <c r="AK308" s="219">
        <f t="shared" si="172"/>
        <v>1.0959452507157783</v>
      </c>
      <c r="AL308" s="219">
        <f t="shared" si="173"/>
        <v>2.9225206685754086E-3</v>
      </c>
      <c r="AM308" s="218">
        <f t="shared" si="174"/>
        <v>3.1358646773814134</v>
      </c>
      <c r="AN308" s="217">
        <v>2727.08</v>
      </c>
      <c r="AO308" s="221">
        <v>7.9340000000000002</v>
      </c>
      <c r="AP308" s="217">
        <v>25.178999999999998</v>
      </c>
      <c r="AQ308" s="221">
        <v>7.9450000000000003</v>
      </c>
      <c r="AR308" s="217">
        <v>191.51</v>
      </c>
      <c r="AS308" s="210">
        <v>25.28</v>
      </c>
      <c r="AT308" s="210"/>
      <c r="AU308" s="222">
        <f t="shared" si="144"/>
        <v>2024.0464163822526</v>
      </c>
      <c r="AV308" s="38"/>
      <c r="AW308" s="115" t="s">
        <v>87</v>
      </c>
      <c r="AX308" s="240">
        <v>2432.7525709114207</v>
      </c>
      <c r="AY308" s="241">
        <v>11.3673</v>
      </c>
      <c r="AZ308" s="241">
        <v>15.221</v>
      </c>
      <c r="BA308" s="242">
        <v>8.1444000273562231</v>
      </c>
      <c r="BB308" s="284">
        <v>356.26948285242673</v>
      </c>
      <c r="BC308" s="284">
        <v>357.62220158262932</v>
      </c>
      <c r="BD308" s="239">
        <v>212.44527323499699</v>
      </c>
      <c r="BE308" s="239">
        <v>2205.6119290770439</v>
      </c>
      <c r="BF308" s="239">
        <v>14.695368599380084</v>
      </c>
      <c r="BG308" s="239">
        <v>94.080963232755096</v>
      </c>
      <c r="BH308" s="239">
        <v>2.3993212920682687</v>
      </c>
      <c r="BI308" s="239">
        <v>3.168984712825177E-3</v>
      </c>
      <c r="BJ308" s="239">
        <v>9.9825159591903606E-2</v>
      </c>
      <c r="BK308" s="242">
        <v>10.843788245518525</v>
      </c>
      <c r="BL308" s="243">
        <v>4.946723779662662</v>
      </c>
      <c r="BM308" s="243">
        <v>3.1642233403391793</v>
      </c>
      <c r="BN308" s="239">
        <v>362.32854651403034</v>
      </c>
      <c r="BO308" s="38"/>
      <c r="BP308" s="115" t="s">
        <v>94</v>
      </c>
      <c r="BQ308" s="239">
        <v>2425.7720243681388</v>
      </c>
      <c r="BR308" s="241">
        <v>11.3673</v>
      </c>
      <c r="BS308" s="241">
        <v>15.221</v>
      </c>
      <c r="BT308" s="242">
        <v>8.1556757716353996</v>
      </c>
      <c r="BU308" s="276">
        <v>345.40258281986763</v>
      </c>
      <c r="BV308" s="276">
        <v>346.71404104385005</v>
      </c>
      <c r="BW308" s="239">
        <v>216.94293866714321</v>
      </c>
      <c r="BX308" s="239">
        <v>2194.5819539256972</v>
      </c>
      <c r="BY308" s="239">
        <v>14.247131775298357</v>
      </c>
      <c r="BZ308" s="239">
        <v>96.049721414193229</v>
      </c>
      <c r="CA308" s="239">
        <v>2.4624314671502652</v>
      </c>
      <c r="CB308" s="239">
        <v>3.1760442898652046E-3</v>
      </c>
      <c r="CC308" s="239">
        <v>0.10236518232709693</v>
      </c>
      <c r="CD308" s="239">
        <v>1.6282369940492393E-3</v>
      </c>
      <c r="CE308" s="187">
        <v>0</v>
      </c>
      <c r="CF308" s="242">
        <v>10.708120699744391</v>
      </c>
      <c r="CG308" s="243">
        <v>5.0514505556806624</v>
      </c>
      <c r="CH308" s="243">
        <v>3.2312129123862419</v>
      </c>
      <c r="CI308" s="239">
        <v>351.27683346135399</v>
      </c>
      <c r="CJ308" s="38"/>
      <c r="CK308" s="38"/>
      <c r="CL308" s="38"/>
      <c r="CM308" s="38"/>
      <c r="CN308" s="38"/>
      <c r="CO308" s="38"/>
      <c r="CP308" s="38"/>
      <c r="CQ308" s="38"/>
      <c r="CR308" s="38"/>
      <c r="CS308" s="38"/>
    </row>
    <row r="309" spans="1:97" ht="13.5" customHeight="1" x14ac:dyDescent="0.35">
      <c r="A309" s="25" t="s">
        <v>84</v>
      </c>
      <c r="B309" s="132" t="s">
        <v>85</v>
      </c>
      <c r="C309" s="27" t="s">
        <v>86</v>
      </c>
      <c r="D309" s="206">
        <v>45336</v>
      </c>
      <c r="E309" s="207">
        <v>0.34510416666666671</v>
      </c>
      <c r="F309" s="208">
        <v>45336.345092592594</v>
      </c>
      <c r="G309" s="209">
        <v>13.708333333333334</v>
      </c>
      <c r="H309" s="209">
        <v>45.697666666666663</v>
      </c>
      <c r="I309" s="210">
        <v>19</v>
      </c>
      <c r="J309" s="211">
        <v>2.085</v>
      </c>
      <c r="K309" s="211">
        <v>2.0680000000000001</v>
      </c>
      <c r="L309" s="213">
        <v>10.9687</v>
      </c>
      <c r="M309" s="213">
        <v>41.188757000000003</v>
      </c>
      <c r="N309" s="213">
        <v>8.35</v>
      </c>
      <c r="O309" s="213">
        <v>0.83009999999999995</v>
      </c>
      <c r="P309" s="213">
        <v>0.76811090000000004</v>
      </c>
      <c r="Q309" s="213">
        <v>6.1959</v>
      </c>
      <c r="R309" s="213">
        <v>101.586</v>
      </c>
      <c r="S309" s="214">
        <v>37.189500000000002</v>
      </c>
      <c r="T309" s="213">
        <v>28.4878</v>
      </c>
      <c r="U309" s="215">
        <f t="shared" si="162"/>
        <v>276.71508990000001</v>
      </c>
      <c r="V309" s="210">
        <v>271.41088501064735</v>
      </c>
      <c r="W309" s="232">
        <v>3.4000000000000002E-2</v>
      </c>
      <c r="X309" s="232">
        <v>0.185</v>
      </c>
      <c r="Y309" s="232">
        <v>1.992</v>
      </c>
      <c r="Z309" s="233">
        <v>1.9E-2</v>
      </c>
      <c r="AA309" s="232">
        <v>2.778</v>
      </c>
      <c r="AB309" s="218">
        <f t="shared" si="163"/>
        <v>263.89314973949843</v>
      </c>
      <c r="AC309" s="218">
        <f t="shared" si="164"/>
        <v>264.81813123227153</v>
      </c>
      <c r="AD309" s="218">
        <f t="shared" si="165"/>
        <v>272.40061120413299</v>
      </c>
      <c r="AE309" s="218">
        <f t="shared" si="166"/>
        <v>0.92498149277309949</v>
      </c>
      <c r="AF309" s="218">
        <f t="shared" si="167"/>
        <v>0.9897261934856374</v>
      </c>
      <c r="AG309" s="218">
        <f t="shared" si="168"/>
        <v>99.636665208234803</v>
      </c>
      <c r="AH309" s="218">
        <f t="shared" si="169"/>
        <v>25.884068549943777</v>
      </c>
      <c r="AI309" s="219">
        <f t="shared" si="170"/>
        <v>3.3142146410420403E-2</v>
      </c>
      <c r="AJ309" s="219">
        <f t="shared" si="171"/>
        <v>0.18033226723316986</v>
      </c>
      <c r="AK309" s="219">
        <f t="shared" si="172"/>
        <v>1.9417398720458072</v>
      </c>
      <c r="AL309" s="219">
        <f t="shared" si="173"/>
        <v>1.8520611229352578E-2</v>
      </c>
      <c r="AM309" s="218">
        <f t="shared" si="174"/>
        <v>2.7079083155337615</v>
      </c>
      <c r="AN309" s="217">
        <v>2720.06</v>
      </c>
      <c r="AO309" s="221">
        <v>7.9459999999999997</v>
      </c>
      <c r="AP309" s="217">
        <v>25.262</v>
      </c>
      <c r="AQ309" s="221">
        <v>7.9580000000000002</v>
      </c>
      <c r="AR309" s="217">
        <v>202.51</v>
      </c>
      <c r="AS309" s="210">
        <v>25.141999999999999</v>
      </c>
      <c r="AT309" s="210"/>
      <c r="AU309" s="222">
        <f t="shared" si="144"/>
        <v>2024.1228668941978</v>
      </c>
      <c r="AV309" s="38"/>
      <c r="AW309" s="115" t="s">
        <v>87</v>
      </c>
      <c r="AX309" s="240">
        <v>2423.7925730518159</v>
      </c>
      <c r="AY309" s="241">
        <v>10.9687</v>
      </c>
      <c r="AZ309" s="241">
        <v>2.085</v>
      </c>
      <c r="BA309" s="242">
        <v>8.1647096442437199</v>
      </c>
      <c r="BB309" s="284">
        <v>338.18066706225216</v>
      </c>
      <c r="BC309" s="284">
        <v>339.47133874621886</v>
      </c>
      <c r="BD309" s="239">
        <v>214.12656446189291</v>
      </c>
      <c r="BE309" s="239">
        <v>2195.4693403922374</v>
      </c>
      <c r="BF309" s="239">
        <v>14.196668197685291</v>
      </c>
      <c r="BG309" s="239">
        <v>93.850429045481249</v>
      </c>
      <c r="BH309" s="239">
        <v>2.3848740530306056</v>
      </c>
      <c r="BI309" s="239">
        <v>2.01542591989524E-2</v>
      </c>
      <c r="BJ309" s="239">
        <v>8.8232775010246303E-2</v>
      </c>
      <c r="BK309" s="242">
        <v>10.822951359438484</v>
      </c>
      <c r="BL309" s="243">
        <v>5.0265398241013122</v>
      </c>
      <c r="BM309" s="243">
        <v>3.2106890004423616</v>
      </c>
      <c r="BN309" s="239">
        <v>343.82263037364885</v>
      </c>
      <c r="BO309" s="38"/>
      <c r="BP309" s="115" t="s">
        <v>94</v>
      </c>
      <c r="BQ309" s="239">
        <v>2416.1737150609679</v>
      </c>
      <c r="BR309" s="241">
        <v>10.9687</v>
      </c>
      <c r="BS309" s="241">
        <v>2.085</v>
      </c>
      <c r="BT309" s="242">
        <v>8.1770149185122669</v>
      </c>
      <c r="BU309" s="276">
        <v>326.92328489030808</v>
      </c>
      <c r="BV309" s="276">
        <v>328.17099260317872</v>
      </c>
      <c r="BW309" s="239">
        <v>219.06761250948873</v>
      </c>
      <c r="BX309" s="239">
        <v>2183.3820140575885</v>
      </c>
      <c r="BY309" s="239">
        <v>13.724088493890282</v>
      </c>
      <c r="BZ309" s="239">
        <v>95.984399581959408</v>
      </c>
      <c r="CA309" s="239">
        <v>2.4534133427828388</v>
      </c>
      <c r="CB309" s="239">
        <v>2.0204554623468898E-2</v>
      </c>
      <c r="CC309" s="239">
        <v>9.0683593497028842E-2</v>
      </c>
      <c r="CD309" s="239">
        <v>8.6796141606473539E-4</v>
      </c>
      <c r="CE309" s="187">
        <v>0</v>
      </c>
      <c r="CF309" s="242">
        <v>10.67558377837045</v>
      </c>
      <c r="CG309" s="243">
        <v>5.1425290515306736</v>
      </c>
      <c r="CH309" s="243">
        <v>3.2847768122789742</v>
      </c>
      <c r="CI309" s="239">
        <v>332.37743812448127</v>
      </c>
      <c r="CJ309" s="38"/>
      <c r="CK309" s="38"/>
      <c r="CL309" s="38"/>
      <c r="CM309" s="38"/>
      <c r="CN309" s="38"/>
      <c r="CO309" s="38"/>
      <c r="CP309" s="38"/>
      <c r="CQ309" s="38"/>
      <c r="CR309" s="38"/>
      <c r="CS309" s="38"/>
    </row>
    <row r="310" spans="1:97" ht="13.5" customHeight="1" x14ac:dyDescent="0.35">
      <c r="A310" s="25" t="s">
        <v>84</v>
      </c>
      <c r="B310" s="132" t="s">
        <v>85</v>
      </c>
      <c r="C310" s="27" t="s">
        <v>86</v>
      </c>
      <c r="D310" s="206">
        <v>45336</v>
      </c>
      <c r="E310" s="207">
        <v>0.34510416666666671</v>
      </c>
      <c r="F310" s="208">
        <v>45336.345092592594</v>
      </c>
      <c r="G310" s="209">
        <v>13.708333333333334</v>
      </c>
      <c r="H310" s="209">
        <v>45.697666666666663</v>
      </c>
      <c r="I310" s="210">
        <v>19</v>
      </c>
      <c r="J310" s="211">
        <v>2.085</v>
      </c>
      <c r="K310" s="211">
        <v>2.0680000000000001</v>
      </c>
      <c r="L310" s="213">
        <v>10.9687</v>
      </c>
      <c r="M310" s="213">
        <v>41.188757000000003</v>
      </c>
      <c r="N310" s="213">
        <v>8.35</v>
      </c>
      <c r="O310" s="213">
        <v>0.83009999999999995</v>
      </c>
      <c r="P310" s="213">
        <v>0.76811090000000004</v>
      </c>
      <c r="Q310" s="213">
        <v>6.1959</v>
      </c>
      <c r="R310" s="213">
        <v>101.586</v>
      </c>
      <c r="S310" s="214">
        <v>37.189500000000002</v>
      </c>
      <c r="T310" s="213">
        <v>28.4878</v>
      </c>
      <c r="U310" s="215">
        <f t="shared" si="162"/>
        <v>276.71508990000001</v>
      </c>
      <c r="V310" s="210"/>
      <c r="W310" s="228">
        <f t="shared" ref="W310" si="180">0.03/2</f>
        <v>1.4999999999999999E-2</v>
      </c>
      <c r="X310" s="232">
        <v>0.184</v>
      </c>
      <c r="Y310" s="232">
        <v>1.9930000000000001</v>
      </c>
      <c r="Z310" s="233">
        <v>3.3000000000000002E-2</v>
      </c>
      <c r="AA310" s="232">
        <v>2.7570000000000001</v>
      </c>
      <c r="AB310" s="218">
        <f t="shared" si="163"/>
        <v>0</v>
      </c>
      <c r="AC310" s="218">
        <f t="shared" si="164"/>
        <v>264.81813123227153</v>
      </c>
      <c r="AD310" s="218">
        <f t="shared" si="165"/>
        <v>272.40061120413299</v>
      </c>
      <c r="AE310" s="218">
        <f t="shared" si="166"/>
        <v>264.81813123227153</v>
      </c>
      <c r="AF310" s="218">
        <f t="shared" si="167"/>
        <v>272.40061120413299</v>
      </c>
      <c r="AG310" s="218">
        <f t="shared" si="168"/>
        <v>0</v>
      </c>
      <c r="AH310" s="218">
        <f t="shared" si="169"/>
        <v>25.884068549943777</v>
      </c>
      <c r="AI310" s="219">
        <f t="shared" si="170"/>
        <v>1.4621535181067825E-2</v>
      </c>
      <c r="AJ310" s="219">
        <f t="shared" si="171"/>
        <v>0.17935749822109867</v>
      </c>
      <c r="AK310" s="219">
        <f t="shared" si="172"/>
        <v>1.9427146410578784</v>
      </c>
      <c r="AL310" s="219">
        <f t="shared" si="173"/>
        <v>3.2167377398349219E-2</v>
      </c>
      <c r="AM310" s="218">
        <f t="shared" si="174"/>
        <v>2.6874381662802662</v>
      </c>
      <c r="AN310" s="217">
        <v>2718.91</v>
      </c>
      <c r="AO310" s="221">
        <v>7.9480000000000004</v>
      </c>
      <c r="AP310" s="217">
        <v>25.266999999999999</v>
      </c>
      <c r="AQ310" s="221">
        <v>7.96</v>
      </c>
      <c r="AR310" s="217">
        <v>204.11</v>
      </c>
      <c r="AS310" s="210">
        <v>25.047000000000001</v>
      </c>
      <c r="AT310" s="210"/>
      <c r="AU310" s="222">
        <f t="shared" si="144"/>
        <v>2024.1228668941978</v>
      </c>
      <c r="AV310" s="38"/>
      <c r="AW310" s="115" t="s">
        <v>87</v>
      </c>
      <c r="AX310" s="240">
        <v>2421.4102130097822</v>
      </c>
      <c r="AY310" s="241">
        <v>10.9687</v>
      </c>
      <c r="AZ310" s="241">
        <v>2.085</v>
      </c>
      <c r="BA310" s="242">
        <v>8.1668343345329859</v>
      </c>
      <c r="BB310" s="284">
        <v>336.06345878152104</v>
      </c>
      <c r="BC310" s="284">
        <v>337.34605010772884</v>
      </c>
      <c r="BD310" s="239">
        <v>214.87824389089226</v>
      </c>
      <c r="BE310" s="239">
        <v>2192.4241803468917</v>
      </c>
      <c r="BF310" s="239">
        <v>14.10778877199842</v>
      </c>
      <c r="BG310" s="239">
        <v>94.216356169988487</v>
      </c>
      <c r="BH310" s="239">
        <v>2.3965701119799947</v>
      </c>
      <c r="BI310" s="239">
        <v>3.5019733074887427E-2</v>
      </c>
      <c r="BJ310" s="239">
        <v>8.7981175416046248E-2</v>
      </c>
      <c r="BK310" s="242">
        <v>10.796112033667123</v>
      </c>
      <c r="BL310" s="243">
        <v>5.0441852133799294</v>
      </c>
      <c r="BM310" s="243">
        <v>3.2219599461123303</v>
      </c>
      <c r="BN310" s="239">
        <v>341.67010011089479</v>
      </c>
      <c r="BO310" s="38"/>
      <c r="BP310" s="115" t="s">
        <v>94</v>
      </c>
      <c r="BQ310" s="239">
        <v>2413.7758841672676</v>
      </c>
      <c r="BR310" s="241">
        <v>10.9687</v>
      </c>
      <c r="BS310" s="241">
        <v>2.085</v>
      </c>
      <c r="BT310" s="242">
        <v>8.1791382695411468</v>
      </c>
      <c r="BU310" s="276">
        <v>324.87057042985782</v>
      </c>
      <c r="BV310" s="276">
        <v>326.11044392662023</v>
      </c>
      <c r="BW310" s="239">
        <v>219.83123218470175</v>
      </c>
      <c r="BX310" s="239">
        <v>2180.306735493577</v>
      </c>
      <c r="BY310" s="239">
        <v>13.637916488988804</v>
      </c>
      <c r="BZ310" s="239">
        <v>96.35622065988936</v>
      </c>
      <c r="CA310" s="239">
        <v>2.4654379338712609</v>
      </c>
      <c r="CB310" s="239">
        <v>3.5107360505680675E-2</v>
      </c>
      <c r="CC310" s="239">
        <v>9.0424334522905214E-2</v>
      </c>
      <c r="CD310" s="239">
        <v>3.8475154424204999E-4</v>
      </c>
      <c r="CE310" s="187">
        <v>0</v>
      </c>
      <c r="CF310" s="242">
        <v>10.649320745816425</v>
      </c>
      <c r="CG310" s="243">
        <v>5.1604547335569633</v>
      </c>
      <c r="CH310" s="243">
        <v>3.2962267941991961</v>
      </c>
      <c r="CI310" s="239">
        <v>330.29047765057538</v>
      </c>
      <c r="CJ310" s="38"/>
      <c r="CK310" s="38"/>
      <c r="CL310" s="38"/>
      <c r="CM310" s="38"/>
      <c r="CN310" s="38"/>
      <c r="CO310" s="38"/>
      <c r="CP310" s="38"/>
      <c r="CQ310" s="38"/>
      <c r="CR310" s="38"/>
      <c r="CS310" s="38"/>
    </row>
    <row r="311" spans="1:97" ht="13.5" customHeight="1" x14ac:dyDescent="0.35">
      <c r="A311" s="25" t="s">
        <v>84</v>
      </c>
      <c r="B311" s="132" t="s">
        <v>85</v>
      </c>
      <c r="C311" s="27" t="s">
        <v>86</v>
      </c>
      <c r="D311" s="206">
        <v>45336</v>
      </c>
      <c r="E311" s="207">
        <v>0.34510416666666671</v>
      </c>
      <c r="F311" s="208">
        <v>45336.345092592594</v>
      </c>
      <c r="G311" s="209">
        <v>13.708333333333334</v>
      </c>
      <c r="H311" s="209">
        <v>45.697666666666663</v>
      </c>
      <c r="I311" s="210">
        <v>19</v>
      </c>
      <c r="J311" s="211">
        <v>2.085</v>
      </c>
      <c r="K311" s="211">
        <v>2.0680000000000001</v>
      </c>
      <c r="L311" s="213">
        <v>10.9687</v>
      </c>
      <c r="M311" s="213">
        <v>41.188757000000003</v>
      </c>
      <c r="N311" s="213">
        <v>8.35</v>
      </c>
      <c r="O311" s="213">
        <v>0.83009999999999995</v>
      </c>
      <c r="P311" s="213">
        <v>0.76811090000000004</v>
      </c>
      <c r="Q311" s="213">
        <v>6.1959</v>
      </c>
      <c r="R311" s="213">
        <v>101.586</v>
      </c>
      <c r="S311" s="214">
        <v>37.189500000000002</v>
      </c>
      <c r="T311" s="213">
        <v>28.4878</v>
      </c>
      <c r="U311" s="215">
        <f t="shared" si="162"/>
        <v>276.71508990000001</v>
      </c>
      <c r="V311" s="210">
        <v>270.33072989352405</v>
      </c>
      <c r="W311" s="232">
        <v>4.9000000000000002E-2</v>
      </c>
      <c r="X311" s="232">
        <v>0.184</v>
      </c>
      <c r="Y311" s="232">
        <v>2.0019999999999998</v>
      </c>
      <c r="Z311" s="233">
        <v>2.4E-2</v>
      </c>
      <c r="AA311" s="232">
        <v>2.9279999999999999</v>
      </c>
      <c r="AB311" s="218">
        <f t="shared" si="163"/>
        <v>262.84291354114652</v>
      </c>
      <c r="AC311" s="218">
        <f t="shared" si="164"/>
        <v>264.81813123227153</v>
      </c>
      <c r="AD311" s="218">
        <f t="shared" si="165"/>
        <v>272.40061120413299</v>
      </c>
      <c r="AE311" s="218">
        <f t="shared" si="166"/>
        <v>1.9752176911250103</v>
      </c>
      <c r="AF311" s="218">
        <f t="shared" si="167"/>
        <v>2.0698813106089347</v>
      </c>
      <c r="AG311" s="218">
        <f t="shared" si="168"/>
        <v>99.240133382425569</v>
      </c>
      <c r="AH311" s="218">
        <f t="shared" si="169"/>
        <v>25.884068549943777</v>
      </c>
      <c r="AI311" s="219">
        <f t="shared" si="170"/>
        <v>4.7763681591488229E-2</v>
      </c>
      <c r="AJ311" s="219">
        <f t="shared" si="171"/>
        <v>0.17935749822109867</v>
      </c>
      <c r="AK311" s="219">
        <f t="shared" si="172"/>
        <v>1.9514875621665189</v>
      </c>
      <c r="AL311" s="219">
        <f t="shared" si="173"/>
        <v>2.3394456289708522E-2</v>
      </c>
      <c r="AM311" s="218">
        <f t="shared" si="174"/>
        <v>2.8541236673444397</v>
      </c>
      <c r="AN311" s="217">
        <v>2725.86</v>
      </c>
      <c r="AO311" s="221">
        <v>7.9489999999999998</v>
      </c>
      <c r="AP311" s="217">
        <v>25.181000000000001</v>
      </c>
      <c r="AQ311" s="221">
        <v>7.9619999999999997</v>
      </c>
      <c r="AR311" s="217">
        <v>204.97</v>
      </c>
      <c r="AS311" s="210">
        <v>25.11</v>
      </c>
      <c r="AT311" s="210"/>
      <c r="AU311" s="222">
        <f t="shared" si="144"/>
        <v>2024.1228668941978</v>
      </c>
      <c r="AV311" s="38"/>
      <c r="AW311" s="115" t="s">
        <v>87</v>
      </c>
      <c r="AX311" s="240">
        <v>2427.9968877575975</v>
      </c>
      <c r="AY311" s="241">
        <v>10.9687</v>
      </c>
      <c r="AZ311" s="241">
        <v>2.085</v>
      </c>
      <c r="BA311" s="242">
        <v>8.1665656696470794</v>
      </c>
      <c r="BB311" s="284">
        <v>337.20342923633382</v>
      </c>
      <c r="BC311" s="284">
        <v>338.49037127720362</v>
      </c>
      <c r="BD311" s="239">
        <v>215.34054407551415</v>
      </c>
      <c r="BE311" s="239">
        <v>2198.5006994769442</v>
      </c>
      <c r="BF311" s="239">
        <v>14.155644205138957</v>
      </c>
      <c r="BG311" s="239">
        <v>94.170026642541686</v>
      </c>
      <c r="BH311" s="239">
        <v>2.3950879952466853</v>
      </c>
      <c r="BI311" s="239">
        <v>2.5467518430102122E-2</v>
      </c>
      <c r="BJ311" s="239">
        <v>9.3382219951724688E-2</v>
      </c>
      <c r="BK311" s="242">
        <v>10.806114511365426</v>
      </c>
      <c r="BL311" s="243">
        <v>5.0550375347373047</v>
      </c>
      <c r="BM311" s="243">
        <v>3.2288918376382507</v>
      </c>
      <c r="BN311" s="239">
        <v>342.82908901385849</v>
      </c>
      <c r="BO311" s="38"/>
      <c r="BP311" s="115" t="s">
        <v>94</v>
      </c>
      <c r="BQ311" s="239">
        <v>2419.7093338588252</v>
      </c>
      <c r="BR311" s="241">
        <v>10.9687</v>
      </c>
      <c r="BS311" s="241">
        <v>2.085</v>
      </c>
      <c r="BT311" s="242">
        <v>8.1798924652288534</v>
      </c>
      <c r="BU311" s="276">
        <v>325.0558200727728</v>
      </c>
      <c r="BV311" s="276">
        <v>326.29640057762845</v>
      </c>
      <c r="BW311" s="239">
        <v>220.72186698728558</v>
      </c>
      <c r="BX311" s="239">
        <v>2185.3417736881079</v>
      </c>
      <c r="BY311" s="239">
        <v>13.645693183431725</v>
      </c>
      <c r="BZ311" s="239">
        <v>96.488542702641695</v>
      </c>
      <c r="CA311" s="239">
        <v>2.4697231325257425</v>
      </c>
      <c r="CB311" s="239">
        <v>2.553657106653286E-2</v>
      </c>
      <c r="CC311" s="239">
        <v>9.619409773523234E-2</v>
      </c>
      <c r="CD311" s="239">
        <v>1.2589820133623549E-3</v>
      </c>
      <c r="CE311" s="187">
        <v>0</v>
      </c>
      <c r="CF311" s="242">
        <v>10.647084873776937</v>
      </c>
      <c r="CG311" s="243">
        <v>5.1813620474867808</v>
      </c>
      <c r="CH311" s="243">
        <v>3.3095812856012934</v>
      </c>
      <c r="CI311" s="239">
        <v>330.47881786545554</v>
      </c>
      <c r="CJ311" s="38"/>
      <c r="CK311" s="38"/>
      <c r="CL311" s="38"/>
      <c r="CM311" s="38"/>
      <c r="CN311" s="38"/>
      <c r="CO311" s="38"/>
      <c r="CP311" s="38"/>
      <c r="CQ311" s="38"/>
      <c r="CR311" s="38"/>
      <c r="CS311" s="38"/>
    </row>
    <row r="312" spans="1:97" ht="13.5" customHeight="1" x14ac:dyDescent="0.35">
      <c r="A312" s="136" t="s">
        <v>89</v>
      </c>
      <c r="B312" s="137" t="s">
        <v>85</v>
      </c>
      <c r="C312" s="138" t="s">
        <v>86</v>
      </c>
      <c r="D312" s="206">
        <v>45336</v>
      </c>
      <c r="E312" s="223">
        <v>0.34355324074074073</v>
      </c>
      <c r="F312" s="208">
        <v>45336.343541666669</v>
      </c>
      <c r="G312" s="224">
        <v>13.708333333333334</v>
      </c>
      <c r="H312" s="224">
        <v>45.697666666666663</v>
      </c>
      <c r="I312" s="225">
        <v>19</v>
      </c>
      <c r="J312" s="226">
        <v>15.14</v>
      </c>
      <c r="K312" s="226">
        <v>15.015000000000001</v>
      </c>
      <c r="L312" s="214">
        <v>11.0436</v>
      </c>
      <c r="M312" s="214">
        <v>41.953519</v>
      </c>
      <c r="N312" s="214">
        <v>8.3230000000000004</v>
      </c>
      <c r="O312" s="214">
        <v>1.4077</v>
      </c>
      <c r="P312" s="214">
        <v>0.79344079999999995</v>
      </c>
      <c r="Q312" s="214">
        <v>5.8113000000000001</v>
      </c>
      <c r="R312" s="214">
        <v>95.850999999999999</v>
      </c>
      <c r="S312" s="214">
        <v>37.879399999999997</v>
      </c>
      <c r="T312" s="214">
        <v>29.0122</v>
      </c>
      <c r="U312" s="215">
        <f t="shared" si="162"/>
        <v>259.53846930000003</v>
      </c>
      <c r="V312" s="210">
        <v>257.80397388965122</v>
      </c>
      <c r="W312" s="232">
        <v>0.40500000000000003</v>
      </c>
      <c r="X312" s="232">
        <v>0.29799999999999999</v>
      </c>
      <c r="Y312" s="232">
        <v>1.004</v>
      </c>
      <c r="Z312" s="233">
        <v>1.4999999999999999E-2</v>
      </c>
      <c r="AA312" s="232">
        <v>3.411</v>
      </c>
      <c r="AB312" s="218">
        <f t="shared" si="163"/>
        <v>250.53539101834869</v>
      </c>
      <c r="AC312" s="218">
        <f t="shared" si="164"/>
        <v>263.10886172059571</v>
      </c>
      <c r="AD312" s="218">
        <f t="shared" si="165"/>
        <v>270.78228075264605</v>
      </c>
      <c r="AE312" s="218">
        <f t="shared" si="166"/>
        <v>12.573470702247022</v>
      </c>
      <c r="AF312" s="218">
        <f t="shared" si="167"/>
        <v>12.978306862994827</v>
      </c>
      <c r="AG312" s="218">
        <f t="shared" si="168"/>
        <v>95.207106304400241</v>
      </c>
      <c r="AH312" s="218">
        <f t="shared" si="169"/>
        <v>26.409061511325035</v>
      </c>
      <c r="AI312" s="219">
        <f t="shared" si="170"/>
        <v>0.39457952505179766</v>
      </c>
      <c r="AJ312" s="219">
        <f t="shared" si="171"/>
        <v>0.29033258880354496</v>
      </c>
      <c r="AK312" s="219">
        <f t="shared" si="172"/>
        <v>0.97816751395556756</v>
      </c>
      <c r="AL312" s="219">
        <f t="shared" si="173"/>
        <v>1.4614056483399914E-2</v>
      </c>
      <c r="AM312" s="218">
        <f t="shared" si="174"/>
        <v>3.3232364443251403</v>
      </c>
      <c r="AN312" s="217">
        <v>2710.43</v>
      </c>
      <c r="AO312" s="221">
        <v>7.9210000000000003</v>
      </c>
      <c r="AP312" s="217">
        <v>25.177</v>
      </c>
      <c r="AQ312" s="221">
        <v>7.9329999999999998</v>
      </c>
      <c r="AR312" s="217">
        <v>189.32</v>
      </c>
      <c r="AS312" s="210">
        <v>25.033000000000001</v>
      </c>
      <c r="AT312" s="210"/>
      <c r="AU312" s="222">
        <f t="shared" si="144"/>
        <v>2024.1228668941978</v>
      </c>
      <c r="AV312" s="38"/>
      <c r="AW312" s="115" t="s">
        <v>87</v>
      </c>
      <c r="AX312" s="240">
        <v>2426.3889366740823</v>
      </c>
      <c r="AY312" s="241">
        <v>11.0436</v>
      </c>
      <c r="AZ312" s="241">
        <v>15.14</v>
      </c>
      <c r="BA312" s="242">
        <v>8.13609806371357</v>
      </c>
      <c r="BB312" s="284">
        <v>362.41279365121272</v>
      </c>
      <c r="BC312" s="284">
        <v>363.79460792042164</v>
      </c>
      <c r="BD312" s="239">
        <v>205.24877082518674</v>
      </c>
      <c r="BE312" s="239">
        <v>2206.0229119109463</v>
      </c>
      <c r="BF312" s="239">
        <v>15.117253937949483</v>
      </c>
      <c r="BG312" s="239">
        <v>91.515871103511117</v>
      </c>
      <c r="BH312" s="239">
        <v>2.2735604690571858</v>
      </c>
      <c r="BI312" s="239">
        <v>1.5801496959725974E-2</v>
      </c>
      <c r="BJ312" s="239">
        <v>0.10233498376053336</v>
      </c>
      <c r="BK312" s="242">
        <v>11.019177841799312</v>
      </c>
      <c r="BL312" s="243">
        <v>4.7841635743400808</v>
      </c>
      <c r="BM312" s="243">
        <v>3.0582135084271673</v>
      </c>
      <c r="BN312" s="239">
        <v>368.47946413495288</v>
      </c>
      <c r="BO312" s="38"/>
      <c r="BP312" s="115" t="s">
        <v>94</v>
      </c>
      <c r="BQ312" s="239">
        <v>2418.9322878792491</v>
      </c>
      <c r="BR312" s="241">
        <v>11.0436</v>
      </c>
      <c r="BS312" s="241">
        <v>15.14</v>
      </c>
      <c r="BT312" s="242">
        <v>8.1484147800646838</v>
      </c>
      <c r="BU312" s="276">
        <v>350.40482389240145</v>
      </c>
      <c r="BV312" s="276">
        <v>351.7408539502149</v>
      </c>
      <c r="BW312" s="239">
        <v>210.02962332912995</v>
      </c>
      <c r="BX312" s="239">
        <v>2194.2862967047781</v>
      </c>
      <c r="BY312" s="239">
        <v>14.616367845340841</v>
      </c>
      <c r="BZ312" s="239">
        <v>93.622016435387835</v>
      </c>
      <c r="CA312" s="239">
        <v>2.3389623216658091</v>
      </c>
      <c r="CB312" s="239">
        <v>1.5839205309964344E-2</v>
      </c>
      <c r="CC312" s="239">
        <v>0.10518560374332084</v>
      </c>
      <c r="CD312" s="239">
        <v>9.7266468293812046E-3</v>
      </c>
      <c r="CE312" s="187">
        <v>0</v>
      </c>
      <c r="CF312" s="242">
        <v>10.867406472381283</v>
      </c>
      <c r="CG312" s="243">
        <v>4.8956009306355694</v>
      </c>
      <c r="CH312" s="243">
        <v>3.1294483696668953</v>
      </c>
      <c r="CI312" s="239">
        <v>356.27048492785059</v>
      </c>
      <c r="CJ312" s="38"/>
      <c r="CK312" s="38"/>
      <c r="CL312" s="38"/>
      <c r="CM312" s="38"/>
      <c r="CN312" s="38"/>
      <c r="CO312" s="38"/>
      <c r="CP312" s="38"/>
      <c r="CQ312" s="38"/>
      <c r="CR312" s="38"/>
      <c r="CS312" s="38"/>
    </row>
    <row r="313" spans="1:97" ht="13.5" customHeight="1" x14ac:dyDescent="0.35">
      <c r="A313" s="25" t="s">
        <v>84</v>
      </c>
      <c r="B313" s="132" t="s">
        <v>85</v>
      </c>
      <c r="C313" s="27" t="s">
        <v>86</v>
      </c>
      <c r="D313" s="206">
        <v>45358</v>
      </c>
      <c r="E313" s="207">
        <v>0.33949074074074076</v>
      </c>
      <c r="F313" s="208">
        <v>45359.339479166665</v>
      </c>
      <c r="G313" s="209">
        <v>13.708333333333334</v>
      </c>
      <c r="H313" s="209">
        <v>45.697666666666663</v>
      </c>
      <c r="I313" s="210">
        <v>19</v>
      </c>
      <c r="J313" s="211">
        <v>2.0270000000000001</v>
      </c>
      <c r="K313" s="211">
        <v>2.0099999999999998</v>
      </c>
      <c r="L313" s="213">
        <v>11.8355</v>
      </c>
      <c r="M313" s="213">
        <v>42.749322999999997</v>
      </c>
      <c r="N313" s="213">
        <v>8.3230000000000004</v>
      </c>
      <c r="O313" s="213">
        <v>0.79820000000000002</v>
      </c>
      <c r="P313" s="213">
        <v>0.65200670000000005</v>
      </c>
      <c r="Q313" s="213">
        <v>5.9646999999999997</v>
      </c>
      <c r="R313" s="213">
        <v>100.023</v>
      </c>
      <c r="S313" s="214">
        <v>37.869300000000003</v>
      </c>
      <c r="T313" s="213">
        <v>28.8522</v>
      </c>
      <c r="U313" s="215">
        <f t="shared" si="162"/>
        <v>266.38946670000001</v>
      </c>
      <c r="V313" s="210">
        <v>259.19554674890446</v>
      </c>
      <c r="W313" s="216">
        <v>4.4999999999999998E-2</v>
      </c>
      <c r="X313" s="217">
        <v>7.2999999999999995E-2</v>
      </c>
      <c r="Y313" s="217">
        <v>0.16199999999999998</v>
      </c>
      <c r="Z313" s="229">
        <v>3.0000000000000001E-3</v>
      </c>
      <c r="AA313" s="217">
        <v>0.85499999999999998</v>
      </c>
      <c r="AB313" s="218">
        <f t="shared" si="163"/>
        <v>251.9269014042099</v>
      </c>
      <c r="AC313" s="218">
        <f t="shared" si="164"/>
        <v>258.83199947369974</v>
      </c>
      <c r="AD313" s="218">
        <f t="shared" si="165"/>
        <v>266.33916955964696</v>
      </c>
      <c r="AE313" s="218">
        <f t="shared" si="166"/>
        <v>6.9050980694898385</v>
      </c>
      <c r="AF313" s="218">
        <f t="shared" si="167"/>
        <v>7.1436228107424995</v>
      </c>
      <c r="AG313" s="218">
        <f t="shared" si="168"/>
        <v>97.317847456476855</v>
      </c>
      <c r="AH313" s="218">
        <f t="shared" si="169"/>
        <v>26.401374194823575</v>
      </c>
      <c r="AI313" s="219">
        <f t="shared" si="170"/>
        <v>4.3842497809690628E-2</v>
      </c>
      <c r="AJ313" s="219">
        <f t="shared" si="171"/>
        <v>7.1122274224609233E-2</v>
      </c>
      <c r="AK313" s="219">
        <f t="shared" si="172"/>
        <v>0.15783299211488622</v>
      </c>
      <c r="AL313" s="219">
        <f t="shared" si="173"/>
        <v>2.9228331873127084E-3</v>
      </c>
      <c r="AM313" s="218">
        <f t="shared" si="174"/>
        <v>0.83300745838412182</v>
      </c>
      <c r="AN313" s="220">
        <v>2688.77</v>
      </c>
      <c r="AO313" s="221">
        <v>7.9470016329815731</v>
      </c>
      <c r="AP313" s="217">
        <v>25.266114399999999</v>
      </c>
      <c r="AQ313" s="221">
        <v>7.9588450643378854</v>
      </c>
      <c r="AR313" s="210">
        <v>202.55020917436468</v>
      </c>
      <c r="AS313" s="210">
        <v>25.1556304</v>
      </c>
      <c r="AT313" s="217"/>
      <c r="AU313" s="222">
        <f t="shared" si="144"/>
        <v>2024.1829351535837</v>
      </c>
      <c r="AV313" s="38"/>
      <c r="AW313" s="115" t="s">
        <v>87</v>
      </c>
      <c r="AX313" s="240">
        <v>2389.4914094192045</v>
      </c>
      <c r="AY313" s="241">
        <v>11.8355</v>
      </c>
      <c r="AZ313" s="241">
        <v>2.0270000000000001</v>
      </c>
      <c r="BA313" s="242">
        <v>8.1520627837693169</v>
      </c>
      <c r="BB313" s="284">
        <v>344.54305931553949</v>
      </c>
      <c r="BC313" s="284">
        <v>345.84337362815592</v>
      </c>
      <c r="BD313" s="239">
        <v>214.86244287403275</v>
      </c>
      <c r="BE313" s="239">
        <v>2160.6173309156493</v>
      </c>
      <c r="BF313" s="239">
        <v>14.011635629522512</v>
      </c>
      <c r="BG313" s="239">
        <v>95.850264467644678</v>
      </c>
      <c r="BH313" s="239">
        <v>2.552914133930809</v>
      </c>
      <c r="BI313" s="239">
        <v>3.1816581746597276E-3</v>
      </c>
      <c r="BJ313" s="239">
        <v>2.7474975384698782E-2</v>
      </c>
      <c r="BK313" s="242">
        <v>10.651812925616502</v>
      </c>
      <c r="BL313" s="243">
        <v>5.0191945165447507</v>
      </c>
      <c r="BM313" s="243">
        <v>3.2126046435450824</v>
      </c>
      <c r="BN313" s="239">
        <v>350.54021170959243</v>
      </c>
      <c r="BO313" s="38"/>
      <c r="BP313" s="115" t="s">
        <v>94</v>
      </c>
      <c r="BQ313" s="239">
        <v>2381.9499257724142</v>
      </c>
      <c r="BR313" s="241">
        <v>11.8355</v>
      </c>
      <c r="BS313" s="241">
        <v>2.0270000000000001</v>
      </c>
      <c r="BT313" s="242">
        <v>8.1641871164015338</v>
      </c>
      <c r="BU313" s="276">
        <v>333.20544831425207</v>
      </c>
      <c r="BV313" s="276">
        <v>334.46297419315243</v>
      </c>
      <c r="BW313" s="239">
        <v>219.72413466692385</v>
      </c>
      <c r="BX313" s="239">
        <v>2148.6752254930943</v>
      </c>
      <c r="BY313" s="239">
        <v>13.55056561239609</v>
      </c>
      <c r="BZ313" s="239">
        <v>97.995721745789496</v>
      </c>
      <c r="CA313" s="239">
        <v>2.6251887858472207</v>
      </c>
      <c r="CB313" s="239">
        <v>3.1895056355637419E-3</v>
      </c>
      <c r="CC313" s="239">
        <v>2.8226452813394764E-2</v>
      </c>
      <c r="CD313" s="239">
        <v>1.1934444745733959E-3</v>
      </c>
      <c r="CE313" s="187">
        <v>0</v>
      </c>
      <c r="CF313" s="242">
        <v>10.509869031408167</v>
      </c>
      <c r="CG313" s="243">
        <v>5.1327638144714038</v>
      </c>
      <c r="CH313" s="243">
        <v>3.2852962383180397</v>
      </c>
      <c r="CI313" s="239">
        <v>339.00525706976447</v>
      </c>
      <c r="CJ313" s="38"/>
      <c r="CK313" s="38"/>
      <c r="CL313" s="38"/>
      <c r="CM313" s="38"/>
      <c r="CN313" s="38"/>
      <c r="CO313" s="38"/>
      <c r="CP313" s="38"/>
      <c r="CQ313" s="38"/>
      <c r="CR313" s="38"/>
      <c r="CS313" s="38"/>
    </row>
    <row r="314" spans="1:97" ht="13.5" customHeight="1" x14ac:dyDescent="0.35">
      <c r="A314" s="25" t="s">
        <v>84</v>
      </c>
      <c r="B314" s="132" t="s">
        <v>85</v>
      </c>
      <c r="C314" s="27" t="s">
        <v>86</v>
      </c>
      <c r="D314" s="206">
        <v>45358</v>
      </c>
      <c r="E314" s="207">
        <v>0.33949074074074076</v>
      </c>
      <c r="F314" s="208">
        <v>45359.339479166665</v>
      </c>
      <c r="G314" s="209">
        <v>13.708333333333334</v>
      </c>
      <c r="H314" s="209">
        <v>45.697666666666663</v>
      </c>
      <c r="I314" s="210">
        <v>19</v>
      </c>
      <c r="J314" s="211">
        <v>2.0270000000000001</v>
      </c>
      <c r="K314" s="211">
        <v>2.0099999999999998</v>
      </c>
      <c r="L314" s="213">
        <v>11.8355</v>
      </c>
      <c r="M314" s="213">
        <v>42.749322999999997</v>
      </c>
      <c r="N314" s="213">
        <v>8.3230000000000004</v>
      </c>
      <c r="O314" s="213">
        <v>0.79820000000000002</v>
      </c>
      <c r="P314" s="213">
        <v>0.65200670000000005</v>
      </c>
      <c r="Q314" s="213">
        <v>5.9646999999999997</v>
      </c>
      <c r="R314" s="213">
        <v>100.023</v>
      </c>
      <c r="S314" s="214">
        <v>37.869300000000003</v>
      </c>
      <c r="T314" s="213">
        <v>28.8522</v>
      </c>
      <c r="U314" s="215">
        <f t="shared" si="162"/>
        <v>266.38946670000001</v>
      </c>
      <c r="V314" s="210">
        <v>257.30528807268064</v>
      </c>
      <c r="W314" s="232">
        <v>3.7999999999999992E-2</v>
      </c>
      <c r="X314" s="232">
        <v>7.3999999999999996E-2</v>
      </c>
      <c r="Y314" s="232">
        <v>0.13300000000000001</v>
      </c>
      <c r="Z314" s="229">
        <v>3.0000000000000001E-3</v>
      </c>
      <c r="AA314" s="232">
        <v>0.88600000000000001</v>
      </c>
      <c r="AB314" s="218">
        <f t="shared" si="163"/>
        <v>250.08965143164454</v>
      </c>
      <c r="AC314" s="218">
        <f t="shared" si="164"/>
        <v>258.83199947369974</v>
      </c>
      <c r="AD314" s="218">
        <f t="shared" si="165"/>
        <v>266.33916955964696</v>
      </c>
      <c r="AE314" s="218">
        <f t="shared" si="166"/>
        <v>8.7423480420551982</v>
      </c>
      <c r="AF314" s="218">
        <f t="shared" si="167"/>
        <v>9.0338814869663224</v>
      </c>
      <c r="AG314" s="218">
        <f t="shared" si="168"/>
        <v>96.608128837413389</v>
      </c>
      <c r="AH314" s="218">
        <f t="shared" si="169"/>
        <v>26.401374194823575</v>
      </c>
      <c r="AI314" s="219">
        <f t="shared" si="170"/>
        <v>3.7022553705960963E-2</v>
      </c>
      <c r="AJ314" s="219">
        <f t="shared" si="171"/>
        <v>7.2096551953713478E-2</v>
      </c>
      <c r="AK314" s="219">
        <f t="shared" si="172"/>
        <v>0.12957893797086339</v>
      </c>
      <c r="AL314" s="219">
        <f t="shared" si="173"/>
        <v>2.9228331873127084E-3</v>
      </c>
      <c r="AM314" s="218">
        <f t="shared" si="174"/>
        <v>0.86321006798635325</v>
      </c>
      <c r="AN314" s="220">
        <v>2693.73</v>
      </c>
      <c r="AO314" s="221">
        <v>7.9465711986533627</v>
      </c>
      <c r="AP314" s="217">
        <v>25.3093036</v>
      </c>
      <c r="AQ314" s="221">
        <v>7.9583623513560031</v>
      </c>
      <c r="AR314" s="210">
        <v>203.67226595991235</v>
      </c>
      <c r="AS314" s="210">
        <v>25.047155199999999</v>
      </c>
      <c r="AT314" s="217"/>
      <c r="AU314" s="222">
        <f t="shared" si="144"/>
        <v>2024.1829351535837</v>
      </c>
      <c r="AV314" s="38"/>
      <c r="AW314" s="115" t="s">
        <v>87</v>
      </c>
      <c r="AX314" s="240">
        <v>2393.9243644184189</v>
      </c>
      <c r="AY314" s="241">
        <v>11.8355</v>
      </c>
      <c r="AZ314" s="241">
        <v>2.0270000000000001</v>
      </c>
      <c r="BA314" s="242">
        <v>8.1522918456461451</v>
      </c>
      <c r="BB314" s="284">
        <v>344.98493919118698</v>
      </c>
      <c r="BC314" s="284">
        <v>346.28692116974889</v>
      </c>
      <c r="BD314" s="239">
        <v>215.36506821534277</v>
      </c>
      <c r="BE314" s="239">
        <v>2164.5296905125065</v>
      </c>
      <c r="BF314" s="239">
        <v>14.029605690569786</v>
      </c>
      <c r="BG314" s="239">
        <v>95.890472861434162</v>
      </c>
      <c r="BH314" s="239">
        <v>2.5542609839823598</v>
      </c>
      <c r="BI314" s="239">
        <v>3.181805104458247E-3</v>
      </c>
      <c r="BJ314" s="239">
        <v>2.848566903030229E-2</v>
      </c>
      <c r="BK314" s="242">
        <v>10.654085562365911</v>
      </c>
      <c r="BL314" s="243">
        <v>5.0309358628835277</v>
      </c>
      <c r="BM314" s="243">
        <v>3.2201198541321774</v>
      </c>
      <c r="BN314" s="239">
        <v>350.98978299240224</v>
      </c>
      <c r="BO314" s="38"/>
      <c r="BP314" s="115" t="s">
        <v>94</v>
      </c>
      <c r="BQ314" s="239">
        <v>2386.4032760276727</v>
      </c>
      <c r="BR314" s="241">
        <v>11.8355</v>
      </c>
      <c r="BS314" s="241">
        <v>2.0270000000000001</v>
      </c>
      <c r="BT314" s="242">
        <v>8.1643636804373685</v>
      </c>
      <c r="BU314" s="276">
        <v>333.68098064095994</v>
      </c>
      <c r="BV314" s="276">
        <v>334.9403011910162</v>
      </c>
      <c r="BW314" s="239">
        <v>220.21669981766223</v>
      </c>
      <c r="BX314" s="239">
        <v>2152.6166719822754</v>
      </c>
      <c r="BY314" s="239">
        <v>13.569904227734957</v>
      </c>
      <c r="BZ314" s="239">
        <v>98.027224833273664</v>
      </c>
      <c r="CA314" s="239">
        <v>2.6262562830883791</v>
      </c>
      <c r="CB314" s="239">
        <v>3.1896209844258137E-3</v>
      </c>
      <c r="CC314" s="239">
        <v>2.9261358933310531E-2</v>
      </c>
      <c r="CD314" s="239">
        <v>1.0081962036012973E-3</v>
      </c>
      <c r="CE314" s="187">
        <v>0</v>
      </c>
      <c r="CF314" s="242">
        <v>10.512740003995519</v>
      </c>
      <c r="CG314" s="243">
        <v>5.1442701543908314</v>
      </c>
      <c r="CH314" s="243">
        <v>3.2926610298066965</v>
      </c>
      <c r="CI314" s="239">
        <v>339.48906656170453</v>
      </c>
      <c r="CJ314" s="38"/>
      <c r="CK314" s="38"/>
      <c r="CL314" s="38"/>
      <c r="CM314" s="38"/>
      <c r="CN314" s="38"/>
      <c r="CO314" s="38"/>
      <c r="CP314" s="38"/>
      <c r="CQ314" s="38"/>
      <c r="CR314" s="38"/>
      <c r="CS314" s="38"/>
    </row>
    <row r="315" spans="1:97" ht="13.5" customHeight="1" x14ac:dyDescent="0.35">
      <c r="A315" s="25" t="s">
        <v>84</v>
      </c>
      <c r="B315" s="132" t="s">
        <v>85</v>
      </c>
      <c r="C315" s="27" t="s">
        <v>86</v>
      </c>
      <c r="D315" s="206">
        <v>45358</v>
      </c>
      <c r="E315" s="207">
        <v>0.33949074074074076</v>
      </c>
      <c r="F315" s="208">
        <v>45359.339479166665</v>
      </c>
      <c r="G315" s="209">
        <v>13.708333333333334</v>
      </c>
      <c r="H315" s="209">
        <v>45.697666666666663</v>
      </c>
      <c r="I315" s="210">
        <v>19</v>
      </c>
      <c r="J315" s="211">
        <v>2.0270000000000001</v>
      </c>
      <c r="K315" s="211">
        <v>2.0099999999999998</v>
      </c>
      <c r="L315" s="213">
        <v>11.8355</v>
      </c>
      <c r="M315" s="213">
        <v>42.749322999999997</v>
      </c>
      <c r="N315" s="213">
        <v>8.3230000000000004</v>
      </c>
      <c r="O315" s="213">
        <v>0.79820000000000002</v>
      </c>
      <c r="P315" s="213">
        <v>0.65200670000000005</v>
      </c>
      <c r="Q315" s="213">
        <v>5.9646999999999997</v>
      </c>
      <c r="R315" s="213">
        <v>100.023</v>
      </c>
      <c r="S315" s="214">
        <v>37.869300000000003</v>
      </c>
      <c r="T315" s="213">
        <v>28.8522</v>
      </c>
      <c r="U315" s="215">
        <f t="shared" si="162"/>
        <v>266.38946670000001</v>
      </c>
      <c r="V315" s="210">
        <v>272.50500610513757</v>
      </c>
      <c r="W315" s="232">
        <v>0.91600000000000004</v>
      </c>
      <c r="X315" s="232">
        <v>7.4999999999999997E-2</v>
      </c>
      <c r="Y315" s="232">
        <v>0.13100000000000001</v>
      </c>
      <c r="Z315" s="229">
        <v>3.0000000000000001E-3</v>
      </c>
      <c r="AA315" s="232">
        <v>0.84299999999999997</v>
      </c>
      <c r="AB315" s="218">
        <f t="shared" si="163"/>
        <v>264.86312232713072</v>
      </c>
      <c r="AC315" s="218">
        <f t="shared" si="164"/>
        <v>258.83199947369974</v>
      </c>
      <c r="AD315" s="218">
        <f t="shared" si="165"/>
        <v>266.33916955964696</v>
      </c>
      <c r="AE315" s="218">
        <f t="shared" si="166"/>
        <v>-6.0311228534309862</v>
      </c>
      <c r="AF315" s="218">
        <f t="shared" si="167"/>
        <v>-6.1658365454906061</v>
      </c>
      <c r="AG315" s="218">
        <f t="shared" si="168"/>
        <v>102.3150318279076</v>
      </c>
      <c r="AH315" s="218">
        <f t="shared" si="169"/>
        <v>26.401374194823575</v>
      </c>
      <c r="AI315" s="219">
        <f t="shared" si="170"/>
        <v>0.89243839985948026</v>
      </c>
      <c r="AJ315" s="219">
        <f t="shared" si="171"/>
        <v>7.3070829682817709E-2</v>
      </c>
      <c r="AK315" s="219">
        <f t="shared" si="172"/>
        <v>0.12763038251265493</v>
      </c>
      <c r="AL315" s="219">
        <f t="shared" si="173"/>
        <v>2.9228331873127084E-3</v>
      </c>
      <c r="AM315" s="218">
        <f t="shared" si="174"/>
        <v>0.821316125634871</v>
      </c>
      <c r="AN315" s="220">
        <v>2694.57</v>
      </c>
      <c r="AO315" s="221">
        <v>7.9432889412798655</v>
      </c>
      <c r="AP315" s="217">
        <v>25.510183599999998</v>
      </c>
      <c r="AQ315" s="221">
        <v>7.9548258018614426</v>
      </c>
      <c r="AR315" s="210">
        <v>204.77667916963929</v>
      </c>
      <c r="AS315" s="210">
        <v>25.033093600000001</v>
      </c>
      <c r="AT315" s="217"/>
      <c r="AU315" s="222">
        <f t="shared" si="144"/>
        <v>2024.1829351535837</v>
      </c>
      <c r="AV315" s="38"/>
      <c r="AW315" s="115" t="s">
        <v>87</v>
      </c>
      <c r="AX315" s="240">
        <v>2394.8473064123345</v>
      </c>
      <c r="AY315" s="241">
        <v>11.8355</v>
      </c>
      <c r="AZ315" s="241">
        <v>2.0270000000000001</v>
      </c>
      <c r="BA315" s="242">
        <v>8.1520207590819069</v>
      </c>
      <c r="BB315" s="284">
        <v>345.35155627393675</v>
      </c>
      <c r="BC315" s="284">
        <v>346.6549218747399</v>
      </c>
      <c r="BD315" s="239">
        <v>215.32495817571851</v>
      </c>
      <c r="BE315" s="239">
        <v>2165.4778332195037</v>
      </c>
      <c r="BF315" s="239">
        <v>14.044515017112239</v>
      </c>
      <c r="BG315" s="239">
        <v>95.842889020143573</v>
      </c>
      <c r="BH315" s="239">
        <v>2.5526671120773399</v>
      </c>
      <c r="BI315" s="239">
        <v>3.1816312238016919E-3</v>
      </c>
      <c r="BJ315" s="239">
        <v>2.7086826954645978E-2</v>
      </c>
      <c r="BK315" s="242">
        <v>10.657432661474472</v>
      </c>
      <c r="BL315" s="243">
        <v>5.0299988908922959</v>
      </c>
      <c r="BM315" s="243">
        <v>3.2195201322923523</v>
      </c>
      <c r="BN315" s="239">
        <v>351.36278145029814</v>
      </c>
      <c r="BO315" s="38"/>
      <c r="BP315" s="115" t="s">
        <v>94</v>
      </c>
      <c r="BQ315" s="239">
        <v>2387.4861854229753</v>
      </c>
      <c r="BR315" s="241">
        <v>11.8355</v>
      </c>
      <c r="BS315" s="241">
        <v>2.0270000000000001</v>
      </c>
      <c r="BT315" s="242">
        <v>8.1638376954473824</v>
      </c>
      <c r="BU315" s="276">
        <v>334.27199010553306</v>
      </c>
      <c r="BV315" s="276">
        <v>335.53354114041525</v>
      </c>
      <c r="BW315" s="239">
        <v>220.07302537536117</v>
      </c>
      <c r="BX315" s="239">
        <v>2153.819221061241</v>
      </c>
      <c r="BY315" s="239">
        <v>13.593938986373576</v>
      </c>
      <c r="BZ315" s="239">
        <v>97.933398948433791</v>
      </c>
      <c r="CA315" s="239">
        <v>2.6230774832807726</v>
      </c>
      <c r="CB315" s="239">
        <v>3.1892774506957736E-3</v>
      </c>
      <c r="CC315" s="239">
        <v>2.7808667458223517E-2</v>
      </c>
      <c r="CD315" s="239">
        <v>2.4274218954410839E-2</v>
      </c>
      <c r="CE315" s="187">
        <v>0</v>
      </c>
      <c r="CF315" s="242">
        <v>10.518966360302679</v>
      </c>
      <c r="CG315" s="243">
        <v>5.1409139141688591</v>
      </c>
      <c r="CH315" s="243">
        <v>3.290512821984422</v>
      </c>
      <c r="CI315" s="239">
        <v>340.09036319860508</v>
      </c>
      <c r="CJ315" s="38"/>
      <c r="CK315" s="38"/>
      <c r="CL315" s="38"/>
      <c r="CM315" s="38"/>
      <c r="CN315" s="38"/>
      <c r="CO315" s="38"/>
      <c r="CP315" s="38"/>
      <c r="CQ315" s="38"/>
      <c r="CR315" s="38"/>
      <c r="CS315" s="38"/>
    </row>
    <row r="316" spans="1:97" ht="13.5" customHeight="1" x14ac:dyDescent="0.35">
      <c r="A316" s="136" t="s">
        <v>89</v>
      </c>
      <c r="B316" s="137" t="s">
        <v>85</v>
      </c>
      <c r="C316" s="138" t="s">
        <v>86</v>
      </c>
      <c r="D316" s="206">
        <v>45358</v>
      </c>
      <c r="E316" s="223">
        <v>0.33797453703703706</v>
      </c>
      <c r="F316" s="208">
        <v>45359.33797453704</v>
      </c>
      <c r="G316" s="224">
        <v>13.708333333333334</v>
      </c>
      <c r="H316" s="224">
        <v>45.697666666666663</v>
      </c>
      <c r="I316" s="225">
        <v>19</v>
      </c>
      <c r="J316" s="226">
        <v>15.099</v>
      </c>
      <c r="K316" s="226">
        <v>14.975</v>
      </c>
      <c r="L316" s="214">
        <v>11.9918</v>
      </c>
      <c r="M316" s="214">
        <v>43.108054000000003</v>
      </c>
      <c r="N316" s="214">
        <v>8.2989999999999995</v>
      </c>
      <c r="O316" s="214">
        <v>1.0290999999999999</v>
      </c>
      <c r="P316" s="214">
        <v>1.1059117000000001</v>
      </c>
      <c r="Q316" s="214">
        <v>5.5959000000000003</v>
      </c>
      <c r="R316" s="214">
        <v>94.257000000000005</v>
      </c>
      <c r="S316" s="214">
        <v>38.058900000000001</v>
      </c>
      <c r="T316" s="214">
        <v>28.9693</v>
      </c>
      <c r="U316" s="215">
        <f t="shared" si="162"/>
        <v>249.91848990000003</v>
      </c>
      <c r="V316" s="210">
        <v>254.32256657267973</v>
      </c>
      <c r="W316" s="232">
        <v>0.51600000000000001</v>
      </c>
      <c r="X316" s="232">
        <v>9.6999999999999989E-2</v>
      </c>
      <c r="Y316" s="232">
        <v>0.32500000000000001</v>
      </c>
      <c r="Z316" s="234">
        <v>3.0000000000000001E-3</v>
      </c>
      <c r="AA316" s="232">
        <v>2.2509999999999999</v>
      </c>
      <c r="AB316" s="218">
        <f t="shared" si="163"/>
        <v>247.16244359543063</v>
      </c>
      <c r="AC316" s="218">
        <f t="shared" si="164"/>
        <v>257.65485130114803</v>
      </c>
      <c r="AD316" s="218">
        <f t="shared" si="165"/>
        <v>265.15847213848832</v>
      </c>
      <c r="AE316" s="218">
        <f t="shared" si="166"/>
        <v>10.492407705717397</v>
      </c>
      <c r="AF316" s="218">
        <f t="shared" si="167"/>
        <v>10.835905565808588</v>
      </c>
      <c r="AG316" s="218">
        <f t="shared" si="168"/>
        <v>95.913422837891019</v>
      </c>
      <c r="AH316" s="218">
        <f t="shared" si="169"/>
        <v>26.545690214797787</v>
      </c>
      <c r="AI316" s="219">
        <f t="shared" si="170"/>
        <v>0.50265663274279637</v>
      </c>
      <c r="AJ316" s="219">
        <f t="shared" si="171"/>
        <v>9.4491653829556668E-2</v>
      </c>
      <c r="AK316" s="219">
        <f t="shared" si="172"/>
        <v>0.31659574736707136</v>
      </c>
      <c r="AL316" s="219">
        <f t="shared" si="173"/>
        <v>2.922422283388351E-3</v>
      </c>
      <c r="AM316" s="218">
        <f t="shared" si="174"/>
        <v>2.1927908533023928</v>
      </c>
      <c r="AN316" s="220">
        <v>2688.61</v>
      </c>
      <c r="AO316" s="221">
        <v>7.9260542157121039</v>
      </c>
      <c r="AP316" s="217">
        <v>25.4298316</v>
      </c>
      <c r="AQ316" s="221">
        <v>7.9372497892768665</v>
      </c>
      <c r="AR316" s="210">
        <v>195.23523797370373</v>
      </c>
      <c r="AS316" s="210">
        <v>25.049163999999998</v>
      </c>
      <c r="AT316" s="217"/>
      <c r="AU316" s="222">
        <f t="shared" si="144"/>
        <v>2024.1829351535837</v>
      </c>
      <c r="AV316" s="38"/>
      <c r="AW316" s="115" t="s">
        <v>87</v>
      </c>
      <c r="AX316" s="240">
        <v>2399.5558713689288</v>
      </c>
      <c r="AY316" s="241">
        <v>11.9918</v>
      </c>
      <c r="AZ316" s="241">
        <v>15.099</v>
      </c>
      <c r="BA316" s="242">
        <v>8.1301859221717816</v>
      </c>
      <c r="BB316" s="284">
        <v>364.90316001388311</v>
      </c>
      <c r="BC316" s="284">
        <v>366.27754260683821</v>
      </c>
      <c r="BD316" s="239">
        <v>208.11295569601324</v>
      </c>
      <c r="BE316" s="239">
        <v>2176.6929407865423</v>
      </c>
      <c r="BF316" s="239">
        <v>14.749974886373117</v>
      </c>
      <c r="BG316" s="239">
        <v>93.138108367695736</v>
      </c>
      <c r="BH316" s="239">
        <v>2.4751071980787884</v>
      </c>
      <c r="BI316" s="239">
        <v>3.1689358212812443E-3</v>
      </c>
      <c r="BJ316" s="239">
        <v>6.9503683089508161E-2</v>
      </c>
      <c r="BK316" s="242">
        <v>10.842368740877671</v>
      </c>
      <c r="BL316" s="243">
        <v>4.8435227377662535</v>
      </c>
      <c r="BM316" s="243">
        <v>3.1018790947905486</v>
      </c>
      <c r="BN316" s="239">
        <v>371.30365194348269</v>
      </c>
      <c r="BO316" s="38"/>
      <c r="BP316" s="115" t="s">
        <v>94</v>
      </c>
      <c r="BQ316" s="239">
        <v>2392.5524104548217</v>
      </c>
      <c r="BR316" s="241">
        <v>11.9918</v>
      </c>
      <c r="BS316" s="241">
        <v>15.099</v>
      </c>
      <c r="BT316" s="242">
        <v>8.1416596884162313</v>
      </c>
      <c r="BU316" s="276">
        <v>353.58732712554774</v>
      </c>
      <c r="BV316" s="276">
        <v>354.9190894141297</v>
      </c>
      <c r="BW316" s="239">
        <v>212.60120247898365</v>
      </c>
      <c r="BX316" s="239">
        <v>2165.6586373249202</v>
      </c>
      <c r="BY316" s="239">
        <v>14.292570650917963</v>
      </c>
      <c r="BZ316" s="239">
        <v>95.127316043849817</v>
      </c>
      <c r="CA316" s="239">
        <v>2.5413693007454623</v>
      </c>
      <c r="CB316" s="239">
        <v>3.1761425238652483E-3</v>
      </c>
      <c r="CC316" s="239">
        <v>7.1303888967668136E-2</v>
      </c>
      <c r="CD316" s="239">
        <v>1.3181190828648723E-2</v>
      </c>
      <c r="CE316" s="187">
        <v>0</v>
      </c>
      <c r="CF316" s="242">
        <v>10.704184790400282</v>
      </c>
      <c r="CG316" s="243">
        <v>4.9479800757215946</v>
      </c>
      <c r="CH316" s="243">
        <v>3.1687754531734087</v>
      </c>
      <c r="CI316" s="239">
        <v>359.7893365397432</v>
      </c>
      <c r="CJ316" s="38"/>
      <c r="CK316" s="38"/>
      <c r="CL316" s="38"/>
      <c r="CM316" s="38"/>
      <c r="CN316" s="38"/>
      <c r="CO316" s="38"/>
      <c r="CP316" s="38"/>
      <c r="CQ316" s="38"/>
      <c r="CR316" s="38"/>
      <c r="CS316" s="38"/>
    </row>
    <row r="317" spans="1:97" ht="13.5" customHeight="1" x14ac:dyDescent="0.35">
      <c r="A317" s="25" t="s">
        <v>84</v>
      </c>
      <c r="B317" s="132" t="s">
        <v>85</v>
      </c>
      <c r="C317" s="27" t="s">
        <v>86</v>
      </c>
      <c r="D317" s="206">
        <v>45399</v>
      </c>
      <c r="E317" s="223">
        <v>0.35505787037037034</v>
      </c>
      <c r="F317" s="208">
        <v>45399.355055</v>
      </c>
      <c r="G317" s="209">
        <v>13.708333333333334</v>
      </c>
      <c r="H317" s="209">
        <v>45.697666666666663</v>
      </c>
      <c r="I317" s="210">
        <v>19</v>
      </c>
      <c r="J317" s="211">
        <v>2.016</v>
      </c>
      <c r="K317" s="211">
        <v>2</v>
      </c>
      <c r="L317" s="213">
        <v>15.5273</v>
      </c>
      <c r="M317" s="213">
        <v>44.820439999999998</v>
      </c>
      <c r="N317" s="213">
        <v>8.3770000000000007</v>
      </c>
      <c r="O317" s="213">
        <v>0.47310000000000002</v>
      </c>
      <c r="P317" s="213">
        <v>0.81769999999999998</v>
      </c>
      <c r="Q317" s="213">
        <v>5.7563000000000004</v>
      </c>
      <c r="R317" s="213">
        <v>101.89100000000001</v>
      </c>
      <c r="S317" s="214">
        <v>36.250100000000003</v>
      </c>
      <c r="T317" s="213">
        <v>26.817900000000002</v>
      </c>
      <c r="U317" s="215">
        <f t="shared" si="162"/>
        <v>257.0821143</v>
      </c>
      <c r="V317" s="210">
        <v>267.64999999999998</v>
      </c>
      <c r="W317" s="232">
        <v>0.17899999999999999</v>
      </c>
      <c r="X317" s="232">
        <v>2.8999999999999998E-2</v>
      </c>
      <c r="Y317" s="232">
        <v>0.16300000000000001</v>
      </c>
      <c r="Z317" s="229">
        <v>3.0000000000000001E-3</v>
      </c>
      <c r="AA317" s="232">
        <v>0.38</v>
      </c>
      <c r="AB317" s="218">
        <f t="shared" si="163"/>
        <v>260.65965542673143</v>
      </c>
      <c r="AC317" s="218">
        <f t="shared" si="164"/>
        <v>243.13359939238927</v>
      </c>
      <c r="AD317" s="218">
        <f t="shared" si="165"/>
        <v>249.68553936108302</v>
      </c>
      <c r="AE317" s="218">
        <f t="shared" si="166"/>
        <v>-17.526056034342162</v>
      </c>
      <c r="AF317" s="218">
        <f t="shared" si="167"/>
        <v>-17.964460638916961</v>
      </c>
      <c r="AG317" s="218">
        <f t="shared" si="168"/>
        <v>107.19483422423501</v>
      </c>
      <c r="AH317" s="218">
        <f t="shared" si="169"/>
        <v>25.169550268989951</v>
      </c>
      <c r="AI317" s="219">
        <f t="shared" si="170"/>
        <v>0.17460526402977239</v>
      </c>
      <c r="AJ317" s="219">
        <f t="shared" si="171"/>
        <v>2.8288003669627925E-2</v>
      </c>
      <c r="AK317" s="219">
        <f t="shared" si="172"/>
        <v>0.15899808959135697</v>
      </c>
      <c r="AL317" s="219">
        <f t="shared" si="173"/>
        <v>2.9263452072028889E-3</v>
      </c>
      <c r="AM317" s="218">
        <f t="shared" si="174"/>
        <v>0.37067039291236598</v>
      </c>
      <c r="AN317" s="220">
        <v>2700.64</v>
      </c>
      <c r="AO317" s="221">
        <v>8.0349741315135859</v>
      </c>
      <c r="AP317" s="217">
        <v>25.476033999999999</v>
      </c>
      <c r="AQ317" s="221">
        <v>8.0494726717239544</v>
      </c>
      <c r="AR317" s="210">
        <v>232.89320689643426</v>
      </c>
      <c r="AS317" s="217">
        <v>25.221920799999999</v>
      </c>
      <c r="AT317" s="217"/>
      <c r="AU317" s="222">
        <f t="shared" si="144"/>
        <v>2024.2948805460751</v>
      </c>
      <c r="AV317" s="38"/>
      <c r="AW317" s="115" t="s">
        <v>87</v>
      </c>
      <c r="AX317" s="240">
        <v>2352.7424872337474</v>
      </c>
      <c r="AY317" s="241">
        <v>15.5273</v>
      </c>
      <c r="AZ317" s="241">
        <v>2.016</v>
      </c>
      <c r="BA317" s="242">
        <v>8.1872155961671336</v>
      </c>
      <c r="BB317" s="284">
        <v>316.01637789558612</v>
      </c>
      <c r="BC317" s="284">
        <v>317.154023876461</v>
      </c>
      <c r="BD317" s="239">
        <v>250.91693882588234</v>
      </c>
      <c r="BE317" s="239">
        <v>2090.2553863641019</v>
      </c>
      <c r="BF317" s="239">
        <v>11.570162043763199</v>
      </c>
      <c r="BG317" s="239">
        <v>104.63017880533364</v>
      </c>
      <c r="BH317" s="239">
        <v>3.901772128187984</v>
      </c>
      <c r="BI317" s="239">
        <v>3.2825880198853103E-3</v>
      </c>
      <c r="BJ317" s="239">
        <v>1.5356524102907174E-2</v>
      </c>
      <c r="BK317" s="242">
        <v>9.8573713225896924</v>
      </c>
      <c r="BL317" s="243">
        <v>5.9282135966717053</v>
      </c>
      <c r="BM317" s="243">
        <v>3.8179900135190006</v>
      </c>
      <c r="BN317" s="239">
        <v>322.656269611646</v>
      </c>
      <c r="BO317" s="38"/>
      <c r="BP317" s="115" t="s">
        <v>94</v>
      </c>
      <c r="BQ317" s="239">
        <v>2342.7437132165287</v>
      </c>
      <c r="BR317" s="241">
        <v>15.5273</v>
      </c>
      <c r="BS317" s="241">
        <v>2.016</v>
      </c>
      <c r="BT317" s="242">
        <v>8.2019435412373767</v>
      </c>
      <c r="BU317" s="276">
        <v>303.11558632414165</v>
      </c>
      <c r="BV317" s="276">
        <v>304.20678998522578</v>
      </c>
      <c r="BW317" s="239">
        <v>257.563636509633</v>
      </c>
      <c r="BX317" s="239">
        <v>2074.082245401079</v>
      </c>
      <c r="BY317" s="239">
        <v>11.097831305816996</v>
      </c>
      <c r="BZ317" s="239">
        <v>107.37437120514691</v>
      </c>
      <c r="CA317" s="239">
        <v>4.0363595673209502</v>
      </c>
      <c r="CB317" s="239">
        <v>3.2945355460011171E-3</v>
      </c>
      <c r="CC317" s="239">
        <v>1.5863561075228468E-2</v>
      </c>
      <c r="CD317" s="239">
        <v>7.0214077889463964E-3</v>
      </c>
      <c r="CE317" s="187">
        <v>0</v>
      </c>
      <c r="CF317" s="242">
        <v>9.7085313269981075</v>
      </c>
      <c r="CG317" s="243">
        <v>6.0852498006289029</v>
      </c>
      <c r="CH317" s="243">
        <v>3.9191271686994633</v>
      </c>
      <c r="CI317" s="239">
        <v>309.48441658555078</v>
      </c>
      <c r="CJ317" s="38"/>
      <c r="CK317" s="38"/>
      <c r="CL317" s="38"/>
      <c r="CM317" s="38"/>
      <c r="CN317" s="38"/>
      <c r="CO317" s="38"/>
      <c r="CP317" s="38"/>
      <c r="CQ317" s="38"/>
      <c r="CR317" s="38"/>
      <c r="CS317" s="38"/>
    </row>
    <row r="318" spans="1:97" ht="13.5" customHeight="1" x14ac:dyDescent="0.35">
      <c r="A318" s="25" t="s">
        <v>84</v>
      </c>
      <c r="B318" s="132" t="s">
        <v>85</v>
      </c>
      <c r="C318" s="27" t="s">
        <v>86</v>
      </c>
      <c r="D318" s="206">
        <v>45399</v>
      </c>
      <c r="E318" s="223">
        <v>0.35505787037037034</v>
      </c>
      <c r="F318" s="208">
        <v>45399.355055</v>
      </c>
      <c r="G318" s="209">
        <v>13.708333333333334</v>
      </c>
      <c r="H318" s="209">
        <v>45.697666666666663</v>
      </c>
      <c r="I318" s="210">
        <v>19</v>
      </c>
      <c r="J318" s="211">
        <v>2.016</v>
      </c>
      <c r="K318" s="211">
        <v>2</v>
      </c>
      <c r="L318" s="213">
        <v>15.5273</v>
      </c>
      <c r="M318" s="213">
        <v>44.820439999999998</v>
      </c>
      <c r="N318" s="213">
        <v>8.3770000000000007</v>
      </c>
      <c r="O318" s="213">
        <v>0.47310000000000002</v>
      </c>
      <c r="P318" s="213">
        <v>0.81769999999999998</v>
      </c>
      <c r="Q318" s="213">
        <v>5.7563000000000004</v>
      </c>
      <c r="R318" s="213">
        <v>101.89100000000001</v>
      </c>
      <c r="S318" s="214">
        <v>36.250100000000003</v>
      </c>
      <c r="T318" s="213">
        <v>26.817900000000002</v>
      </c>
      <c r="U318" s="215">
        <f t="shared" si="162"/>
        <v>257.0821143</v>
      </c>
      <c r="V318" s="210">
        <v>267.32</v>
      </c>
      <c r="W318" s="232">
        <v>9.9999999999999992E-2</v>
      </c>
      <c r="X318" s="232">
        <v>2.7999999999999997E-2</v>
      </c>
      <c r="Y318" s="232">
        <v>0.10300000000000001</v>
      </c>
      <c r="Z318" s="229">
        <v>3.0000000000000001E-3</v>
      </c>
      <c r="AA318" s="232">
        <v>0.25800000000000001</v>
      </c>
      <c r="AB318" s="218">
        <f t="shared" si="163"/>
        <v>260.33827419642762</v>
      </c>
      <c r="AC318" s="218">
        <f t="shared" si="164"/>
        <v>243.13359939238927</v>
      </c>
      <c r="AD318" s="218">
        <f t="shared" si="165"/>
        <v>249.68553936108302</v>
      </c>
      <c r="AE318" s="218">
        <f t="shared" si="166"/>
        <v>-17.204674804038348</v>
      </c>
      <c r="AF318" s="218">
        <f t="shared" si="167"/>
        <v>-17.634460638916977</v>
      </c>
      <c r="AG318" s="218">
        <f t="shared" si="168"/>
        <v>107.06266797990847</v>
      </c>
      <c r="AH318" s="218">
        <f t="shared" si="169"/>
        <v>25.169550268989951</v>
      </c>
      <c r="AI318" s="219">
        <f t="shared" si="170"/>
        <v>9.7544840240096284E-2</v>
      </c>
      <c r="AJ318" s="219">
        <f t="shared" si="171"/>
        <v>2.7312555267226962E-2</v>
      </c>
      <c r="AK318" s="219">
        <f t="shared" si="172"/>
        <v>0.1004711854472992</v>
      </c>
      <c r="AL318" s="219">
        <f t="shared" si="173"/>
        <v>2.9263452072028889E-3</v>
      </c>
      <c r="AM318" s="218">
        <f t="shared" si="174"/>
        <v>0.25166568781944848</v>
      </c>
      <c r="AN318" s="220">
        <v>2709.6</v>
      </c>
      <c r="AO318" s="221">
        <v>8.0344961729448272</v>
      </c>
      <c r="AP318" s="217">
        <v>25.594553200000004</v>
      </c>
      <c r="AQ318" s="221">
        <v>8.0488447390525728</v>
      </c>
      <c r="AR318" s="210">
        <v>243.9751223330081</v>
      </c>
      <c r="AS318" s="217">
        <v>25.077287200000001</v>
      </c>
      <c r="AT318" s="217"/>
      <c r="AU318" s="222">
        <f t="shared" si="144"/>
        <v>2024.2948805460751</v>
      </c>
      <c r="AV318" s="38"/>
      <c r="AW318" s="115" t="s">
        <v>87</v>
      </c>
      <c r="AX318" s="240">
        <v>2359.9782372142513</v>
      </c>
      <c r="AY318" s="241">
        <v>15.5273</v>
      </c>
      <c r="AZ318" s="241">
        <v>2.016</v>
      </c>
      <c r="BA318" s="242">
        <v>8.1885535842806991</v>
      </c>
      <c r="BB318" s="284">
        <v>315.91400699212136</v>
      </c>
      <c r="BC318" s="284">
        <v>317.05128444194838</v>
      </c>
      <c r="BD318" s="239">
        <v>252.38599254444176</v>
      </c>
      <c r="BE318" s="239">
        <v>2096.0258306847695</v>
      </c>
      <c r="BF318" s="239">
        <v>11.566413985040439</v>
      </c>
      <c r="BG318" s="239">
        <v>104.87745396931754</v>
      </c>
      <c r="BH318" s="239">
        <v>3.9138113665171006</v>
      </c>
      <c r="BI318" s="239">
        <v>3.2836627179467373E-3</v>
      </c>
      <c r="BJ318" s="239">
        <v>1.0457105984482278E-2</v>
      </c>
      <c r="BK318" s="242">
        <v>9.85185371291346</v>
      </c>
      <c r="BL318" s="243">
        <v>5.9629217525632781</v>
      </c>
      <c r="BM318" s="243">
        <v>3.8403433566333725</v>
      </c>
      <c r="BN318" s="239">
        <v>322.55174776993425</v>
      </c>
      <c r="BO318" s="38"/>
      <c r="BP318" s="115" t="s">
        <v>94</v>
      </c>
      <c r="BQ318" s="239">
        <v>2350.0425789300616</v>
      </c>
      <c r="BR318" s="241">
        <v>15.5273</v>
      </c>
      <c r="BS318" s="241">
        <v>2.016</v>
      </c>
      <c r="BT318" s="242">
        <v>8.2031317658521967</v>
      </c>
      <c r="BU318" s="276">
        <v>303.14179609707219</v>
      </c>
      <c r="BV318" s="276">
        <v>304.23309411226239</v>
      </c>
      <c r="BW318" s="239">
        <v>258.9992749813494</v>
      </c>
      <c r="BX318" s="239">
        <v>2079.9445130365543</v>
      </c>
      <c r="BY318" s="239">
        <v>11.098790912157565</v>
      </c>
      <c r="BZ318" s="239">
        <v>107.59790285601262</v>
      </c>
      <c r="CA318" s="239">
        <v>4.0474181209502857</v>
      </c>
      <c r="CB318" s="239">
        <v>3.2955108139305672E-3</v>
      </c>
      <c r="CC318" s="239">
        <v>1.0798765239804747E-2</v>
      </c>
      <c r="CD318" s="239">
        <v>3.9328876974496912E-3</v>
      </c>
      <c r="CE318" s="187">
        <v>0</v>
      </c>
      <c r="CF318" s="242">
        <v>9.704784346966365</v>
      </c>
      <c r="CG318" s="243">
        <v>6.1191684812399396</v>
      </c>
      <c r="CH318" s="243">
        <v>3.9409720603743152</v>
      </c>
      <c r="CI318" s="239">
        <v>309.51117705795878</v>
      </c>
      <c r="CJ318" s="38"/>
      <c r="CK318" s="38"/>
      <c r="CL318" s="38"/>
      <c r="CM318" s="38"/>
      <c r="CN318" s="38"/>
      <c r="CO318" s="38"/>
      <c r="CP318" s="38"/>
      <c r="CQ318" s="38"/>
      <c r="CR318" s="38"/>
      <c r="CS318" s="38"/>
    </row>
    <row r="319" spans="1:97" ht="13.5" customHeight="1" x14ac:dyDescent="0.35">
      <c r="A319" s="25" t="s">
        <v>84</v>
      </c>
      <c r="B319" s="132" t="s">
        <v>85</v>
      </c>
      <c r="C319" s="27" t="s">
        <v>86</v>
      </c>
      <c r="D319" s="206">
        <v>45399</v>
      </c>
      <c r="E319" s="223">
        <v>0.35505787037037034</v>
      </c>
      <c r="F319" s="208">
        <v>45399.355055</v>
      </c>
      <c r="G319" s="209">
        <v>13.708333333333334</v>
      </c>
      <c r="H319" s="209">
        <v>45.697666666666663</v>
      </c>
      <c r="I319" s="210">
        <v>19</v>
      </c>
      <c r="J319" s="211">
        <v>2.016</v>
      </c>
      <c r="K319" s="211">
        <v>2</v>
      </c>
      <c r="L319" s="213">
        <v>15.5273</v>
      </c>
      <c r="M319" s="213">
        <v>44.820439999999998</v>
      </c>
      <c r="N319" s="213">
        <v>8.3770000000000007</v>
      </c>
      <c r="O319" s="213">
        <v>0.47310000000000002</v>
      </c>
      <c r="P319" s="213">
        <v>0.81769999999999998</v>
      </c>
      <c r="Q319" s="213">
        <v>5.7563000000000004</v>
      </c>
      <c r="R319" s="213">
        <v>101.89100000000001</v>
      </c>
      <c r="S319" s="214">
        <v>36.250100000000003</v>
      </c>
      <c r="T319" s="213">
        <v>26.817900000000002</v>
      </c>
      <c r="U319" s="215">
        <f t="shared" si="162"/>
        <v>257.0821143</v>
      </c>
      <c r="V319" s="210">
        <v>267.45</v>
      </c>
      <c r="W319" s="232">
        <v>0.104</v>
      </c>
      <c r="X319" s="232">
        <v>2.7999999999999997E-2</v>
      </c>
      <c r="Y319" s="232">
        <v>0.11599999999999999</v>
      </c>
      <c r="Z319" s="229">
        <v>3.0000000000000001E-3</v>
      </c>
      <c r="AA319" s="232">
        <v>0.253</v>
      </c>
      <c r="AB319" s="218">
        <f t="shared" si="163"/>
        <v>260.46487892351701</v>
      </c>
      <c r="AC319" s="218">
        <f t="shared" si="164"/>
        <v>243.13359939238927</v>
      </c>
      <c r="AD319" s="218">
        <f t="shared" si="165"/>
        <v>249.68553936108302</v>
      </c>
      <c r="AE319" s="218">
        <f t="shared" si="166"/>
        <v>-17.331279531127734</v>
      </c>
      <c r="AF319" s="218">
        <f t="shared" si="167"/>
        <v>-17.764460638916972</v>
      </c>
      <c r="AG319" s="218">
        <f t="shared" si="168"/>
        <v>107.11473347009772</v>
      </c>
      <c r="AH319" s="218">
        <f t="shared" si="169"/>
        <v>25.169550268989951</v>
      </c>
      <c r="AI319" s="219">
        <f t="shared" si="170"/>
        <v>0.10144663384970015</v>
      </c>
      <c r="AJ319" s="219">
        <f t="shared" si="171"/>
        <v>2.7312555267226962E-2</v>
      </c>
      <c r="AK319" s="219">
        <f t="shared" si="172"/>
        <v>0.1131520146785117</v>
      </c>
      <c r="AL319" s="219">
        <f t="shared" si="173"/>
        <v>2.9263452072028889E-3</v>
      </c>
      <c r="AM319" s="218">
        <f t="shared" si="174"/>
        <v>0.24678844580744363</v>
      </c>
      <c r="AN319" s="220">
        <v>2712.03</v>
      </c>
      <c r="AO319" s="221">
        <v>8.0320979968300055</v>
      </c>
      <c r="AP319" s="217">
        <v>25.595557599999999</v>
      </c>
      <c r="AQ319" s="221">
        <v>8.0464193274197306</v>
      </c>
      <c r="AR319" s="210">
        <v>241.13756151375745</v>
      </c>
      <c r="AS319" s="217">
        <v>25.125498400000001</v>
      </c>
      <c r="AT319" s="217"/>
      <c r="AU319" s="222">
        <f t="shared" si="144"/>
        <v>2024.2948805460751</v>
      </c>
      <c r="AV319" s="38"/>
      <c r="AW319" s="115" t="s">
        <v>87</v>
      </c>
      <c r="AX319" s="240">
        <v>2363.8171762979432</v>
      </c>
      <c r="AY319" s="241">
        <v>15.5273</v>
      </c>
      <c r="AZ319" s="241">
        <v>2.016</v>
      </c>
      <c r="BA319" s="242">
        <v>8.1861358275237102</v>
      </c>
      <c r="BB319" s="284">
        <v>318.37470716111062</v>
      </c>
      <c r="BC319" s="284">
        <v>319.52084303047917</v>
      </c>
      <c r="BD319" s="239">
        <v>251.53557163928727</v>
      </c>
      <c r="BE319" s="239">
        <v>2100.6250981920612</v>
      </c>
      <c r="BF319" s="239">
        <v>11.656506466594438</v>
      </c>
      <c r="BG319" s="239">
        <v>104.43092127342052</v>
      </c>
      <c r="BH319" s="239">
        <v>3.892083360791676</v>
      </c>
      <c r="BI319" s="239">
        <v>3.2817222769809806E-3</v>
      </c>
      <c r="BJ319" s="239">
        <v>1.0199872949406302E-2</v>
      </c>
      <c r="BK319" s="242">
        <v>9.8788374436312392</v>
      </c>
      <c r="BL319" s="243">
        <v>5.9428295387955625</v>
      </c>
      <c r="BM319" s="243">
        <v>3.827403223781598</v>
      </c>
      <c r="BN319" s="239">
        <v>325.06415026769707</v>
      </c>
      <c r="BO319" s="38"/>
      <c r="BP319" s="115" t="s">
        <v>94</v>
      </c>
      <c r="BQ319" s="239">
        <v>2353.9187785436525</v>
      </c>
      <c r="BR319" s="241">
        <v>15.5273</v>
      </c>
      <c r="BS319" s="241">
        <v>2.016</v>
      </c>
      <c r="BT319" s="242">
        <v>8.2006872905190509</v>
      </c>
      <c r="BU319" s="276">
        <v>305.53656097206397</v>
      </c>
      <c r="BV319" s="276">
        <v>306.63648004244538</v>
      </c>
      <c r="BW319" s="239">
        <v>258.12315469553789</v>
      </c>
      <c r="BX319" s="239">
        <v>2084.6091545129434</v>
      </c>
      <c r="BY319" s="239">
        <v>11.186469335170823</v>
      </c>
      <c r="BZ319" s="239">
        <v>107.13838839962058</v>
      </c>
      <c r="CA319" s="239">
        <v>4.024700766443142</v>
      </c>
      <c r="CB319" s="239">
        <v>3.2935062992562212E-3</v>
      </c>
      <c r="CC319" s="239">
        <v>1.0532586830997767E-2</v>
      </c>
      <c r="CD319" s="239">
        <v>4.0681663377276633E-3</v>
      </c>
      <c r="CE319" s="187">
        <v>0</v>
      </c>
      <c r="CF319" s="242">
        <v>9.7312636711035942</v>
      </c>
      <c r="CG319" s="243">
        <v>6.0984690887837303</v>
      </c>
      <c r="CH319" s="243">
        <v>3.9276408818675068</v>
      </c>
      <c r="CI319" s="239">
        <v>311.95625888032282</v>
      </c>
      <c r="CJ319" s="38"/>
      <c r="CK319" s="38"/>
      <c r="CL319" s="38"/>
      <c r="CM319" s="38"/>
      <c r="CN319" s="38"/>
      <c r="CO319" s="38"/>
      <c r="CP319" s="38"/>
      <c r="CQ319" s="38"/>
      <c r="CR319" s="38"/>
      <c r="CS319" s="38"/>
    </row>
    <row r="320" spans="1:97" ht="13.5" customHeight="1" x14ac:dyDescent="0.35">
      <c r="A320" s="136" t="s">
        <v>89</v>
      </c>
      <c r="B320" s="137" t="s">
        <v>85</v>
      </c>
      <c r="C320" s="138" t="s">
        <v>86</v>
      </c>
      <c r="D320" s="206">
        <v>45399</v>
      </c>
      <c r="E320" s="223">
        <v>0.35560185185185184</v>
      </c>
      <c r="F320" s="208">
        <v>45399.355603999997</v>
      </c>
      <c r="G320" s="224">
        <v>13.708333333333334</v>
      </c>
      <c r="H320" s="224">
        <v>45.697666666666663</v>
      </c>
      <c r="I320" s="225">
        <v>19</v>
      </c>
      <c r="J320" s="226">
        <v>15.124000000000001</v>
      </c>
      <c r="K320" s="226">
        <v>15</v>
      </c>
      <c r="L320" s="214">
        <v>13.924799999999999</v>
      </c>
      <c r="M320" s="214">
        <v>43.956842999999999</v>
      </c>
      <c r="N320" s="214">
        <v>8.3420000000000005</v>
      </c>
      <c r="O320" s="214">
        <v>1.5247999999999999</v>
      </c>
      <c r="P320" s="214">
        <v>1.0908</v>
      </c>
      <c r="Q320" s="214">
        <v>5.1167999999999996</v>
      </c>
      <c r="R320" s="214">
        <v>88.858000000000004</v>
      </c>
      <c r="S320" s="214">
        <v>36.957799999999999</v>
      </c>
      <c r="T320" s="214">
        <v>27.7178</v>
      </c>
      <c r="U320" s="215">
        <f t="shared" si="162"/>
        <v>228.5214048</v>
      </c>
      <c r="V320" s="210">
        <v>234.51</v>
      </c>
      <c r="W320" s="232">
        <v>1.103</v>
      </c>
      <c r="X320" s="232">
        <v>8.6999999999999994E-2</v>
      </c>
      <c r="Y320" s="232">
        <v>0.59200000000000008</v>
      </c>
      <c r="Z320" s="229">
        <v>3.0000000000000001E-3</v>
      </c>
      <c r="AA320" s="232">
        <v>2.6179999999999999</v>
      </c>
      <c r="AB320" s="218">
        <f t="shared" si="163"/>
        <v>228.18520804057303</v>
      </c>
      <c r="AC320" s="218">
        <f t="shared" si="164"/>
        <v>249.68806568808543</v>
      </c>
      <c r="AD320" s="218">
        <f t="shared" si="165"/>
        <v>256.64364150456333</v>
      </c>
      <c r="AE320" s="218">
        <f t="shared" si="166"/>
        <v>21.5028576475124</v>
      </c>
      <c r="AF320" s="218">
        <f t="shared" si="167"/>
        <v>22.133641504563343</v>
      </c>
      <c r="AG320" s="218">
        <f t="shared" si="168"/>
        <v>91.375729640210167</v>
      </c>
      <c r="AH320" s="218">
        <f t="shared" si="169"/>
        <v>25.707799022468635</v>
      </c>
      <c r="AI320" s="219">
        <f t="shared" si="170"/>
        <v>1.0753549900382871</v>
      </c>
      <c r="AJ320" s="219">
        <f t="shared" si="171"/>
        <v>8.4819477908731608E-2</v>
      </c>
      <c r="AK320" s="219">
        <f t="shared" si="172"/>
        <v>0.57716242439044974</v>
      </c>
      <c r="AL320" s="219">
        <f t="shared" si="173"/>
        <v>2.9248095830597108E-3</v>
      </c>
      <c r="AM320" s="218">
        <f t="shared" si="174"/>
        <v>2.5523838294834409</v>
      </c>
      <c r="AN320" s="220">
        <v>2700.88</v>
      </c>
      <c r="AO320" s="221">
        <v>7.9465106316442204</v>
      </c>
      <c r="AP320" s="217">
        <v>25.520227600000002</v>
      </c>
      <c r="AQ320" s="221">
        <v>7.9592379798813147</v>
      </c>
      <c r="AR320" s="210">
        <v>204.99932473458838</v>
      </c>
      <c r="AS320" s="217">
        <v>25.1777272</v>
      </c>
      <c r="AT320" s="217"/>
      <c r="AU320" s="222">
        <f t="shared" si="144"/>
        <v>2024.2948805460751</v>
      </c>
      <c r="AV320" s="38"/>
      <c r="AW320" s="115" t="s">
        <v>87</v>
      </c>
      <c r="AX320" s="240">
        <v>2405.0117844788961</v>
      </c>
      <c r="AY320" s="241">
        <v>13.924799999999999</v>
      </c>
      <c r="AZ320" s="241">
        <v>15.124000000000001</v>
      </c>
      <c r="BA320" s="242">
        <v>8.122321970884629</v>
      </c>
      <c r="BB320" s="284">
        <v>376.86077000728636</v>
      </c>
      <c r="BC320" s="284">
        <v>378.24542076677625</v>
      </c>
      <c r="BD320" s="239">
        <v>214.99411157913593</v>
      </c>
      <c r="BE320" s="239">
        <v>2175.5890090287785</v>
      </c>
      <c r="BF320" s="239">
        <v>14.428663870981548</v>
      </c>
      <c r="BG320" s="239">
        <v>92.285665279433246</v>
      </c>
      <c r="BH320" s="239">
        <v>2.9038091689272059</v>
      </c>
      <c r="BI320" s="239">
        <v>3.2020912671852347E-3</v>
      </c>
      <c r="BJ320" s="239">
        <v>8.6018248689378143E-2</v>
      </c>
      <c r="BK320" s="242">
        <v>10.750896762288772</v>
      </c>
      <c r="BL320" s="243">
        <v>5.0414552714928096</v>
      </c>
      <c r="BM320" s="243">
        <v>3.2385299811227761</v>
      </c>
      <c r="BN320" s="239">
        <v>384.15030347194102</v>
      </c>
      <c r="BO320" s="38"/>
      <c r="BP320" s="115" t="s">
        <v>94</v>
      </c>
      <c r="BQ320" s="239">
        <v>2396.9568362480618</v>
      </c>
      <c r="BR320" s="241">
        <v>13.924799999999999</v>
      </c>
      <c r="BS320" s="241">
        <v>15.124000000000001</v>
      </c>
      <c r="BT320" s="242">
        <v>8.1353213700636431</v>
      </c>
      <c r="BU320" s="276">
        <v>363.59937681420627</v>
      </c>
      <c r="BV320" s="276">
        <v>364.93530295278026</v>
      </c>
      <c r="BW320" s="239">
        <v>220.22547871385461</v>
      </c>
      <c r="BX320" s="239">
        <v>2162.8104254306904</v>
      </c>
      <c r="BY320" s="239">
        <v>13.920932103516497</v>
      </c>
      <c r="BZ320" s="239">
        <v>94.509586915099618</v>
      </c>
      <c r="CA320" s="239">
        <v>2.992040524757964</v>
      </c>
      <c r="CB320" s="239">
        <v>3.210995066273422E-3</v>
      </c>
      <c r="CC320" s="239">
        <v>8.8541220823906794E-2</v>
      </c>
      <c r="CD320" s="239">
        <v>3.273306011947278E-2</v>
      </c>
      <c r="CE320" s="187">
        <v>0</v>
      </c>
      <c r="CF320" s="242">
        <v>10.597145092067484</v>
      </c>
      <c r="CG320" s="243">
        <v>5.1641270192198814</v>
      </c>
      <c r="CH320" s="243">
        <v>3.3173318570607169</v>
      </c>
      <c r="CI320" s="239">
        <v>370.63239812062528</v>
      </c>
      <c r="CJ320" s="38"/>
      <c r="CK320" s="38"/>
      <c r="CL320" s="38"/>
      <c r="CM320" s="38"/>
      <c r="CN320" s="38"/>
      <c r="CO320" s="38"/>
      <c r="CP320" s="38"/>
      <c r="CQ320" s="38"/>
      <c r="CR320" s="38"/>
      <c r="CS320" s="38"/>
    </row>
    <row r="321" spans="1:97" ht="13.5" customHeight="1" x14ac:dyDescent="0.35">
      <c r="A321" s="25" t="s">
        <v>84</v>
      </c>
      <c r="B321" s="132" t="s">
        <v>85</v>
      </c>
      <c r="C321" s="27" t="s">
        <v>86</v>
      </c>
      <c r="D321" s="206">
        <v>45428</v>
      </c>
      <c r="E321" s="223">
        <v>0.30947916666666669</v>
      </c>
      <c r="F321" s="208">
        <v>45428.309476000002</v>
      </c>
      <c r="G321" s="209">
        <v>13.708333333333334</v>
      </c>
      <c r="H321" s="209">
        <v>45.697666666666663</v>
      </c>
      <c r="I321" s="210">
        <v>19</v>
      </c>
      <c r="J321" s="211">
        <v>1.9510000000000001</v>
      </c>
      <c r="K321" s="211">
        <v>1.9350000000000001</v>
      </c>
      <c r="L321" s="213">
        <v>17.9084</v>
      </c>
      <c r="M321" s="213">
        <v>46.890821000000003</v>
      </c>
      <c r="N321" s="213">
        <v>8.298</v>
      </c>
      <c r="O321" s="213">
        <v>1.0267999999999999</v>
      </c>
      <c r="P321" s="213">
        <v>0.57823780000000002</v>
      </c>
      <c r="Q321" s="213">
        <v>5.6612999999999998</v>
      </c>
      <c r="R321" s="213">
        <v>105.813</v>
      </c>
      <c r="S321" s="214">
        <v>35.9298</v>
      </c>
      <c r="T321" s="213">
        <v>26.007200000000001</v>
      </c>
      <c r="U321" s="215">
        <f t="shared" si="162"/>
        <v>252.8393193</v>
      </c>
      <c r="V321" s="210">
        <v>259.62405657177271</v>
      </c>
      <c r="W321" s="216">
        <v>3.9999999999999994E-2</v>
      </c>
      <c r="X321" s="217">
        <v>0.01</v>
      </c>
      <c r="Y321" s="217">
        <v>9.6000000000000002E-2</v>
      </c>
      <c r="Z321" s="229">
        <v>3.0000000000000001E-3</v>
      </c>
      <c r="AA321" s="217">
        <v>1.149</v>
      </c>
      <c r="AB321" s="218">
        <f t="shared" si="163"/>
        <v>253.04311370502342</v>
      </c>
      <c r="AC321" s="218">
        <f t="shared" si="164"/>
        <v>232.88431536213096</v>
      </c>
      <c r="AD321" s="218">
        <f t="shared" si="165"/>
        <v>238.96924600454324</v>
      </c>
      <c r="AE321" s="218">
        <f t="shared" si="166"/>
        <v>-20.158798342892453</v>
      </c>
      <c r="AF321" s="218">
        <f t="shared" si="167"/>
        <v>-20.654810567229475</v>
      </c>
      <c r="AG321" s="218">
        <f t="shared" si="168"/>
        <v>108.64329235354275</v>
      </c>
      <c r="AH321" s="218">
        <f t="shared" si="169"/>
        <v>24.926014254940355</v>
      </c>
      <c r="AI321" s="219">
        <f t="shared" si="170"/>
        <v>3.9027207275129601E-2</v>
      </c>
      <c r="AJ321" s="219">
        <f t="shared" si="171"/>
        <v>9.756801818782402E-3</v>
      </c>
      <c r="AK321" s="219">
        <f t="shared" si="172"/>
        <v>9.3665297460311062E-2</v>
      </c>
      <c r="AL321" s="219">
        <f t="shared" si="173"/>
        <v>2.9270405456347207E-3</v>
      </c>
      <c r="AM321" s="218">
        <f t="shared" si="174"/>
        <v>1.121056528978098</v>
      </c>
      <c r="AN321" s="220">
        <v>2677.24</v>
      </c>
      <c r="AO321" s="221">
        <v>8.0411493966635152</v>
      </c>
      <c r="AP321" s="217">
        <v>25.5995752</v>
      </c>
      <c r="AQ321" s="221">
        <v>8.0558976246589875</v>
      </c>
      <c r="AR321" s="210">
        <v>238.8134963380096</v>
      </c>
      <c r="AS321" s="217">
        <v>25.109428000000001</v>
      </c>
      <c r="AT321" s="217"/>
      <c r="AU321" s="222">
        <f t="shared" ref="AU321:AU368" si="181">YEAR(D321)+(D321-DATE(YEAR(D321),1,0))/((DATE(YEAR(D321)+1,1,0)-DATE(YEAR(D321),1,0))+0.25)</f>
        <v>2024.3740614334472</v>
      </c>
      <c r="AV321" s="38"/>
      <c r="AW321" s="115" t="s">
        <v>87</v>
      </c>
      <c r="AX321" s="240">
        <v>2328.6535236823056</v>
      </c>
      <c r="AY321" s="241">
        <v>17.9084</v>
      </c>
      <c r="AZ321" s="241">
        <v>1.9510000000000001</v>
      </c>
      <c r="BA321" s="242">
        <v>8.1583563261145553</v>
      </c>
      <c r="BB321" s="284">
        <v>339.15195043048351</v>
      </c>
      <c r="BC321" s="284">
        <v>340.33672524004652</v>
      </c>
      <c r="BD321" s="239">
        <v>252.15328119994004</v>
      </c>
      <c r="BE321" s="239">
        <v>2064.9002440579739</v>
      </c>
      <c r="BF321" s="239">
        <v>11.599998424391931</v>
      </c>
      <c r="BG321" s="239">
        <v>103.41693546789027</v>
      </c>
      <c r="BH321" s="239">
        <v>4.5704067029143225</v>
      </c>
      <c r="BI321" s="239">
        <v>3.3060788991698675E-3</v>
      </c>
      <c r="BJ321" s="239">
        <v>4.7931842487067292E-2</v>
      </c>
      <c r="BK321" s="242">
        <v>9.7753537222195366</v>
      </c>
      <c r="BL321" s="243">
        <v>5.9776433488818652</v>
      </c>
      <c r="BM321" s="243">
        <v>3.869734703600705</v>
      </c>
      <c r="BN321" s="239">
        <v>347.22649979704477</v>
      </c>
      <c r="BO321" s="38"/>
      <c r="BP321" s="115" t="s">
        <v>94</v>
      </c>
      <c r="BQ321" s="239">
        <v>2318.5109178975672</v>
      </c>
      <c r="BR321" s="241">
        <v>17.9084</v>
      </c>
      <c r="BS321" s="241">
        <v>1.9510000000000001</v>
      </c>
      <c r="BT321" s="242">
        <v>8.173288875097164</v>
      </c>
      <c r="BU321" s="276">
        <v>325.08500711639829</v>
      </c>
      <c r="BV321" s="276">
        <v>326.22064123824038</v>
      </c>
      <c r="BW321" s="239">
        <v>258.90017452941737</v>
      </c>
      <c r="BX321" s="239">
        <v>2048.4918759532429</v>
      </c>
      <c r="BY321" s="239">
        <v>11.118867414906894</v>
      </c>
      <c r="BZ321" s="239">
        <v>106.16972456950808</v>
      </c>
      <c r="CA321" s="239">
        <v>4.7302859712167322</v>
      </c>
      <c r="CB321" s="239">
        <v>3.3188022080129329E-3</v>
      </c>
      <c r="CC321" s="239">
        <v>4.9534478979993746E-2</v>
      </c>
      <c r="CD321" s="239">
        <v>1.7787874396564196E-3</v>
      </c>
      <c r="CE321" s="187">
        <v>0</v>
      </c>
      <c r="CF321" s="242">
        <v>9.6267495095110576</v>
      </c>
      <c r="CG321" s="243">
        <v>6.1375878153771719</v>
      </c>
      <c r="CH321" s="243">
        <v>3.9732776245348496</v>
      </c>
      <c r="CI321" s="239">
        <v>332.8246498781707</v>
      </c>
      <c r="CJ321" s="38"/>
      <c r="CK321" s="38"/>
      <c r="CL321" s="38"/>
      <c r="CM321" s="38"/>
      <c r="CN321" s="38"/>
      <c r="CO321" s="38"/>
      <c r="CP321" s="38"/>
      <c r="CQ321" s="38"/>
      <c r="CR321" s="38"/>
      <c r="CS321" s="38"/>
    </row>
    <row r="322" spans="1:97" ht="13.5" customHeight="1" x14ac:dyDescent="0.35">
      <c r="A322" s="25" t="s">
        <v>84</v>
      </c>
      <c r="B322" s="132" t="s">
        <v>85</v>
      </c>
      <c r="C322" s="27" t="s">
        <v>86</v>
      </c>
      <c r="D322" s="206">
        <v>45428</v>
      </c>
      <c r="E322" s="223">
        <v>0.30947916666666669</v>
      </c>
      <c r="F322" s="208">
        <v>45428.309476000002</v>
      </c>
      <c r="G322" s="209">
        <v>13.708333333333334</v>
      </c>
      <c r="H322" s="209">
        <v>45.697666666666663</v>
      </c>
      <c r="I322" s="210">
        <v>19</v>
      </c>
      <c r="J322" s="211">
        <v>1.9510000000000001</v>
      </c>
      <c r="K322" s="211">
        <v>1.9350000000000001</v>
      </c>
      <c r="L322" s="213">
        <v>17.9084</v>
      </c>
      <c r="M322" s="213">
        <v>46.890821000000003</v>
      </c>
      <c r="N322" s="213">
        <v>8.298</v>
      </c>
      <c r="O322" s="213">
        <v>1.0267999999999999</v>
      </c>
      <c r="P322" s="213">
        <v>0.57823780000000002</v>
      </c>
      <c r="Q322" s="213">
        <v>5.6612999999999998</v>
      </c>
      <c r="R322" s="213">
        <v>105.813</v>
      </c>
      <c r="S322" s="214">
        <v>35.9298</v>
      </c>
      <c r="T322" s="213">
        <v>26.007200000000001</v>
      </c>
      <c r="U322" s="215">
        <f t="shared" si="162"/>
        <v>252.8393193</v>
      </c>
      <c r="V322" s="210">
        <v>259.42372470006643</v>
      </c>
      <c r="W322" s="232">
        <v>9.0999999999999998E-2</v>
      </c>
      <c r="X322" s="232">
        <v>1.2E-2</v>
      </c>
      <c r="Y322" s="232">
        <v>0.05</v>
      </c>
      <c r="Z322" s="229">
        <v>3.0000000000000001E-3</v>
      </c>
      <c r="AA322" s="232">
        <v>1</v>
      </c>
      <c r="AB322" s="218">
        <f t="shared" si="163"/>
        <v>252.84785983964483</v>
      </c>
      <c r="AC322" s="218">
        <f t="shared" si="164"/>
        <v>232.88431536213096</v>
      </c>
      <c r="AD322" s="218">
        <f t="shared" si="165"/>
        <v>238.96924600454324</v>
      </c>
      <c r="AE322" s="218">
        <f t="shared" si="166"/>
        <v>-19.963544477513864</v>
      </c>
      <c r="AF322" s="218">
        <f t="shared" si="167"/>
        <v>-20.454478695523193</v>
      </c>
      <c r="AG322" s="218">
        <f t="shared" si="168"/>
        <v>108.5594606994468</v>
      </c>
      <c r="AH322" s="218">
        <f t="shared" si="169"/>
        <v>24.926014254940355</v>
      </c>
      <c r="AI322" s="219">
        <f t="shared" si="170"/>
        <v>8.8786896550919855E-2</v>
      </c>
      <c r="AJ322" s="219">
        <f t="shared" si="171"/>
        <v>1.1708162182538883E-2</v>
      </c>
      <c r="AK322" s="219">
        <f t="shared" si="172"/>
        <v>4.8784009093912006E-2</v>
      </c>
      <c r="AL322" s="219">
        <f t="shared" si="173"/>
        <v>2.9270405456347207E-3</v>
      </c>
      <c r="AM322" s="218">
        <f t="shared" si="174"/>
        <v>0.97568018187824024</v>
      </c>
      <c r="AN322" s="220">
        <v>2676.8</v>
      </c>
      <c r="AO322" s="221">
        <v>8.0400802986778892</v>
      </c>
      <c r="AP322" s="217">
        <v>25.749230800000003</v>
      </c>
      <c r="AQ322" s="221">
        <v>8.054632046351534</v>
      </c>
      <c r="AR322" s="210">
        <v>239.32515939315314</v>
      </c>
      <c r="AS322" s="217">
        <v>25.038115600000001</v>
      </c>
      <c r="AT322" s="217"/>
      <c r="AU322" s="222">
        <f t="shared" si="181"/>
        <v>2024.3740614334472</v>
      </c>
      <c r="AV322" s="38"/>
      <c r="AW322" s="115" t="s">
        <v>87</v>
      </c>
      <c r="AX322" s="240">
        <v>2327.4504344645193</v>
      </c>
      <c r="AY322" s="241">
        <v>17.9084</v>
      </c>
      <c r="AZ322" s="241">
        <v>1.9510000000000001</v>
      </c>
      <c r="BA322" s="242">
        <v>8.1595547594479179</v>
      </c>
      <c r="BB322" s="284">
        <v>337.94613319846468</v>
      </c>
      <c r="BC322" s="284">
        <v>339.12669567228966</v>
      </c>
      <c r="BD322" s="239">
        <v>252.64729521424465</v>
      </c>
      <c r="BE322" s="239">
        <v>2063.2443833367211</v>
      </c>
      <c r="BF322" s="239">
        <v>11.558755913553595</v>
      </c>
      <c r="BG322" s="239">
        <v>103.63601848042767</v>
      </c>
      <c r="BH322" s="239">
        <v>4.5830361335267922</v>
      </c>
      <c r="BI322" s="239">
        <v>3.3070899057615478E-3</v>
      </c>
      <c r="BJ322" s="239">
        <v>4.182647066965791E-2</v>
      </c>
      <c r="BK322" s="242">
        <v>9.7629747686145016</v>
      </c>
      <c r="BL322" s="243">
        <v>5.989354636447942</v>
      </c>
      <c r="BM322" s="243">
        <v>3.8773162157909185</v>
      </c>
      <c r="BN322" s="239">
        <v>345.99197439821569</v>
      </c>
      <c r="BO322" s="38"/>
      <c r="BP322" s="115" t="s">
        <v>94</v>
      </c>
      <c r="BQ322" s="239">
        <v>2317.4301136848235</v>
      </c>
      <c r="BR322" s="241">
        <v>17.9084</v>
      </c>
      <c r="BS322" s="241">
        <v>1.9510000000000001</v>
      </c>
      <c r="BT322" s="242">
        <v>8.1742919862201813</v>
      </c>
      <c r="BU322" s="276">
        <v>324.10371181514301</v>
      </c>
      <c r="BV322" s="276">
        <v>325.23591793383724</v>
      </c>
      <c r="BW322" s="239">
        <v>259.3138003257763</v>
      </c>
      <c r="BX322" s="239">
        <v>2047.0310091417984</v>
      </c>
      <c r="BY322" s="239">
        <v>11.085304217248702</v>
      </c>
      <c r="BZ322" s="239">
        <v>106.35643605044297</v>
      </c>
      <c r="CA322" s="239">
        <v>4.7412243707910013</v>
      </c>
      <c r="CB322" s="239">
        <v>3.3196667970625707E-3</v>
      </c>
      <c r="CC322" s="239">
        <v>4.320622369086391E-2</v>
      </c>
      <c r="CD322" s="239">
        <v>4.0556717334809316E-3</v>
      </c>
      <c r="CE322" s="187">
        <v>0</v>
      </c>
      <c r="CF322" s="242">
        <v>9.6166544145255433</v>
      </c>
      <c r="CG322" s="243">
        <v>6.1473933887124268</v>
      </c>
      <c r="CH322" s="243">
        <v>3.9796254384155882</v>
      </c>
      <c r="CI322" s="239">
        <v>331.81999184129472</v>
      </c>
      <c r="CJ322" s="38"/>
      <c r="CK322" s="38"/>
      <c r="CL322" s="38"/>
      <c r="CM322" s="38"/>
      <c r="CN322" s="38"/>
      <c r="CO322" s="38"/>
      <c r="CP322" s="38"/>
      <c r="CQ322" s="38"/>
      <c r="CR322" s="38"/>
      <c r="CS322" s="38"/>
    </row>
    <row r="323" spans="1:97" ht="13.5" customHeight="1" x14ac:dyDescent="0.35">
      <c r="A323" s="25" t="s">
        <v>84</v>
      </c>
      <c r="B323" s="132" t="s">
        <v>85</v>
      </c>
      <c r="C323" s="27" t="s">
        <v>86</v>
      </c>
      <c r="D323" s="206">
        <v>45428</v>
      </c>
      <c r="E323" s="223">
        <v>0.30947916666666669</v>
      </c>
      <c r="F323" s="208">
        <v>45428.309476000002</v>
      </c>
      <c r="G323" s="209">
        <v>13.708333333333334</v>
      </c>
      <c r="H323" s="209">
        <v>45.697666666666663</v>
      </c>
      <c r="I323" s="210">
        <v>19</v>
      </c>
      <c r="J323" s="211">
        <v>1.9510000000000001</v>
      </c>
      <c r="K323" s="211">
        <v>1.9350000000000001</v>
      </c>
      <c r="L323" s="213">
        <v>17.9084</v>
      </c>
      <c r="M323" s="213">
        <v>46.890821000000003</v>
      </c>
      <c r="N323" s="213">
        <v>8.298</v>
      </c>
      <c r="O323" s="213">
        <v>1.0267999999999999</v>
      </c>
      <c r="P323" s="213">
        <v>0.57823780000000002</v>
      </c>
      <c r="Q323" s="213">
        <v>5.6612999999999998</v>
      </c>
      <c r="R323" s="213">
        <v>105.813</v>
      </c>
      <c r="S323" s="214">
        <v>35.9298</v>
      </c>
      <c r="T323" s="213">
        <v>26.007200000000001</v>
      </c>
      <c r="U323" s="215">
        <f t="shared" si="162"/>
        <v>252.8393193</v>
      </c>
      <c r="V323" s="210">
        <v>259.32428144606382</v>
      </c>
      <c r="W323" s="232">
        <v>5.7999999999999996E-2</v>
      </c>
      <c r="X323" s="235">
        <f t="shared" ref="X323" si="182">0.006/2</f>
        <v>3.0000000000000001E-3</v>
      </c>
      <c r="Y323" s="232">
        <v>0.04</v>
      </c>
      <c r="Z323" s="229">
        <v>3.0000000000000001E-3</v>
      </c>
      <c r="AA323" s="232">
        <v>0.998</v>
      </c>
      <c r="AB323" s="218">
        <f t="shared" si="163"/>
        <v>252.75093727028801</v>
      </c>
      <c r="AC323" s="218">
        <f t="shared" si="164"/>
        <v>232.88431536213096</v>
      </c>
      <c r="AD323" s="218">
        <f t="shared" si="165"/>
        <v>238.96924600454324</v>
      </c>
      <c r="AE323" s="218">
        <f t="shared" si="166"/>
        <v>-19.866621908157043</v>
      </c>
      <c r="AF323" s="218">
        <f t="shared" si="167"/>
        <v>-20.355035441520585</v>
      </c>
      <c r="AG323" s="218">
        <f t="shared" si="168"/>
        <v>108.51784728865638</v>
      </c>
      <c r="AH323" s="218">
        <f t="shared" si="169"/>
        <v>24.926014254940355</v>
      </c>
      <c r="AI323" s="219">
        <f t="shared" si="170"/>
        <v>5.6589450548937922E-2</v>
      </c>
      <c r="AJ323" s="219">
        <f t="shared" si="171"/>
        <v>2.9270405456347207E-3</v>
      </c>
      <c r="AK323" s="219">
        <f t="shared" si="172"/>
        <v>3.9027207275129608E-2</v>
      </c>
      <c r="AL323" s="219">
        <f t="shared" si="173"/>
        <v>2.9270405456347207E-3</v>
      </c>
      <c r="AM323" s="218">
        <f t="shared" si="174"/>
        <v>0.9737288215144837</v>
      </c>
      <c r="AN323" s="220">
        <v>2675.23</v>
      </c>
      <c r="AO323" s="221">
        <v>8.0378183808768551</v>
      </c>
      <c r="AP323" s="217">
        <v>25.972207600000001</v>
      </c>
      <c r="AQ323" s="221">
        <v>8.0520720617982491</v>
      </c>
      <c r="AR323" s="210">
        <v>235.90734207266019</v>
      </c>
      <c r="AS323" s="217">
        <v>25.164670000000001</v>
      </c>
      <c r="AT323" s="217"/>
      <c r="AU323" s="222">
        <f t="shared" si="181"/>
        <v>2024.3740614334472</v>
      </c>
      <c r="AV323" s="38"/>
      <c r="AW323" s="115" t="s">
        <v>87</v>
      </c>
      <c r="AX323" s="240">
        <v>2325.284554998917</v>
      </c>
      <c r="AY323" s="241">
        <v>17.9084</v>
      </c>
      <c r="AZ323" s="241">
        <v>1.9510000000000001</v>
      </c>
      <c r="BA323" s="242">
        <v>8.1606584034135086</v>
      </c>
      <c r="BB323" s="284">
        <v>336.68598492828755</v>
      </c>
      <c r="BC323" s="284">
        <v>337.86214526930769</v>
      </c>
      <c r="BD323" s="239">
        <v>252.98775320534236</v>
      </c>
      <c r="BE323" s="239">
        <v>2060.7811466728372</v>
      </c>
      <c r="BF323" s="239">
        <v>11.515655120737309</v>
      </c>
      <c r="BG323" s="239">
        <v>103.83805861686771</v>
      </c>
      <c r="BH323" s="239">
        <v>4.594697512299871</v>
      </c>
      <c r="BI323" s="239">
        <v>3.3080225018651838E-3</v>
      </c>
      <c r="BJ323" s="239">
        <v>4.1844466556814196E-2</v>
      </c>
      <c r="BK323" s="242">
        <v>9.7505077591402696</v>
      </c>
      <c r="BL323" s="243">
        <v>5.997425665452103</v>
      </c>
      <c r="BM323" s="243">
        <v>3.8825411412687849</v>
      </c>
      <c r="BN323" s="239">
        <v>344.70182444471101</v>
      </c>
      <c r="BO323" s="38"/>
      <c r="BP323" s="115" t="s">
        <v>94</v>
      </c>
      <c r="BQ323" s="239">
        <v>2315.4602539194861</v>
      </c>
      <c r="BR323" s="241">
        <v>17.9084</v>
      </c>
      <c r="BS323" s="241">
        <v>1.9510000000000001</v>
      </c>
      <c r="BT323" s="242">
        <v>8.1750992267550977</v>
      </c>
      <c r="BU323" s="276">
        <v>323.16245837720709</v>
      </c>
      <c r="BV323" s="276">
        <v>324.2913763728011</v>
      </c>
      <c r="BW323" s="239">
        <v>259.52369113581</v>
      </c>
      <c r="BX323" s="239">
        <v>2044.8834522140926</v>
      </c>
      <c r="BY323" s="239">
        <v>11.053110569583888</v>
      </c>
      <c r="BZ323" s="239">
        <v>106.50685293553195</v>
      </c>
      <c r="CA323" s="239">
        <v>4.7500452696222508</v>
      </c>
      <c r="CB323" s="239">
        <v>3.3203634734176642E-3</v>
      </c>
      <c r="CC323" s="239">
        <v>4.3196475447926153E-2</v>
      </c>
      <c r="CD323" s="239">
        <v>2.5895227525181016E-3</v>
      </c>
      <c r="CE323" s="187">
        <v>0</v>
      </c>
      <c r="CF323" s="242">
        <v>9.6074359445329183</v>
      </c>
      <c r="CG323" s="243">
        <v>6.1523691415506159</v>
      </c>
      <c r="CH323" s="243">
        <v>3.9828465813160059</v>
      </c>
      <c r="CI323" s="239">
        <v>330.85632898674936</v>
      </c>
      <c r="CJ323" s="38"/>
      <c r="CK323" s="38"/>
      <c r="CL323" s="38"/>
      <c r="CM323" s="38"/>
      <c r="CN323" s="38"/>
      <c r="CO323" s="38"/>
      <c r="CP323" s="38"/>
      <c r="CQ323" s="38"/>
      <c r="CR323" s="38"/>
      <c r="CS323" s="38"/>
    </row>
    <row r="324" spans="1:97" ht="13.5" customHeight="1" x14ac:dyDescent="0.35">
      <c r="A324" s="136" t="s">
        <v>89</v>
      </c>
      <c r="B324" s="137" t="s">
        <v>85</v>
      </c>
      <c r="C324" s="138" t="s">
        <v>86</v>
      </c>
      <c r="D324" s="206">
        <v>45428</v>
      </c>
      <c r="E324" s="223">
        <v>0.30777777777777776</v>
      </c>
      <c r="F324" s="208">
        <v>45428.307775000001</v>
      </c>
      <c r="G324" s="224">
        <v>13.708333333333334</v>
      </c>
      <c r="H324" s="224">
        <v>45.697666666666663</v>
      </c>
      <c r="I324" s="225">
        <v>19</v>
      </c>
      <c r="J324" s="226">
        <v>14.906000000000001</v>
      </c>
      <c r="K324" s="226">
        <v>14.782999999999999</v>
      </c>
      <c r="L324" s="214">
        <v>14.297700000000001</v>
      </c>
      <c r="M324" s="214">
        <v>44.852792000000001</v>
      </c>
      <c r="N324" s="214">
        <v>8.2210000000000001</v>
      </c>
      <c r="O324" s="214">
        <v>1.0623</v>
      </c>
      <c r="P324" s="214">
        <v>0.91676760000000002</v>
      </c>
      <c r="Q324" s="214">
        <v>4.83</v>
      </c>
      <c r="R324" s="214">
        <v>84.936999999999998</v>
      </c>
      <c r="S324" s="214">
        <v>37.438800000000001</v>
      </c>
      <c r="T324" s="214">
        <v>28.009499999999999</v>
      </c>
      <c r="U324" s="215">
        <f t="shared" si="162"/>
        <v>215.71263000000002</v>
      </c>
      <c r="V324" s="210">
        <v>221.16154461064011</v>
      </c>
      <c r="W324" s="232">
        <v>0.80800000000000005</v>
      </c>
      <c r="X324" s="232">
        <v>0.10199999999999999</v>
      </c>
      <c r="Y324" s="232">
        <v>0.55000000000000004</v>
      </c>
      <c r="Z324" s="229">
        <v>3.0000000000000001E-3</v>
      </c>
      <c r="AA324" s="232">
        <v>2.7869999999999999</v>
      </c>
      <c r="AB324" s="218">
        <f t="shared" si="163"/>
        <v>215.13570118820897</v>
      </c>
      <c r="AC324" s="218">
        <f t="shared" si="164"/>
        <v>247.02174945341116</v>
      </c>
      <c r="AD324" s="218">
        <f t="shared" si="165"/>
        <v>253.97613494754208</v>
      </c>
      <c r="AE324" s="218">
        <f t="shared" si="166"/>
        <v>31.886048265202191</v>
      </c>
      <c r="AF324" s="218">
        <f t="shared" si="167"/>
        <v>32.814590336901972</v>
      </c>
      <c r="AG324" s="218">
        <f t="shared" si="168"/>
        <v>87.079655990638756</v>
      </c>
      <c r="AH324" s="218">
        <f t="shared" si="169"/>
        <v>26.073753972960731</v>
      </c>
      <c r="AI324" s="219">
        <f t="shared" si="170"/>
        <v>0.78746775938027991</v>
      </c>
      <c r="AJ324" s="219">
        <f t="shared" si="171"/>
        <v>9.9408058733649204E-2</v>
      </c>
      <c r="AK324" s="219">
        <f t="shared" si="172"/>
        <v>0.53602384611281428</v>
      </c>
      <c r="AL324" s="219">
        <f t="shared" si="173"/>
        <v>2.9237664333426235E-3</v>
      </c>
      <c r="AM324" s="218">
        <f t="shared" si="174"/>
        <v>2.7161790165752975</v>
      </c>
      <c r="AN324" s="220">
        <v>2652.55</v>
      </c>
      <c r="AO324" s="221">
        <v>7.9262322990603407</v>
      </c>
      <c r="AP324" s="217">
        <v>24.845270800000002</v>
      </c>
      <c r="AQ324" s="221">
        <v>7.9389271834930515</v>
      </c>
      <c r="AR324" s="210">
        <v>189.50935476718195</v>
      </c>
      <c r="AS324" s="217">
        <v>25.070256400000002</v>
      </c>
      <c r="AT324" s="217"/>
      <c r="AU324" s="222">
        <f t="shared" si="181"/>
        <v>2024.3740614334472</v>
      </c>
      <c r="AV324" s="38"/>
      <c r="AW324" s="115" t="s">
        <v>87</v>
      </c>
      <c r="AX324" s="240">
        <v>2375.6274950001489</v>
      </c>
      <c r="AY324" s="241">
        <v>14.297700000000001</v>
      </c>
      <c r="AZ324" s="241">
        <v>14.906000000000001</v>
      </c>
      <c r="BA324" s="242">
        <v>8.0854956258359483</v>
      </c>
      <c r="BB324" s="284">
        <v>407.94091152703203</v>
      </c>
      <c r="BC324" s="284">
        <v>409.4326374122752</v>
      </c>
      <c r="BD324" s="239">
        <v>200.96494928086545</v>
      </c>
      <c r="BE324" s="239">
        <v>2159.2633229879575</v>
      </c>
      <c r="BF324" s="239">
        <v>15.399222731326146</v>
      </c>
      <c r="BG324" s="239">
        <v>88.467108879421474</v>
      </c>
      <c r="BH324" s="239">
        <v>2.787027482851367</v>
      </c>
      <c r="BI324" s="239">
        <v>3.1796516913315032E-3</v>
      </c>
      <c r="BJ324" s="239">
        <v>8.5823559376810049E-2</v>
      </c>
      <c r="BK324" s="242">
        <v>10.988135636879869</v>
      </c>
      <c r="BL324" s="243">
        <v>4.6966957894303833</v>
      </c>
      <c r="BM324" s="243">
        <v>3.0205813259768837</v>
      </c>
      <c r="BN324" s="239">
        <v>415.98163149635997</v>
      </c>
      <c r="BO324" s="38"/>
      <c r="BP324" s="115" t="s">
        <v>94</v>
      </c>
      <c r="BQ324" s="239">
        <v>2367.9236902412913</v>
      </c>
      <c r="BR324" s="241">
        <v>14.297700000000001</v>
      </c>
      <c r="BS324" s="241">
        <v>14.906000000000001</v>
      </c>
      <c r="BT324" s="242">
        <v>8.0984507324558681</v>
      </c>
      <c r="BU324" s="276">
        <v>393.73410120834114</v>
      </c>
      <c r="BV324" s="276">
        <v>395.17387675935629</v>
      </c>
      <c r="BW324" s="239">
        <v>205.89049589756064</v>
      </c>
      <c r="BX324" s="239">
        <v>2147.1702596634864</v>
      </c>
      <c r="BY324" s="239">
        <v>14.862934680244262</v>
      </c>
      <c r="BZ324" s="239">
        <v>90.621266500822756</v>
      </c>
      <c r="CA324" s="239">
        <v>2.8714175994634847</v>
      </c>
      <c r="CB324" s="239">
        <v>3.1881051132929385E-3</v>
      </c>
      <c r="CC324" s="239">
        <v>8.8337746495342526E-2</v>
      </c>
      <c r="CD324" s="239">
        <v>2.2690243051271715E-2</v>
      </c>
      <c r="CE324" s="187">
        <v>0</v>
      </c>
      <c r="CF324" s="242">
        <v>10.829443640480235</v>
      </c>
      <c r="CG324" s="243">
        <v>4.8118093658926346</v>
      </c>
      <c r="CH324" s="243">
        <v>3.0946142067546396</v>
      </c>
      <c r="CI324" s="239">
        <v>401.49479782084927</v>
      </c>
      <c r="CJ324" s="38"/>
      <c r="CK324" s="38"/>
      <c r="CL324" s="38"/>
      <c r="CM324" s="38"/>
      <c r="CN324" s="38"/>
      <c r="CO324" s="38"/>
      <c r="CP324" s="38"/>
      <c r="CQ324" s="38"/>
      <c r="CR324" s="38"/>
      <c r="CS324" s="38"/>
    </row>
    <row r="325" spans="1:97" ht="13.5" customHeight="1" x14ac:dyDescent="0.35">
      <c r="A325" s="25" t="s">
        <v>84</v>
      </c>
      <c r="B325" s="132" t="s">
        <v>85</v>
      </c>
      <c r="C325" s="27" t="s">
        <v>86</v>
      </c>
      <c r="D325" s="206">
        <v>45461</v>
      </c>
      <c r="E325" s="207">
        <v>0.29016203703703702</v>
      </c>
      <c r="F325" s="208">
        <v>45461.290150000001</v>
      </c>
      <c r="G325" s="209">
        <v>13.708333333333334</v>
      </c>
      <c r="H325" s="209">
        <v>45.697666666666663</v>
      </c>
      <c r="I325" s="210">
        <v>19</v>
      </c>
      <c r="J325" s="226">
        <v>2.1440000000000001</v>
      </c>
      <c r="K325" s="226">
        <v>2.1269999999999998</v>
      </c>
      <c r="L325" s="214">
        <v>23.1828</v>
      </c>
      <c r="M325" s="214">
        <v>45.510809000000002</v>
      </c>
      <c r="N325" s="214">
        <v>8.3949999999999996</v>
      </c>
      <c r="O325" s="236">
        <v>1.0247999999999999</v>
      </c>
      <c r="P325" s="236">
        <v>0.65678780000000003</v>
      </c>
      <c r="Q325" s="236">
        <v>5.3676000000000004</v>
      </c>
      <c r="R325" s="236">
        <v>107.09099999999999</v>
      </c>
      <c r="S325" s="214">
        <v>30.683399999999999</v>
      </c>
      <c r="T325" s="213">
        <v>20.611899999999999</v>
      </c>
      <c r="U325" s="215">
        <f t="shared" si="162"/>
        <v>239.72238360000003</v>
      </c>
      <c r="V325" s="210">
        <v>243.58693978964575</v>
      </c>
      <c r="W325" s="232">
        <v>3.3999999999999989E-2</v>
      </c>
      <c r="X325" s="232">
        <v>6.7000000000000004E-2</v>
      </c>
      <c r="Y325" s="232">
        <v>3.9950000000000001</v>
      </c>
      <c r="Z325" s="233">
        <v>3.0000000000000001E-3</v>
      </c>
      <c r="AA325" s="232">
        <v>5.24</v>
      </c>
      <c r="AB325" s="218">
        <f t="shared" si="163"/>
        <v>238.66754815385335</v>
      </c>
      <c r="AC325" s="218">
        <f t="shared" si="164"/>
        <v>219.32824709795716</v>
      </c>
      <c r="AD325" s="218">
        <f t="shared" si="165"/>
        <v>223.86385755517296</v>
      </c>
      <c r="AE325" s="218">
        <f t="shared" si="166"/>
        <v>-19.339301055896186</v>
      </c>
      <c r="AF325" s="218">
        <f t="shared" si="167"/>
        <v>-19.723082234472798</v>
      </c>
      <c r="AG325" s="218">
        <f t="shared" si="168"/>
        <v>108.81030214071599</v>
      </c>
      <c r="AH325" s="218">
        <f t="shared" si="169"/>
        <v>20.94309022503171</v>
      </c>
      <c r="AI325" s="219">
        <f t="shared" si="170"/>
        <v>3.3302541861080483E-2</v>
      </c>
      <c r="AJ325" s="219">
        <f t="shared" si="171"/>
        <v>6.5625597196835098E-2</v>
      </c>
      <c r="AK325" s="219">
        <f t="shared" si="172"/>
        <v>3.9130486686769581</v>
      </c>
      <c r="AL325" s="219">
        <f t="shared" si="173"/>
        <v>2.9384595759776909E-3</v>
      </c>
      <c r="AM325" s="218">
        <f t="shared" si="174"/>
        <v>5.1325093927076999</v>
      </c>
      <c r="AN325" s="220">
        <v>2710.35</v>
      </c>
      <c r="AO325" s="221">
        <v>8.1752628992071887</v>
      </c>
      <c r="AP325" s="217">
        <v>24.858328</v>
      </c>
      <c r="AQ325" s="221">
        <v>8.1928142080747008</v>
      </c>
      <c r="AR325" s="210">
        <v>506.93634655008066</v>
      </c>
      <c r="AS325" s="217">
        <v>25.075278399999998</v>
      </c>
      <c r="AT325" s="217"/>
      <c r="AU325" s="222">
        <f t="shared" si="181"/>
        <v>2024.4641638225255</v>
      </c>
      <c r="AV325" s="38"/>
      <c r="AW325" s="115" t="s">
        <v>87</v>
      </c>
      <c r="AX325" s="240">
        <v>2319.5513365111728</v>
      </c>
      <c r="AY325" s="241">
        <v>23.1828</v>
      </c>
      <c r="AZ325" s="241">
        <v>2.1440000000000001</v>
      </c>
      <c r="BA325" s="242">
        <v>8.2008905802005163</v>
      </c>
      <c r="BB325" s="284">
        <v>316.56609248605264</v>
      </c>
      <c r="BC325" s="284">
        <v>317.60182158292776</v>
      </c>
      <c r="BD325" s="239">
        <v>292.21952673428433</v>
      </c>
      <c r="BE325" s="239">
        <v>2017.6974333715073</v>
      </c>
      <c r="BF325" s="239">
        <v>9.6343764053809409</v>
      </c>
      <c r="BG325" s="239">
        <v>100.42555474585053</v>
      </c>
      <c r="BH325" s="239">
        <v>7.501418444599607</v>
      </c>
      <c r="BI325" s="239">
        <v>3.4788947652847299E-3</v>
      </c>
      <c r="BJ325" s="239">
        <v>0.28704104189390772</v>
      </c>
      <c r="BK325" s="242">
        <v>9.3592492861844896</v>
      </c>
      <c r="BL325" s="243">
        <v>7.2491776891988646</v>
      </c>
      <c r="BM325" s="243">
        <v>4.705535110298543</v>
      </c>
      <c r="BN325" s="239">
        <v>326.60022992562278</v>
      </c>
      <c r="BO325" s="38"/>
      <c r="BP325" s="115" t="s">
        <v>94</v>
      </c>
      <c r="BQ325" s="239">
        <v>2306.8334394750814</v>
      </c>
      <c r="BR325" s="241">
        <v>23.1828</v>
      </c>
      <c r="BS325" s="241">
        <v>2.1440000000000001</v>
      </c>
      <c r="BT325" s="242">
        <v>8.2184884151205075</v>
      </c>
      <c r="BU325" s="276">
        <v>300.81080137250916</v>
      </c>
      <c r="BV325" s="276">
        <v>301.79498289741315</v>
      </c>
      <c r="BW325" s="239">
        <v>301.11607024373353</v>
      </c>
      <c r="BX325" s="239">
        <v>1996.5624895521387</v>
      </c>
      <c r="BY325" s="239">
        <v>9.154879679208749</v>
      </c>
      <c r="BZ325" s="239">
        <v>103.44565903258149</v>
      </c>
      <c r="CA325" s="239">
        <v>7.8116221266701285</v>
      </c>
      <c r="CB325" s="239">
        <v>3.4982038411578167E-3</v>
      </c>
      <c r="CC325" s="239">
        <v>0.29822126146773242</v>
      </c>
      <c r="CD325" s="239">
        <v>2.5472638407696641E-3</v>
      </c>
      <c r="CE325" s="187">
        <v>0</v>
      </c>
      <c r="CF325" s="242">
        <v>9.2048759565946252</v>
      </c>
      <c r="CG325" s="243">
        <v>7.4698769198095896</v>
      </c>
      <c r="CH325" s="243">
        <v>4.8487938388026048</v>
      </c>
      <c r="CI325" s="239">
        <v>310.34554623597546</v>
      </c>
      <c r="CJ325" s="38"/>
      <c r="CK325" s="38"/>
      <c r="CL325" s="38"/>
      <c r="CM325" s="38"/>
      <c r="CN325" s="38"/>
      <c r="CO325" s="38"/>
      <c r="CP325" s="38"/>
      <c r="CQ325" s="38"/>
      <c r="CR325" s="38"/>
      <c r="CS325" s="38"/>
    </row>
    <row r="326" spans="1:97" ht="13.5" customHeight="1" x14ac:dyDescent="0.35">
      <c r="A326" s="25" t="s">
        <v>84</v>
      </c>
      <c r="B326" s="132" t="s">
        <v>85</v>
      </c>
      <c r="C326" s="27" t="s">
        <v>86</v>
      </c>
      <c r="D326" s="206">
        <v>45461</v>
      </c>
      <c r="E326" s="207">
        <v>0.29016203703703702</v>
      </c>
      <c r="F326" s="208">
        <v>45461.290150000001</v>
      </c>
      <c r="G326" s="209">
        <v>13.708333333333334</v>
      </c>
      <c r="H326" s="209">
        <v>45.697666666666663</v>
      </c>
      <c r="I326" s="210">
        <v>19</v>
      </c>
      <c r="J326" s="226">
        <v>2.1440000000000001</v>
      </c>
      <c r="K326" s="226">
        <v>2.1269999999999998</v>
      </c>
      <c r="L326" s="214">
        <v>23.1828</v>
      </c>
      <c r="M326" s="214">
        <v>45.510809000000002</v>
      </c>
      <c r="N326" s="214">
        <v>8.3949999999999996</v>
      </c>
      <c r="O326" s="236">
        <v>1.0247999999999999</v>
      </c>
      <c r="P326" s="236">
        <v>0.65678780000000003</v>
      </c>
      <c r="Q326" s="236">
        <v>5.3676000000000004</v>
      </c>
      <c r="R326" s="236">
        <v>107.09099999999999</v>
      </c>
      <c r="S326" s="214">
        <v>30.683399999999999</v>
      </c>
      <c r="T326" s="213">
        <v>20.611899999999999</v>
      </c>
      <c r="U326" s="215">
        <f t="shared" si="162"/>
        <v>239.72238360000003</v>
      </c>
      <c r="V326" s="210">
        <v>244.39316110511984</v>
      </c>
      <c r="W326" s="228">
        <v>9.7000000000000003E-2</v>
      </c>
      <c r="X326" s="232">
        <v>7.3999999999999996E-2</v>
      </c>
      <c r="Y326" s="232">
        <v>4.1560000000000006</v>
      </c>
      <c r="Z326" s="233">
        <v>1.6750000000000008E-2</v>
      </c>
      <c r="AA326" s="232">
        <v>5.242</v>
      </c>
      <c r="AB326" s="218">
        <f t="shared" si="163"/>
        <v>239.45748732218374</v>
      </c>
      <c r="AC326" s="218">
        <f t="shared" si="164"/>
        <v>219.32824709795716</v>
      </c>
      <c r="AD326" s="218">
        <f t="shared" si="165"/>
        <v>223.86385755517296</v>
      </c>
      <c r="AE326" s="218">
        <f t="shared" si="166"/>
        <v>-20.129240224226578</v>
      </c>
      <c r="AF326" s="218">
        <f t="shared" si="167"/>
        <v>-20.529303549946889</v>
      </c>
      <c r="AG326" s="218">
        <f t="shared" si="168"/>
        <v>109.17044125574726</v>
      </c>
      <c r="AH326" s="218">
        <f t="shared" si="169"/>
        <v>20.94309022503171</v>
      </c>
      <c r="AI326" s="219">
        <f t="shared" si="170"/>
        <v>9.5010192956612005E-2</v>
      </c>
      <c r="AJ326" s="219">
        <f t="shared" si="171"/>
        <v>7.2482002874116366E-2</v>
      </c>
      <c r="AK326" s="219">
        <f t="shared" si="172"/>
        <v>4.0707459992544281</v>
      </c>
      <c r="AL326" s="219">
        <f t="shared" si="173"/>
        <v>1.6406399299208781E-2</v>
      </c>
      <c r="AM326" s="218">
        <f t="shared" si="174"/>
        <v>5.1344683657583516</v>
      </c>
      <c r="AN326" s="220">
        <v>2713.78</v>
      </c>
      <c r="AO326" s="221">
        <v>8.1743636830793083</v>
      </c>
      <c r="AP326" s="217">
        <v>24.8251828</v>
      </c>
      <c r="AQ326" s="221">
        <v>8.1919581180333445</v>
      </c>
      <c r="AR326" s="210">
        <v>508.04289967521152</v>
      </c>
      <c r="AS326" s="217">
        <v>25.019032000000003</v>
      </c>
      <c r="AT326" s="217"/>
      <c r="AU326" s="222">
        <f t="shared" si="181"/>
        <v>2024.4641638225255</v>
      </c>
      <c r="AV326" s="38"/>
      <c r="AW326" s="115" t="s">
        <v>87</v>
      </c>
      <c r="AX326" s="240">
        <v>2323.600169491519</v>
      </c>
      <c r="AY326" s="241">
        <v>23.1828</v>
      </c>
      <c r="AZ326" s="241">
        <v>2.1440000000000001</v>
      </c>
      <c r="BA326" s="242">
        <v>8.1994816761305511</v>
      </c>
      <c r="BB326" s="284">
        <v>318.27468009731905</v>
      </c>
      <c r="BC326" s="284">
        <v>319.31599928721283</v>
      </c>
      <c r="BD326" s="239">
        <v>291.89665596620841</v>
      </c>
      <c r="BE326" s="239">
        <v>2022.0171379432672</v>
      </c>
      <c r="BF326" s="239">
        <v>9.6863755820434001</v>
      </c>
      <c r="BG326" s="239">
        <v>100.18621563436406</v>
      </c>
      <c r="BH326" s="239">
        <v>7.477122362705015</v>
      </c>
      <c r="BI326" s="239">
        <v>1.9415301940767994E-2</v>
      </c>
      <c r="BJ326" s="239">
        <v>0.28627241202450571</v>
      </c>
      <c r="BK326" s="242">
        <v>9.3742962144684086</v>
      </c>
      <c r="BL326" s="243">
        <v>7.2411681369468743</v>
      </c>
      <c r="BM326" s="243">
        <v>4.7003360062131705</v>
      </c>
      <c r="BN326" s="239">
        <v>328.36297432539538</v>
      </c>
      <c r="BO326" s="38"/>
      <c r="BP326" s="115" t="s">
        <v>94</v>
      </c>
      <c r="BQ326" s="239">
        <v>2310.8560897636717</v>
      </c>
      <c r="BR326" s="241">
        <v>23.1828</v>
      </c>
      <c r="BS326" s="241">
        <v>2.1440000000000001</v>
      </c>
      <c r="BT326" s="242">
        <v>8.2171218619605799</v>
      </c>
      <c r="BU326" s="276">
        <v>302.4052615809502</v>
      </c>
      <c r="BV326" s="276">
        <v>303.39465980110651</v>
      </c>
      <c r="BW326" s="239">
        <v>300.81309928702041</v>
      </c>
      <c r="BX326" s="239">
        <v>2000.8395849755809</v>
      </c>
      <c r="BY326" s="239">
        <v>9.2034055010703852</v>
      </c>
      <c r="BZ326" s="239">
        <v>103.20911180648015</v>
      </c>
      <c r="CA326" s="239">
        <v>7.7870806693216919</v>
      </c>
      <c r="CB326" s="239">
        <v>1.9523179763925907E-2</v>
      </c>
      <c r="CC326" s="239">
        <v>0.29745211725038478</v>
      </c>
      <c r="CD326" s="239">
        <v>7.2461040958943946E-3</v>
      </c>
      <c r="CE326" s="187">
        <v>0</v>
      </c>
      <c r="CF326" s="242">
        <v>9.2190043425187973</v>
      </c>
      <c r="CG326" s="243">
        <v>7.4623610281632473</v>
      </c>
      <c r="CH326" s="243">
        <v>4.8439151762089487</v>
      </c>
      <c r="CI326" s="239">
        <v>311.99054575754315</v>
      </c>
      <c r="CJ326" s="38"/>
      <c r="CK326" s="38"/>
      <c r="CL326" s="38"/>
      <c r="CM326" s="38"/>
      <c r="CN326" s="38"/>
      <c r="CO326" s="38"/>
      <c r="CP326" s="38"/>
      <c r="CQ326" s="38"/>
      <c r="CR326" s="38"/>
      <c r="CS326" s="38"/>
    </row>
    <row r="327" spans="1:97" ht="13.5" customHeight="1" x14ac:dyDescent="0.35">
      <c r="A327" s="25" t="s">
        <v>84</v>
      </c>
      <c r="B327" s="132" t="s">
        <v>85</v>
      </c>
      <c r="C327" s="27" t="s">
        <v>86</v>
      </c>
      <c r="D327" s="206">
        <v>45461</v>
      </c>
      <c r="E327" s="207">
        <v>0.29016203703703702</v>
      </c>
      <c r="F327" s="208">
        <v>45461.290150000001</v>
      </c>
      <c r="G327" s="209">
        <v>13.708333333333334</v>
      </c>
      <c r="H327" s="209">
        <v>45.697666666666663</v>
      </c>
      <c r="I327" s="210">
        <v>19</v>
      </c>
      <c r="J327" s="226">
        <v>2.1440000000000001</v>
      </c>
      <c r="K327" s="226">
        <v>2.1269999999999998</v>
      </c>
      <c r="L327" s="214">
        <v>23.1828</v>
      </c>
      <c r="M327" s="214">
        <v>45.510809000000002</v>
      </c>
      <c r="N327" s="214">
        <v>8.3949999999999996</v>
      </c>
      <c r="O327" s="236">
        <v>1.0247999999999999</v>
      </c>
      <c r="P327" s="236">
        <v>0.65678780000000003</v>
      </c>
      <c r="Q327" s="236">
        <v>5.3676000000000004</v>
      </c>
      <c r="R327" s="236">
        <v>107.09099999999999</v>
      </c>
      <c r="S327" s="214">
        <v>30.683399999999999</v>
      </c>
      <c r="T327" s="213">
        <v>20.611899999999999</v>
      </c>
      <c r="U327" s="215">
        <f t="shared" si="162"/>
        <v>239.72238360000003</v>
      </c>
      <c r="V327" s="210">
        <v>243.54213099099982</v>
      </c>
      <c r="W327" s="232">
        <v>5.099999999999999E-2</v>
      </c>
      <c r="X327" s="232">
        <v>6.9999999999999993E-2</v>
      </c>
      <c r="Y327" s="232">
        <v>4.1449999999999996</v>
      </c>
      <c r="Z327" s="233">
        <v>7.875000000000007E-3</v>
      </c>
      <c r="AA327" s="232">
        <v>5.492</v>
      </c>
      <c r="AB327" s="218">
        <f t="shared" si="163"/>
        <v>238.62364429711218</v>
      </c>
      <c r="AC327" s="218">
        <f t="shared" si="164"/>
        <v>219.32824709795716</v>
      </c>
      <c r="AD327" s="218">
        <f t="shared" si="165"/>
        <v>223.86385755517296</v>
      </c>
      <c r="AE327" s="218">
        <f t="shared" si="166"/>
        <v>-19.295397199155019</v>
      </c>
      <c r="AF327" s="218">
        <f t="shared" si="167"/>
        <v>-19.678273435826867</v>
      </c>
      <c r="AG327" s="218">
        <f t="shared" si="168"/>
        <v>108.79028604739244</v>
      </c>
      <c r="AH327" s="218">
        <f t="shared" si="169"/>
        <v>20.94309022503171</v>
      </c>
      <c r="AI327" s="219">
        <f t="shared" si="170"/>
        <v>4.9953812791620734E-2</v>
      </c>
      <c r="AJ327" s="219">
        <f t="shared" si="171"/>
        <v>6.856405677281277E-2</v>
      </c>
      <c r="AK327" s="219">
        <f t="shared" si="172"/>
        <v>4.0599716474758427</v>
      </c>
      <c r="AL327" s="219">
        <f t="shared" si="173"/>
        <v>7.7134563869414455E-3</v>
      </c>
      <c r="AM327" s="218">
        <f t="shared" si="174"/>
        <v>5.3793399970898257</v>
      </c>
      <c r="AN327" s="220">
        <v>2707.52</v>
      </c>
      <c r="AO327" s="221">
        <v>8.1730652896133424</v>
      </c>
      <c r="AP327" s="217">
        <v>24.8743984</v>
      </c>
      <c r="AQ327" s="221">
        <v>8.1905631508300178</v>
      </c>
      <c r="AR327" s="210">
        <v>460.98355177016077</v>
      </c>
      <c r="AS327" s="217">
        <v>24.9909088</v>
      </c>
      <c r="AT327" s="217"/>
      <c r="AU327" s="222">
        <f t="shared" si="181"/>
        <v>2024.4641638225255</v>
      </c>
      <c r="AV327" s="38"/>
      <c r="AW327" s="115" t="s">
        <v>87</v>
      </c>
      <c r="AX327" s="240">
        <v>2318.4100378042776</v>
      </c>
      <c r="AY327" s="241">
        <v>23.1828</v>
      </c>
      <c r="AZ327" s="241">
        <v>2.1440000000000001</v>
      </c>
      <c r="BA327" s="242">
        <v>8.1989332102220285</v>
      </c>
      <c r="BB327" s="284">
        <v>318.01380904294615</v>
      </c>
      <c r="BC327" s="284">
        <v>319.05427472468494</v>
      </c>
      <c r="BD327" s="239">
        <v>290.92167286226908</v>
      </c>
      <c r="BE327" s="239">
        <v>2017.8099287128864</v>
      </c>
      <c r="BF327" s="239">
        <v>9.6784362291222124</v>
      </c>
      <c r="BG327" s="239">
        <v>100.0931433227141</v>
      </c>
      <c r="BH327" s="239">
        <v>7.467685544027356</v>
      </c>
      <c r="BI327" s="239">
        <v>9.1265310146804862E-3</v>
      </c>
      <c r="BJ327" s="239">
        <v>0.29956778259457156</v>
      </c>
      <c r="BK327" s="242">
        <v>9.3743029652461107</v>
      </c>
      <c r="BL327" s="243">
        <v>7.2169814378463384</v>
      </c>
      <c r="BM327" s="243">
        <v>4.6846361066246454</v>
      </c>
      <c r="BN327" s="239">
        <v>328.09383448900286</v>
      </c>
      <c r="BO327" s="38"/>
      <c r="BP327" s="115" t="s">
        <v>94</v>
      </c>
      <c r="BQ327" s="239">
        <v>2305.7653698917093</v>
      </c>
      <c r="BR327" s="241">
        <v>23.1828</v>
      </c>
      <c r="BS327" s="241">
        <v>2.1440000000000001</v>
      </c>
      <c r="BT327" s="242">
        <v>8.2164780054545243</v>
      </c>
      <c r="BU327" s="276">
        <v>302.24324565253443</v>
      </c>
      <c r="BV327" s="276">
        <v>303.23211379503806</v>
      </c>
      <c r="BW327" s="239">
        <v>299.76180300527847</v>
      </c>
      <c r="BX327" s="239">
        <v>1996.8050921801455</v>
      </c>
      <c r="BY327" s="239">
        <v>9.1984747062853227</v>
      </c>
      <c r="BZ327" s="239">
        <v>103.0977791626879</v>
      </c>
      <c r="CA327" s="239">
        <v>7.7755446078262578</v>
      </c>
      <c r="CB327" s="239">
        <v>9.1769371436709948E-3</v>
      </c>
      <c r="CC327" s="239">
        <v>0.31120315706449497</v>
      </c>
      <c r="CD327" s="239">
        <v>3.804593180985299E-3</v>
      </c>
      <c r="CE327" s="187">
        <v>0</v>
      </c>
      <c r="CF327" s="242">
        <v>9.2197207405394153</v>
      </c>
      <c r="CG327" s="243">
        <v>7.4362812051086058</v>
      </c>
      <c r="CH327" s="243">
        <v>4.8269864253470631</v>
      </c>
      <c r="CI327" s="239">
        <v>311.82339443992527</v>
      </c>
      <c r="CJ327" s="38"/>
      <c r="CK327" s="38"/>
      <c r="CL327" s="38"/>
      <c r="CM327" s="38"/>
      <c r="CN327" s="38"/>
      <c r="CO327" s="38"/>
      <c r="CP327" s="38"/>
      <c r="CQ327" s="38"/>
      <c r="CR327" s="38"/>
      <c r="CS327" s="38"/>
    </row>
    <row r="328" spans="1:97" ht="13.5" customHeight="1" x14ac:dyDescent="0.35">
      <c r="A328" s="136" t="s">
        <v>89</v>
      </c>
      <c r="B328" s="137" t="s">
        <v>85</v>
      </c>
      <c r="C328" s="138" t="s">
        <v>86</v>
      </c>
      <c r="D328" s="206">
        <v>45461</v>
      </c>
      <c r="E328" s="223">
        <v>0.28850694444444447</v>
      </c>
      <c r="F328" s="208">
        <v>45461.288503999996</v>
      </c>
      <c r="G328" s="224">
        <v>13.708333333333334</v>
      </c>
      <c r="H328" s="224">
        <v>45.697666666666663</v>
      </c>
      <c r="I328" s="225">
        <v>19</v>
      </c>
      <c r="J328" s="226">
        <v>15.21</v>
      </c>
      <c r="K328" s="226">
        <v>15.085000000000001</v>
      </c>
      <c r="L328" s="214">
        <v>18.172000000000001</v>
      </c>
      <c r="M328" s="214">
        <v>48.432366999999999</v>
      </c>
      <c r="N328" s="214">
        <v>8.1959999999999997</v>
      </c>
      <c r="O328" s="237">
        <v>1.6868000000000001</v>
      </c>
      <c r="P328" s="237">
        <v>0.52015180000000005</v>
      </c>
      <c r="Q328" s="237">
        <v>4.9600999999999997</v>
      </c>
      <c r="R328" s="237">
        <v>93.775999999999996</v>
      </c>
      <c r="S328" s="214">
        <v>37.014000000000003</v>
      </c>
      <c r="T328" s="214">
        <v>26.773099999999999</v>
      </c>
      <c r="U328" s="215">
        <f t="shared" si="162"/>
        <v>221.52302609999998</v>
      </c>
      <c r="V328" s="210">
        <v>215.12910122504081</v>
      </c>
      <c r="W328" s="232">
        <v>0.76900000000000002</v>
      </c>
      <c r="X328" s="232">
        <v>5.2000000000000005E-2</v>
      </c>
      <c r="Y328" s="232">
        <v>0.52299999999999991</v>
      </c>
      <c r="Z328" s="233">
        <v>3.0000000000000001E-3</v>
      </c>
      <c r="AA328" s="232">
        <v>3.08</v>
      </c>
      <c r="AB328" s="218">
        <f t="shared" si="163"/>
        <v>209.51961170879997</v>
      </c>
      <c r="AC328" s="218">
        <f t="shared" si="164"/>
        <v>230.0593445047927</v>
      </c>
      <c r="AD328" s="218">
        <f t="shared" si="165"/>
        <v>236.24854953069018</v>
      </c>
      <c r="AE328" s="218">
        <f t="shared" si="166"/>
        <v>20.539732795992734</v>
      </c>
      <c r="AF328" s="218">
        <f t="shared" si="167"/>
        <v>21.119448305649371</v>
      </c>
      <c r="AG328" s="218">
        <f t="shared" si="168"/>
        <v>91.060496097180973</v>
      </c>
      <c r="AH328" s="218">
        <f t="shared" si="169"/>
        <v>25.750551915280539</v>
      </c>
      <c r="AI328" s="219">
        <f t="shared" si="170"/>
        <v>0.74969494148857518</v>
      </c>
      <c r="AJ328" s="219">
        <f t="shared" si="171"/>
        <v>5.0694586420553862E-2</v>
      </c>
      <c r="AK328" s="219">
        <f t="shared" si="172"/>
        <v>0.50987055188364727</v>
      </c>
      <c r="AL328" s="219">
        <f t="shared" si="173"/>
        <v>2.9246876781088759E-3</v>
      </c>
      <c r="AM328" s="218">
        <f t="shared" si="174"/>
        <v>3.002679349525113</v>
      </c>
      <c r="AN328" s="220">
        <v>2662.24</v>
      </c>
      <c r="AO328" s="221">
        <v>7.9639340500926901</v>
      </c>
      <c r="AP328" s="217">
        <v>24.779984800000001</v>
      </c>
      <c r="AQ328" s="221">
        <v>7.9755386181702645</v>
      </c>
      <c r="AR328" s="210">
        <v>208.82917680859646</v>
      </c>
      <c r="AS328" s="217">
        <v>25.044142000000001</v>
      </c>
      <c r="AT328" s="217"/>
      <c r="AU328" s="222">
        <f t="shared" si="181"/>
        <v>2024.4641638225255</v>
      </c>
      <c r="AV328" s="38"/>
      <c r="AW328" s="115" t="s">
        <v>87</v>
      </c>
      <c r="AX328" s="240">
        <v>2365.0001115740351</v>
      </c>
      <c r="AY328" s="241">
        <v>18.172000000000001</v>
      </c>
      <c r="AZ328" s="241">
        <v>15.21</v>
      </c>
      <c r="BA328" s="242">
        <v>8.0632118296617623</v>
      </c>
      <c r="BB328" s="284">
        <v>435.61334848136079</v>
      </c>
      <c r="BC328" s="284">
        <v>437.13006840705884</v>
      </c>
      <c r="BD328" s="239">
        <v>216.71673391140882</v>
      </c>
      <c r="BE328" s="239">
        <v>2133.5838110413765</v>
      </c>
      <c r="BF328" s="239">
        <v>14.699566621249883</v>
      </c>
      <c r="BG328" s="239">
        <v>91.263625191272141</v>
      </c>
      <c r="BH328" s="239">
        <v>3.8317447151827175</v>
      </c>
      <c r="BI328" s="239">
        <v>3.2281879986301143E-3</v>
      </c>
      <c r="BJ328" s="239">
        <v>0.10572756225822412</v>
      </c>
      <c r="BK328" s="242">
        <v>10.564202868171506</v>
      </c>
      <c r="BL328" s="243">
        <v>5.0859301065714702</v>
      </c>
      <c r="BM328" s="243">
        <v>3.2989247581710943</v>
      </c>
      <c r="BN328" s="239">
        <v>446.12489721831747</v>
      </c>
      <c r="BO328" s="38"/>
      <c r="BP328" s="115" t="s">
        <v>94</v>
      </c>
      <c r="BQ328" s="239">
        <v>2357.693298541727</v>
      </c>
      <c r="BR328" s="241">
        <v>18.172000000000001</v>
      </c>
      <c r="BS328" s="241">
        <v>15.21</v>
      </c>
      <c r="BT328" s="242">
        <v>8.0749612779325144</v>
      </c>
      <c r="BU328" s="276">
        <v>421.68656196408256</v>
      </c>
      <c r="BV328" s="276">
        <v>423.15479156071854</v>
      </c>
      <c r="BW328" s="239">
        <v>221.45216247978593</v>
      </c>
      <c r="BX328" s="239">
        <v>2122.0115222714403</v>
      </c>
      <c r="BY328" s="239">
        <v>14.229613790500782</v>
      </c>
      <c r="BZ328" s="239">
        <v>93.256216379518577</v>
      </c>
      <c r="CA328" s="239">
        <v>3.9368241426880979</v>
      </c>
      <c r="CB328" s="239">
        <v>3.2368470456235698E-3</v>
      </c>
      <c r="CC328" s="239">
        <v>0.10852218059695146</v>
      </c>
      <c r="CD328" s="239">
        <v>2.7965649302725284E-2</v>
      </c>
      <c r="CE328" s="187">
        <v>0</v>
      </c>
      <c r="CF328" s="242">
        <v>10.428990587006744</v>
      </c>
      <c r="CG328" s="243">
        <v>5.1970616204548099</v>
      </c>
      <c r="CH328" s="243">
        <v>3.3710088204528557</v>
      </c>
      <c r="CI328" s="239">
        <v>431.86205099181336</v>
      </c>
      <c r="CJ328" s="38"/>
      <c r="CK328" s="38"/>
      <c r="CL328" s="38"/>
      <c r="CM328" s="38"/>
      <c r="CN328" s="38"/>
      <c r="CO328" s="38"/>
      <c r="CP328" s="38"/>
      <c r="CQ328" s="38"/>
      <c r="CR328" s="38"/>
      <c r="CS328" s="38"/>
    </row>
    <row r="329" spans="1:97" ht="13.5" customHeight="1" x14ac:dyDescent="0.35">
      <c r="A329" s="25" t="s">
        <v>84</v>
      </c>
      <c r="B329" s="132" t="s">
        <v>85</v>
      </c>
      <c r="C329" s="27" t="s">
        <v>86</v>
      </c>
      <c r="D329" s="206">
        <v>45489</v>
      </c>
      <c r="E329" s="207">
        <v>0.3109837962962963</v>
      </c>
      <c r="F329" s="208">
        <v>45489.310981000002</v>
      </c>
      <c r="G329" s="209">
        <v>13.708333333333334</v>
      </c>
      <c r="H329" s="209">
        <v>45.697666666666663</v>
      </c>
      <c r="I329" s="210">
        <v>19</v>
      </c>
      <c r="J329" s="211">
        <v>2.0830000000000002</v>
      </c>
      <c r="K329" s="211">
        <v>2.0659999999999998</v>
      </c>
      <c r="L329" s="213">
        <v>28.835100000000001</v>
      </c>
      <c r="M329" s="213">
        <v>55.416409000000002</v>
      </c>
      <c r="N329" s="213">
        <v>8.3539999999999992</v>
      </c>
      <c r="O329" s="213">
        <v>0.41789999999999999</v>
      </c>
      <c r="P329" s="213">
        <v>0.54005630000000004</v>
      </c>
      <c r="Q329" s="213">
        <v>4.9160000000000004</v>
      </c>
      <c r="R329" s="213">
        <v>109.855</v>
      </c>
      <c r="S329" s="214">
        <v>33.829700000000003</v>
      </c>
      <c r="T329" s="213">
        <v>21.240600000000001</v>
      </c>
      <c r="U329" s="215">
        <f t="shared" si="162"/>
        <v>219.55347600000002</v>
      </c>
      <c r="V329" s="210">
        <v>229.16775681116258</v>
      </c>
      <c r="W329" s="228">
        <f t="shared" ref="W329:W335" si="183">0.03/2</f>
        <v>1.4999999999999999E-2</v>
      </c>
      <c r="X329" s="229">
        <f t="shared" ref="X329:X331" si="184">0.006/2</f>
        <v>3.0000000000000001E-3</v>
      </c>
      <c r="Y329" s="228">
        <f t="shared" ref="Y329:Y330" si="185">0.02/2</f>
        <v>0.01</v>
      </c>
      <c r="Z329" s="229">
        <v>3.0000000000000001E-3</v>
      </c>
      <c r="AA329" s="232">
        <v>2.8730000000000002</v>
      </c>
      <c r="AB329" s="218">
        <f t="shared" si="163"/>
        <v>224.40133775641371</v>
      </c>
      <c r="AC329" s="218">
        <f t="shared" si="164"/>
        <v>195.70938156952747</v>
      </c>
      <c r="AD329" s="218">
        <f t="shared" si="165"/>
        <v>199.88147214605294</v>
      </c>
      <c r="AE329" s="218">
        <f t="shared" si="166"/>
        <v>-28.691956186886244</v>
      </c>
      <c r="AF329" s="218">
        <f t="shared" si="167"/>
        <v>-29.286284665109633</v>
      </c>
      <c r="AG329" s="218">
        <f t="shared" si="168"/>
        <v>114.65182557976669</v>
      </c>
      <c r="AH329" s="218">
        <f t="shared" si="169"/>
        <v>23.330314761881027</v>
      </c>
      <c r="AI329" s="219">
        <f t="shared" si="170"/>
        <v>1.4658023693444822E-2</v>
      </c>
      <c r="AJ329" s="219">
        <f t="shared" si="171"/>
        <v>2.9316047386889646E-3</v>
      </c>
      <c r="AK329" s="219">
        <f t="shared" si="172"/>
        <v>9.7720157956298816E-3</v>
      </c>
      <c r="AL329" s="219">
        <f t="shared" si="173"/>
        <v>2.9316047386889646E-3</v>
      </c>
      <c r="AM329" s="218">
        <f t="shared" si="174"/>
        <v>2.8075001380844649</v>
      </c>
      <c r="AN329" s="220">
        <v>2696.1</v>
      </c>
      <c r="AO329" s="221">
        <v>8.1923138778672655</v>
      </c>
      <c r="AP329" s="217">
        <v>25.2590836</v>
      </c>
      <c r="AQ329" s="221">
        <v>8.2111783328268615</v>
      </c>
      <c r="AR329" s="210">
        <v>277.97887223779082</v>
      </c>
      <c r="AS329" s="217">
        <v>25.036106800000002</v>
      </c>
      <c r="AT329" s="217"/>
      <c r="AU329" s="222">
        <f t="shared" si="181"/>
        <v>2024.540614334471</v>
      </c>
      <c r="AV329" s="38"/>
      <c r="AW329" s="115" t="s">
        <v>87</v>
      </c>
      <c r="AX329" s="240">
        <v>2258.5783998309121</v>
      </c>
      <c r="AY329" s="241">
        <v>28.835100000000001</v>
      </c>
      <c r="AZ329" s="241">
        <v>2.0830000000000002</v>
      </c>
      <c r="BA329" s="242">
        <v>8.1377662909567459</v>
      </c>
      <c r="BB329" s="284">
        <v>356.88449442947359</v>
      </c>
      <c r="BC329" s="284">
        <v>357.97461894715968</v>
      </c>
      <c r="BD329" s="239">
        <v>320.58494104850695</v>
      </c>
      <c r="BE329" s="239">
        <v>1928.7096883515451</v>
      </c>
      <c r="BF329" s="239">
        <v>9.2837704308600717</v>
      </c>
      <c r="BG329" s="239">
        <v>114.73013144529932</v>
      </c>
      <c r="BH329" s="239">
        <v>11.322543594258189</v>
      </c>
      <c r="BI329" s="239">
        <v>3.5368084146361121E-3</v>
      </c>
      <c r="BJ329" s="239">
        <v>0.17026763925611174</v>
      </c>
      <c r="BK329" s="242">
        <v>8.6567553903661452</v>
      </c>
      <c r="BL329" s="243">
        <v>7.8509194897593426</v>
      </c>
      <c r="BM329" s="243">
        <v>5.2265777347353355</v>
      </c>
      <c r="BN329" s="239">
        <v>372.28043782944036</v>
      </c>
      <c r="BO329" s="38"/>
      <c r="BP329" s="115" t="s">
        <v>94</v>
      </c>
      <c r="BQ329" s="239">
        <v>2243.9680251186564</v>
      </c>
      <c r="BR329" s="241">
        <v>28.835100000000001</v>
      </c>
      <c r="BS329" s="241">
        <v>2.0830000000000002</v>
      </c>
      <c r="BT329" s="242">
        <v>8.1565220658755937</v>
      </c>
      <c r="BU329" s="276">
        <v>337.53307643525005</v>
      </c>
      <c r="BV329" s="276">
        <v>338.56409091723339</v>
      </c>
      <c r="BW329" s="239">
        <v>330.55469217814345</v>
      </c>
      <c r="BX329" s="239">
        <v>1904.6329582160347</v>
      </c>
      <c r="BY329" s="239">
        <v>8.7803747244783423</v>
      </c>
      <c r="BZ329" s="239">
        <v>118.36023006280188</v>
      </c>
      <c r="CA329" s="239">
        <v>11.822240130984278</v>
      </c>
      <c r="CB329" s="239">
        <v>3.5590736634537601E-3</v>
      </c>
      <c r="CC329" s="239">
        <v>0.17730747018459378</v>
      </c>
      <c r="CD329" s="239">
        <v>1.4568912030505047E-3</v>
      </c>
      <c r="CE329" s="187">
        <v>0</v>
      </c>
      <c r="CF329" s="242">
        <v>8.5174438059383348</v>
      </c>
      <c r="CG329" s="243">
        <v>8.0950722974231013</v>
      </c>
      <c r="CH329" s="243">
        <v>5.389117120099435</v>
      </c>
      <c r="CI329" s="239">
        <v>352.09420257417429</v>
      </c>
      <c r="CJ329" s="38"/>
      <c r="CK329" s="38"/>
      <c r="CL329" s="38"/>
      <c r="CM329" s="38"/>
      <c r="CN329" s="38"/>
      <c r="CO329" s="38"/>
      <c r="CP329" s="38"/>
      <c r="CQ329" s="38"/>
      <c r="CR329" s="38"/>
      <c r="CS329" s="38"/>
    </row>
    <row r="330" spans="1:97" ht="13.5" customHeight="1" x14ac:dyDescent="0.35">
      <c r="A330" s="25" t="s">
        <v>84</v>
      </c>
      <c r="B330" s="132" t="s">
        <v>85</v>
      </c>
      <c r="C330" s="27" t="s">
        <v>86</v>
      </c>
      <c r="D330" s="206">
        <v>45489</v>
      </c>
      <c r="E330" s="207">
        <v>0.3109837962962963</v>
      </c>
      <c r="F330" s="208">
        <v>45489.310981000002</v>
      </c>
      <c r="G330" s="209">
        <v>13.708333333333334</v>
      </c>
      <c r="H330" s="209">
        <v>45.697666666666663</v>
      </c>
      <c r="I330" s="210">
        <v>19</v>
      </c>
      <c r="J330" s="211">
        <v>2.0830000000000002</v>
      </c>
      <c r="K330" s="211">
        <v>2.0659999999999998</v>
      </c>
      <c r="L330" s="213">
        <v>28.835100000000001</v>
      </c>
      <c r="M330" s="213">
        <v>55.416409000000002</v>
      </c>
      <c r="N330" s="213">
        <v>8.3539999999999992</v>
      </c>
      <c r="O330" s="213">
        <v>0.41789999999999999</v>
      </c>
      <c r="P330" s="213">
        <v>0.54005630000000004</v>
      </c>
      <c r="Q330" s="213">
        <v>4.9160000000000004</v>
      </c>
      <c r="R330" s="213">
        <v>109.855</v>
      </c>
      <c r="S330" s="214">
        <v>33.829700000000003</v>
      </c>
      <c r="T330" s="213">
        <v>21.240600000000001</v>
      </c>
      <c r="U330" s="215">
        <f t="shared" si="162"/>
        <v>219.55347600000002</v>
      </c>
      <c r="V330" s="210">
        <v>230.59668403427813</v>
      </c>
      <c r="W330" s="228">
        <f t="shared" si="183"/>
        <v>1.4999999999999999E-2</v>
      </c>
      <c r="X330" s="229">
        <f t="shared" si="184"/>
        <v>3.0000000000000001E-3</v>
      </c>
      <c r="Y330" s="228">
        <f t="shared" si="185"/>
        <v>0.01</v>
      </c>
      <c r="Z330" s="229">
        <v>3.0000000000000001E-3</v>
      </c>
      <c r="AA330" s="232">
        <v>2.7970000000000002</v>
      </c>
      <c r="AB330" s="218">
        <f t="shared" si="163"/>
        <v>225.80054497860556</v>
      </c>
      <c r="AC330" s="218">
        <f t="shared" si="164"/>
        <v>195.70938156952747</v>
      </c>
      <c r="AD330" s="218">
        <f t="shared" si="165"/>
        <v>199.88147214605294</v>
      </c>
      <c r="AE330" s="218">
        <f t="shared" si="166"/>
        <v>-30.091163409078092</v>
      </c>
      <c r="AF330" s="218">
        <f t="shared" si="167"/>
        <v>-30.715211888225184</v>
      </c>
      <c r="AG330" s="218">
        <f t="shared" si="168"/>
        <v>115.36671286160112</v>
      </c>
      <c r="AH330" s="218">
        <f t="shared" si="169"/>
        <v>23.330314761881027</v>
      </c>
      <c r="AI330" s="219">
        <f t="shared" si="170"/>
        <v>1.4658023693444822E-2</v>
      </c>
      <c r="AJ330" s="219">
        <f t="shared" si="171"/>
        <v>2.9316047386889646E-3</v>
      </c>
      <c r="AK330" s="219">
        <f t="shared" si="172"/>
        <v>9.7720157956298816E-3</v>
      </c>
      <c r="AL330" s="219">
        <f t="shared" si="173"/>
        <v>2.9316047386889646E-3</v>
      </c>
      <c r="AM330" s="218">
        <f t="shared" si="174"/>
        <v>2.7332328180376777</v>
      </c>
      <c r="AN330" s="220">
        <v>2698.69</v>
      </c>
      <c r="AO330" s="221">
        <v>8.194277374239034</v>
      </c>
      <c r="AP330" s="217">
        <v>25.146590800000002</v>
      </c>
      <c r="AQ330" s="221">
        <v>8.2133326707944931</v>
      </c>
      <c r="AR330" s="210">
        <v>285.42165083538004</v>
      </c>
      <c r="AS330" s="217">
        <v>25.069251999999999</v>
      </c>
      <c r="AT330" s="217"/>
      <c r="AU330" s="222">
        <f t="shared" si="181"/>
        <v>2024.540614334471</v>
      </c>
      <c r="AV330" s="38"/>
      <c r="AW330" s="115" t="s">
        <v>87</v>
      </c>
      <c r="AX330" s="240">
        <v>2260.674008386989</v>
      </c>
      <c r="AY330" s="241">
        <v>28.835100000000001</v>
      </c>
      <c r="AZ330" s="241">
        <v>2.0830000000000002</v>
      </c>
      <c r="BA330" s="242">
        <v>8.1380050846265153</v>
      </c>
      <c r="BB330" s="284">
        <v>356.99220656661527</v>
      </c>
      <c r="BC330" s="284">
        <v>358.08266009731085</v>
      </c>
      <c r="BD330" s="239">
        <v>321.03454051507777</v>
      </c>
      <c r="BE330" s="239">
        <v>1930.3528954847613</v>
      </c>
      <c r="BF330" s="239">
        <v>9.2865723871496737</v>
      </c>
      <c r="BG330" s="239">
        <v>114.77591145888456</v>
      </c>
      <c r="BH330" s="239">
        <v>11.328770924569955</v>
      </c>
      <c r="BI330" s="239">
        <v>3.5370887975875892E-3</v>
      </c>
      <c r="BJ330" s="239">
        <v>0.1658491548380592</v>
      </c>
      <c r="BK330" s="242">
        <v>8.6569459584204775</v>
      </c>
      <c r="BL330" s="243">
        <v>7.8619298921916645</v>
      </c>
      <c r="BM330" s="243">
        <v>5.233907669054279</v>
      </c>
      <c r="BN330" s="239">
        <v>372.39279665197415</v>
      </c>
      <c r="BO330" s="38"/>
      <c r="BP330" s="115" t="s">
        <v>94</v>
      </c>
      <c r="BQ330" s="239">
        <v>2245.9029423500324</v>
      </c>
      <c r="BR330" s="241">
        <v>28.835100000000001</v>
      </c>
      <c r="BS330" s="241">
        <v>2.0830000000000002</v>
      </c>
      <c r="BT330" s="242">
        <v>8.1569473526217671</v>
      </c>
      <c r="BU330" s="276">
        <v>337.44605835456753</v>
      </c>
      <c r="BV330" s="276">
        <v>338.47680703474464</v>
      </c>
      <c r="BW330" s="239">
        <v>331.11733774754725</v>
      </c>
      <c r="BX330" s="239">
        <v>1906.007493512031</v>
      </c>
      <c r="BY330" s="239">
        <v>8.7781110904539776</v>
      </c>
      <c r="BZ330" s="239">
        <v>118.4433440593529</v>
      </c>
      <c r="CA330" s="239">
        <v>11.83382283541814</v>
      </c>
      <c r="CB330" s="239">
        <v>3.5595842352314062E-3</v>
      </c>
      <c r="CC330" s="239">
        <v>0.17277555201297976</v>
      </c>
      <c r="CD330" s="239">
        <v>1.4581765808669817E-3</v>
      </c>
      <c r="CE330" s="187">
        <v>0</v>
      </c>
      <c r="CF330" s="242">
        <v>8.5163353301583733</v>
      </c>
      <c r="CG330" s="243">
        <v>8.1088511263731178</v>
      </c>
      <c r="CH330" s="243">
        <v>5.3982900737508928</v>
      </c>
      <c r="CI330" s="239">
        <v>352.00343054658208</v>
      </c>
      <c r="CJ330" s="38"/>
      <c r="CK330" s="38"/>
      <c r="CL330" s="38"/>
      <c r="CM330" s="38"/>
      <c r="CN330" s="38"/>
      <c r="CO330" s="38"/>
      <c r="CP330" s="38"/>
      <c r="CQ330" s="38"/>
      <c r="CR330" s="38"/>
      <c r="CS330" s="38"/>
    </row>
    <row r="331" spans="1:97" ht="13.5" customHeight="1" x14ac:dyDescent="0.35">
      <c r="A331" s="25" t="s">
        <v>84</v>
      </c>
      <c r="B331" s="132" t="s">
        <v>85</v>
      </c>
      <c r="C331" s="27" t="s">
        <v>86</v>
      </c>
      <c r="D331" s="206">
        <v>45489</v>
      </c>
      <c r="E331" s="207">
        <v>0.3109837962962963</v>
      </c>
      <c r="F331" s="208">
        <v>45489.310981000002</v>
      </c>
      <c r="G331" s="209">
        <v>13.708333333333334</v>
      </c>
      <c r="H331" s="209">
        <v>45.697666666666663</v>
      </c>
      <c r="I331" s="210">
        <v>19</v>
      </c>
      <c r="J331" s="211">
        <v>2.0830000000000002</v>
      </c>
      <c r="K331" s="211">
        <v>2.0659999999999998</v>
      </c>
      <c r="L331" s="213">
        <v>28.835100000000001</v>
      </c>
      <c r="M331" s="213">
        <v>55.416409000000002</v>
      </c>
      <c r="N331" s="213">
        <v>8.3539999999999992</v>
      </c>
      <c r="O331" s="213">
        <v>0.41789999999999999</v>
      </c>
      <c r="P331" s="213">
        <v>0.54005630000000004</v>
      </c>
      <c r="Q331" s="213">
        <v>4.9160000000000004</v>
      </c>
      <c r="R331" s="213">
        <v>109.855</v>
      </c>
      <c r="S331" s="214">
        <v>33.829700000000003</v>
      </c>
      <c r="T331" s="213">
        <v>21.240600000000001</v>
      </c>
      <c r="U331" s="215">
        <f t="shared" si="162"/>
        <v>219.55347600000002</v>
      </c>
      <c r="V331" s="210">
        <v>231.07538996669493</v>
      </c>
      <c r="W331" s="228">
        <f t="shared" si="183"/>
        <v>1.4999999999999999E-2</v>
      </c>
      <c r="X331" s="229">
        <f t="shared" si="184"/>
        <v>3.0000000000000001E-3</v>
      </c>
      <c r="Y331" s="232">
        <v>0.17699999999999999</v>
      </c>
      <c r="Z331" s="232">
        <v>1.6999999999999998E-2</v>
      </c>
      <c r="AA331" s="232">
        <v>2.984</v>
      </c>
      <c r="AB331" s="218">
        <f t="shared" si="163"/>
        <v>226.26929439222738</v>
      </c>
      <c r="AC331" s="218">
        <f t="shared" si="164"/>
        <v>195.70938156952747</v>
      </c>
      <c r="AD331" s="218">
        <f t="shared" si="165"/>
        <v>199.88147214605294</v>
      </c>
      <c r="AE331" s="218">
        <f t="shared" si="166"/>
        <v>-30.559912822699914</v>
      </c>
      <c r="AF331" s="218">
        <f t="shared" si="167"/>
        <v>-31.193917820641985</v>
      </c>
      <c r="AG331" s="218">
        <f t="shared" si="168"/>
        <v>115.60620776189235</v>
      </c>
      <c r="AH331" s="218">
        <f t="shared" si="169"/>
        <v>23.330314761881027</v>
      </c>
      <c r="AI331" s="219">
        <f t="shared" si="170"/>
        <v>1.4658023693444822E-2</v>
      </c>
      <c r="AJ331" s="219">
        <f t="shared" si="171"/>
        <v>2.9316047386889646E-3</v>
      </c>
      <c r="AK331" s="219">
        <f t="shared" si="172"/>
        <v>0.17296467958264891</v>
      </c>
      <c r="AL331" s="219">
        <f t="shared" si="173"/>
        <v>1.6612426852570795E-2</v>
      </c>
      <c r="AM331" s="218">
        <f t="shared" si="174"/>
        <v>2.9159695134159564</v>
      </c>
      <c r="AN331" s="220">
        <v>2692.75</v>
      </c>
      <c r="AO331" s="221">
        <v>8.1948277312695161</v>
      </c>
      <c r="AP331" s="217">
        <v>25.151</v>
      </c>
      <c r="AQ331" s="221">
        <v>8.2138848347264997</v>
      </c>
      <c r="AR331" s="210">
        <v>285.47641179730749</v>
      </c>
      <c r="AS331" s="217">
        <v>25.141568800000002</v>
      </c>
      <c r="AT331" s="217"/>
      <c r="AU331" s="222">
        <f t="shared" si="181"/>
        <v>2024.540614334471</v>
      </c>
      <c r="AV331" s="38"/>
      <c r="AW331" s="115" t="s">
        <v>87</v>
      </c>
      <c r="AX331" s="240">
        <v>2254.9541783372792</v>
      </c>
      <c r="AY331" s="241">
        <v>28.835100000000001</v>
      </c>
      <c r="AZ331" s="241">
        <v>2.0830000000000002</v>
      </c>
      <c r="BA331" s="242">
        <v>8.1386208771611965</v>
      </c>
      <c r="BB331" s="284">
        <v>355.51485255144826</v>
      </c>
      <c r="BC331" s="284">
        <v>356.60079341807921</v>
      </c>
      <c r="BD331" s="239">
        <v>320.61390983467277</v>
      </c>
      <c r="BE331" s="239">
        <v>1925.0921270804779</v>
      </c>
      <c r="BF331" s="239">
        <v>9.2481414221286773</v>
      </c>
      <c r="BG331" s="239">
        <v>114.89401969882358</v>
      </c>
      <c r="BH331" s="239">
        <v>11.344845549048554</v>
      </c>
      <c r="BI331" s="239">
        <v>2.0047602505662149E-2</v>
      </c>
      <c r="BJ331" s="239">
        <v>0.17717319512051233</v>
      </c>
      <c r="BK331" s="242">
        <v>8.6475924290503841</v>
      </c>
      <c r="BL331" s="243">
        <v>7.8516289167435289</v>
      </c>
      <c r="BM331" s="243">
        <v>5.2270500202153745</v>
      </c>
      <c r="BN331" s="239">
        <v>370.85170980684603</v>
      </c>
      <c r="BO331" s="38"/>
      <c r="BP331" s="115" t="s">
        <v>94</v>
      </c>
      <c r="BQ331" s="239">
        <v>2240.1988199931402</v>
      </c>
      <c r="BR331" s="241">
        <v>28.835100000000001</v>
      </c>
      <c r="BS331" s="241">
        <v>2.0830000000000002</v>
      </c>
      <c r="BT331" s="242">
        <v>8.1575650333351071</v>
      </c>
      <c r="BU331" s="276">
        <v>336.04199158514461</v>
      </c>
      <c r="BV331" s="276">
        <v>337.0684514614266</v>
      </c>
      <c r="BW331" s="239">
        <v>330.6788916796495</v>
      </c>
      <c r="BX331" s="239">
        <v>1900.7783417394012</v>
      </c>
      <c r="BY331" s="239">
        <v>8.7415865740896912</v>
      </c>
      <c r="BZ331" s="239">
        <v>118.56412054202752</v>
      </c>
      <c r="CA331" s="239">
        <v>11.850665611302231</v>
      </c>
      <c r="CB331" s="239">
        <v>2.0175181990780389E-2</v>
      </c>
      <c r="CC331" s="239">
        <v>0.18457260890087746</v>
      </c>
      <c r="CD331" s="239">
        <v>1.4600452427251593E-3</v>
      </c>
      <c r="CE331" s="187">
        <v>0</v>
      </c>
      <c r="CF331" s="242">
        <v>8.5072593057697485</v>
      </c>
      <c r="CG331" s="243">
        <v>8.0981138635172627</v>
      </c>
      <c r="CH331" s="243">
        <v>5.3911419761239063</v>
      </c>
      <c r="CI331" s="239">
        <v>350.53879254795419</v>
      </c>
      <c r="CJ331" s="38"/>
      <c r="CK331" s="38"/>
      <c r="CL331" s="38"/>
      <c r="CM331" s="38"/>
      <c r="CN331" s="38"/>
      <c r="CO331" s="38"/>
      <c r="CP331" s="38"/>
      <c r="CQ331" s="38"/>
      <c r="CR331" s="38"/>
      <c r="CS331" s="38"/>
    </row>
    <row r="332" spans="1:97" ht="13.5" customHeight="1" x14ac:dyDescent="0.35">
      <c r="A332" s="136" t="s">
        <v>89</v>
      </c>
      <c r="B332" s="137" t="s">
        <v>85</v>
      </c>
      <c r="C332" s="138" t="s">
        <v>86</v>
      </c>
      <c r="D332" s="206">
        <v>45489</v>
      </c>
      <c r="E332" s="223">
        <v>0.30939814814814814</v>
      </c>
      <c r="F332" s="208">
        <v>45489.309394999997</v>
      </c>
      <c r="G332" s="224">
        <v>13.708333333333334</v>
      </c>
      <c r="H332" s="224">
        <v>45.697666666666663</v>
      </c>
      <c r="I332" s="225">
        <v>19</v>
      </c>
      <c r="J332" s="226">
        <v>15.087999999999999</v>
      </c>
      <c r="K332" s="226">
        <v>14.964</v>
      </c>
      <c r="L332" s="214">
        <v>20.326499999999999</v>
      </c>
      <c r="M332" s="214">
        <v>51.111437000000002</v>
      </c>
      <c r="N332" s="214">
        <v>8.1739999999999995</v>
      </c>
      <c r="O332" s="214">
        <v>1.0194000000000001</v>
      </c>
      <c r="P332" s="214">
        <v>0.46923749999999997</v>
      </c>
      <c r="Q332" s="214">
        <v>4.5153999999999996</v>
      </c>
      <c r="R332" s="214">
        <v>88.998000000000005</v>
      </c>
      <c r="S332" s="214">
        <v>37.336199999999998</v>
      </c>
      <c r="T332" s="214">
        <v>26.458100000000002</v>
      </c>
      <c r="U332" s="215">
        <f t="shared" si="162"/>
        <v>201.66227939999999</v>
      </c>
      <c r="V332" s="210">
        <v>183.8197323898317</v>
      </c>
      <c r="W332" s="228">
        <f t="shared" si="183"/>
        <v>1.4999999999999999E-2</v>
      </c>
      <c r="X332" s="232">
        <v>3.2000000000000001E-2</v>
      </c>
      <c r="Y332" s="232">
        <v>0.26200000000000001</v>
      </c>
      <c r="Z332" s="229">
        <v>3.0000000000000001E-3</v>
      </c>
      <c r="AA332" s="232">
        <v>5.83</v>
      </c>
      <c r="AB332" s="218">
        <f t="shared" si="163"/>
        <v>179.08157419171002</v>
      </c>
      <c r="AC332" s="218">
        <f t="shared" si="164"/>
        <v>220.75742700887136</v>
      </c>
      <c r="AD332" s="218">
        <f t="shared" si="165"/>
        <v>226.62588649961691</v>
      </c>
      <c r="AE332" s="218">
        <f t="shared" si="166"/>
        <v>41.675852817161342</v>
      </c>
      <c r="AF332" s="218">
        <f t="shared" si="167"/>
        <v>42.806154109785211</v>
      </c>
      <c r="AG332" s="218">
        <f t="shared" si="168"/>
        <v>81.11153373917081</v>
      </c>
      <c r="AH332" s="218">
        <f t="shared" si="169"/>
        <v>25.995685170283423</v>
      </c>
      <c r="AI332" s="219">
        <f t="shared" si="170"/>
        <v>1.461994452492309E-2</v>
      </c>
      <c r="AJ332" s="219">
        <f t="shared" si="171"/>
        <v>3.1189214986502595E-2</v>
      </c>
      <c r="AK332" s="219">
        <f t="shared" si="172"/>
        <v>0.25536169770198996</v>
      </c>
      <c r="AL332" s="219">
        <f t="shared" si="173"/>
        <v>2.9239889049846183E-3</v>
      </c>
      <c r="AM332" s="218">
        <f t="shared" si="174"/>
        <v>5.6822851053534409</v>
      </c>
      <c r="AN332" s="220">
        <v>2629.63</v>
      </c>
      <c r="AO332" s="221">
        <v>7.9081626428618916</v>
      </c>
      <c r="AP332" s="217">
        <v>25.093357600000001</v>
      </c>
      <c r="AQ332" s="221">
        <v>7.92053180097842</v>
      </c>
      <c r="AR332" s="210">
        <v>185.81369311577498</v>
      </c>
      <c r="AS332" s="217">
        <v>25.180740400000001</v>
      </c>
      <c r="AT332" s="217"/>
      <c r="AU332" s="222">
        <f t="shared" si="181"/>
        <v>2024.540614334471</v>
      </c>
      <c r="AV332" s="38"/>
      <c r="AW332" s="115" t="s">
        <v>87</v>
      </c>
      <c r="AX332" s="240">
        <v>2363.5619898656287</v>
      </c>
      <c r="AY332" s="241">
        <v>20.326499999999999</v>
      </c>
      <c r="AZ332" s="241">
        <v>15.087999999999999</v>
      </c>
      <c r="BA332" s="242">
        <v>7.978771338158678</v>
      </c>
      <c r="BB332" s="284">
        <v>540.28110886535148</v>
      </c>
      <c r="BC332" s="284">
        <v>542.1123104179843</v>
      </c>
      <c r="BD332" s="239">
        <v>196.37261348096575</v>
      </c>
      <c r="BE332" s="239">
        <v>2150.0547561734697</v>
      </c>
      <c r="BF332" s="239">
        <v>17.134620211193415</v>
      </c>
      <c r="BG332" s="239">
        <v>82.770830223742038</v>
      </c>
      <c r="BH332" s="239">
        <v>3.8854022517826379</v>
      </c>
      <c r="BI332" s="239">
        <v>3.1996504771440257E-3</v>
      </c>
      <c r="BJ332" s="239">
        <v>0.18081994739276711</v>
      </c>
      <c r="BK332" s="242">
        <v>11.055975758570312</v>
      </c>
      <c r="BL332" s="243">
        <v>4.6031527059560178</v>
      </c>
      <c r="BM332" s="243">
        <v>3.0031370921098923</v>
      </c>
      <c r="BN332" s="239">
        <v>554.90560382399462</v>
      </c>
      <c r="BO332" s="38"/>
      <c r="BP332" s="115" t="s">
        <v>94</v>
      </c>
      <c r="BQ332" s="239">
        <v>2356.235620247382</v>
      </c>
      <c r="BR332" s="241">
        <v>20.326499999999999</v>
      </c>
      <c r="BS332" s="241">
        <v>15.087999999999999</v>
      </c>
      <c r="BT332" s="242">
        <v>7.9912689694667876</v>
      </c>
      <c r="BU332" s="276">
        <v>522.16868193873756</v>
      </c>
      <c r="BV332" s="276">
        <v>523.93849414466592</v>
      </c>
      <c r="BW332" s="239">
        <v>201.03293850849684</v>
      </c>
      <c r="BX332" s="239">
        <v>2138.6424839004121</v>
      </c>
      <c r="BY332" s="239">
        <v>16.560197838473133</v>
      </c>
      <c r="BZ332" s="239">
        <v>84.743563108420815</v>
      </c>
      <c r="CA332" s="239">
        <v>3.9988362357263885</v>
      </c>
      <c r="CB332" s="239">
        <v>3.2084414859222541E-3</v>
      </c>
      <c r="CC332" s="239">
        <v>0.18592623881310816</v>
      </c>
      <c r="CD332" s="239">
        <v>5.351348372607419E-4</v>
      </c>
      <c r="CE332" s="187">
        <v>0</v>
      </c>
      <c r="CF332" s="242">
        <v>10.902809334603202</v>
      </c>
      <c r="CG332" s="243">
        <v>4.7123949642365686</v>
      </c>
      <c r="CH332" s="243">
        <v>3.0744076970245802</v>
      </c>
      <c r="CI332" s="239">
        <v>536.30290416355626</v>
      </c>
      <c r="CJ332" s="38"/>
      <c r="CK332" s="38"/>
      <c r="CL332" s="38"/>
      <c r="CM332" s="38"/>
      <c r="CN332" s="38"/>
      <c r="CO332" s="38"/>
      <c r="CP332" s="38"/>
      <c r="CQ332" s="38"/>
      <c r="CR332" s="38"/>
      <c r="CS332" s="38"/>
    </row>
    <row r="333" spans="1:97" ht="13.5" customHeight="1" x14ac:dyDescent="0.35">
      <c r="A333" s="25" t="s">
        <v>84</v>
      </c>
      <c r="B333" s="132" t="s">
        <v>85</v>
      </c>
      <c r="C333" s="27" t="s">
        <v>86</v>
      </c>
      <c r="D333" s="206">
        <v>45508</v>
      </c>
      <c r="E333" s="207">
        <v>0.31354166666666666</v>
      </c>
      <c r="F333" s="208">
        <v>45512.313544999997</v>
      </c>
      <c r="G333" s="209">
        <v>13.708333333333334</v>
      </c>
      <c r="H333" s="209">
        <v>45.697666666666663</v>
      </c>
      <c r="I333" s="210">
        <v>19</v>
      </c>
      <c r="J333" s="211">
        <v>2.0169999999999999</v>
      </c>
      <c r="K333" s="211">
        <v>2</v>
      </c>
      <c r="L333" s="213">
        <v>27.029</v>
      </c>
      <c r="M333" s="213">
        <v>57.965311999999997</v>
      </c>
      <c r="N333" s="213">
        <v>8.3030000000000008</v>
      </c>
      <c r="O333" s="213">
        <v>0.26989999999999997</v>
      </c>
      <c r="P333" s="213">
        <v>0.41260960000000002</v>
      </c>
      <c r="Q333" s="213">
        <v>4.5464000000000002</v>
      </c>
      <c r="R333" s="213">
        <v>100.288</v>
      </c>
      <c r="S333" s="214">
        <v>36.982199999999999</v>
      </c>
      <c r="T333" s="213">
        <v>24.202500000000001</v>
      </c>
      <c r="U333" s="215">
        <f t="shared" si="162"/>
        <v>203.04677040000001</v>
      </c>
      <c r="V333" s="210">
        <v>209.19038635791804</v>
      </c>
      <c r="W333" s="217">
        <v>3.6999999999999998E-2</v>
      </c>
      <c r="X333" s="232">
        <v>0.01</v>
      </c>
      <c r="Y333" s="228">
        <f t="shared" ref="Y333:Y336" si="186">0.02/2</f>
        <v>0.01</v>
      </c>
      <c r="Z333" s="229">
        <v>3.0000000000000001E-3</v>
      </c>
      <c r="AA333" s="232">
        <v>1.4970000000000001</v>
      </c>
      <c r="AB333" s="218">
        <f t="shared" si="163"/>
        <v>204.24709601657682</v>
      </c>
      <c r="AC333" s="218">
        <f t="shared" si="164"/>
        <v>197.49258195122732</v>
      </c>
      <c r="AD333" s="218">
        <f t="shared" si="165"/>
        <v>202.29263691106763</v>
      </c>
      <c r="AE333" s="218">
        <f t="shared" si="166"/>
        <v>-6.7545140653494968</v>
      </c>
      <c r="AF333" s="218">
        <f t="shared" si="167"/>
        <v>-6.8977494468504119</v>
      </c>
      <c r="AG333" s="218">
        <f t="shared" si="168"/>
        <v>103.40978769775136</v>
      </c>
      <c r="AH333" s="218">
        <f t="shared" si="169"/>
        <v>25.726360606329081</v>
      </c>
      <c r="AI333" s="219">
        <f t="shared" si="170"/>
        <v>3.6071998752307093E-2</v>
      </c>
      <c r="AJ333" s="219">
        <f t="shared" si="171"/>
        <v>9.7491888519748906E-3</v>
      </c>
      <c r="AK333" s="219">
        <f t="shared" si="172"/>
        <v>9.7491888519748906E-3</v>
      </c>
      <c r="AL333" s="219">
        <f t="shared" si="173"/>
        <v>2.9247566555924672E-3</v>
      </c>
      <c r="AM333" s="218">
        <f t="shared" si="174"/>
        <v>1.4594535711406411</v>
      </c>
      <c r="AN333" s="220">
        <v>2655.24</v>
      </c>
      <c r="AO333" s="221">
        <v>8.0778097379724372</v>
      </c>
      <c r="AP333" s="217">
        <v>24.6614656</v>
      </c>
      <c r="AQ333" s="221">
        <v>8.0929392382962906</v>
      </c>
      <c r="AR333" s="210">
        <v>248.05978999571084</v>
      </c>
      <c r="AS333" s="217">
        <v>25.123489599999999</v>
      </c>
      <c r="AT333" s="217"/>
      <c r="AU333" s="222">
        <f t="shared" si="181"/>
        <v>2024.5924914675768</v>
      </c>
      <c r="AV333" s="38"/>
      <c r="AW333" s="115" t="s">
        <v>87</v>
      </c>
      <c r="AX333" s="240">
        <v>2284.4450974696829</v>
      </c>
      <c r="AY333" s="241">
        <v>27.029</v>
      </c>
      <c r="AZ333" s="241">
        <v>2.0169999999999999</v>
      </c>
      <c r="BA333" s="242">
        <v>8.0420432425115251</v>
      </c>
      <c r="BB333" s="284">
        <v>453.56766861177829</v>
      </c>
      <c r="BC333" s="284">
        <v>454.9836324118649</v>
      </c>
      <c r="BD333" s="239">
        <v>268.80100256706851</v>
      </c>
      <c r="BE333" s="239">
        <v>2003.5210321953898</v>
      </c>
      <c r="BF333" s="239">
        <v>12.123062707224564</v>
      </c>
      <c r="BG333" s="239">
        <v>105.8468408801517</v>
      </c>
      <c r="BH333" s="239">
        <v>8.2051626653829572</v>
      </c>
      <c r="BI333" s="239">
        <v>3.3744597335492905E-3</v>
      </c>
      <c r="BJ333" s="239">
        <v>6.8437099119372929E-2</v>
      </c>
      <c r="BK333" s="242">
        <v>9.2681106853627426</v>
      </c>
      <c r="BL333" s="243">
        <v>6.3799087800692575</v>
      </c>
      <c r="BM333" s="243">
        <v>4.2433947923479867</v>
      </c>
      <c r="BN333" s="239">
        <v>471.25490763266862</v>
      </c>
      <c r="BO333" s="38"/>
      <c r="BP333" s="115" t="s">
        <v>94</v>
      </c>
      <c r="BQ333" s="239">
        <v>2273.7040689491037</v>
      </c>
      <c r="BR333" s="241">
        <v>27.029</v>
      </c>
      <c r="BS333" s="241">
        <v>2.0169999999999999</v>
      </c>
      <c r="BT333" s="242">
        <v>8.0571119858007734</v>
      </c>
      <c r="BU333" s="276">
        <v>434.31455104159852</v>
      </c>
      <c r="BV333" s="276">
        <v>435.67040976937778</v>
      </c>
      <c r="BW333" s="239">
        <v>275.88663449886729</v>
      </c>
      <c r="BX333" s="239">
        <v>1986.2089735715044</v>
      </c>
      <c r="BY333" s="239">
        <v>11.608460878731638</v>
      </c>
      <c r="BZ333" s="239">
        <v>108.69523214971152</v>
      </c>
      <c r="CA333" s="239">
        <v>8.4948543803228507</v>
      </c>
      <c r="CB333" s="239">
        <v>3.3891540923270702E-3</v>
      </c>
      <c r="CC333" s="239">
        <v>7.0736231862922286E-2</v>
      </c>
      <c r="CD333" s="239">
        <v>2.5270003796873451E-3</v>
      </c>
      <c r="CE333" s="187">
        <v>0</v>
      </c>
      <c r="CF333" s="242">
        <v>9.1320157683959486</v>
      </c>
      <c r="CG333" s="243">
        <v>6.5480840656608459</v>
      </c>
      <c r="CH333" s="243">
        <v>4.3552512711287434</v>
      </c>
      <c r="CI333" s="239">
        <v>451.25099913110853</v>
      </c>
      <c r="CJ333" s="38"/>
      <c r="CK333" s="38"/>
      <c r="CL333" s="38"/>
      <c r="CM333" s="38"/>
      <c r="CN333" s="38"/>
      <c r="CO333" s="38"/>
      <c r="CP333" s="38"/>
      <c r="CQ333" s="38"/>
      <c r="CR333" s="38"/>
      <c r="CS333" s="38"/>
    </row>
    <row r="334" spans="1:97" ht="13.5" customHeight="1" x14ac:dyDescent="0.35">
      <c r="A334" s="25" t="s">
        <v>84</v>
      </c>
      <c r="B334" s="132" t="s">
        <v>85</v>
      </c>
      <c r="C334" s="27" t="s">
        <v>86</v>
      </c>
      <c r="D334" s="206">
        <v>45508</v>
      </c>
      <c r="E334" s="207">
        <v>0.31354166666666666</v>
      </c>
      <c r="F334" s="208">
        <v>45512.313544999997</v>
      </c>
      <c r="G334" s="209">
        <v>13.708333333333334</v>
      </c>
      <c r="H334" s="209">
        <v>45.697666666666663</v>
      </c>
      <c r="I334" s="210">
        <v>19</v>
      </c>
      <c r="J334" s="211">
        <v>2.0169999999999999</v>
      </c>
      <c r="K334" s="211">
        <v>2</v>
      </c>
      <c r="L334" s="213">
        <v>27.029</v>
      </c>
      <c r="M334" s="213">
        <v>57.965311999999997</v>
      </c>
      <c r="N334" s="213">
        <v>8.3030000000000008</v>
      </c>
      <c r="O334" s="213">
        <v>0.26989999999999997</v>
      </c>
      <c r="P334" s="213">
        <v>0.41260960000000002</v>
      </c>
      <c r="Q334" s="213">
        <v>4.5464000000000002</v>
      </c>
      <c r="R334" s="213">
        <v>100.288</v>
      </c>
      <c r="S334" s="214">
        <v>36.982199999999999</v>
      </c>
      <c r="T334" s="213">
        <v>24.202500000000001</v>
      </c>
      <c r="U334" s="215">
        <f t="shared" si="162"/>
        <v>203.04677040000001</v>
      </c>
      <c r="V334" s="210">
        <v>209.41338662015758</v>
      </c>
      <c r="W334" s="228">
        <f t="shared" si="183"/>
        <v>1.4999999999999999E-2</v>
      </c>
      <c r="X334" s="232">
        <v>1.0999999999999999E-2</v>
      </c>
      <c r="Y334" s="228">
        <f t="shared" si="186"/>
        <v>0.01</v>
      </c>
      <c r="Z334" s="229">
        <v>3.0000000000000001E-3</v>
      </c>
      <c r="AA334" s="232">
        <v>1.43</v>
      </c>
      <c r="AB334" s="218">
        <f t="shared" si="163"/>
        <v>204.46482665308622</v>
      </c>
      <c r="AC334" s="218">
        <f t="shared" si="164"/>
        <v>197.49258195122732</v>
      </c>
      <c r="AD334" s="218">
        <f t="shared" si="165"/>
        <v>202.29263691106763</v>
      </c>
      <c r="AE334" s="218">
        <f t="shared" si="166"/>
        <v>-6.972244701858898</v>
      </c>
      <c r="AF334" s="218">
        <f t="shared" si="167"/>
        <v>-7.1207497090899494</v>
      </c>
      <c r="AG334" s="218">
        <f t="shared" si="168"/>
        <v>103.52002416786942</v>
      </c>
      <c r="AH334" s="218">
        <f t="shared" si="169"/>
        <v>25.726360606329081</v>
      </c>
      <c r="AI334" s="219">
        <f t="shared" si="170"/>
        <v>1.4623783277962335E-2</v>
      </c>
      <c r="AJ334" s="219">
        <f t="shared" si="171"/>
        <v>1.0724107737172379E-2</v>
      </c>
      <c r="AK334" s="219">
        <f t="shared" si="172"/>
        <v>9.7491888519748906E-3</v>
      </c>
      <c r="AL334" s="219">
        <f t="shared" si="173"/>
        <v>2.9247566555924672E-3</v>
      </c>
      <c r="AM334" s="218">
        <f t="shared" si="174"/>
        <v>1.3941340058324094</v>
      </c>
      <c r="AN334" s="220">
        <v>2653.8</v>
      </c>
      <c r="AO334" s="221">
        <v>8.0722968441722234</v>
      </c>
      <c r="AP334" s="217">
        <v>25.008987999999999</v>
      </c>
      <c r="AQ334" s="221">
        <v>8.0869333241529784</v>
      </c>
      <c r="AR334" s="210">
        <v>252.9816051237315</v>
      </c>
      <c r="AS334" s="217">
        <v>25.088335600000001</v>
      </c>
      <c r="AT334" s="217"/>
      <c r="AU334" s="222">
        <f t="shared" si="181"/>
        <v>2024.5924914675768</v>
      </c>
      <c r="AV334" s="38"/>
      <c r="AW334" s="115" t="s">
        <v>87</v>
      </c>
      <c r="AX334" s="240">
        <v>2283.3352499022435</v>
      </c>
      <c r="AY334" s="241">
        <v>27.029</v>
      </c>
      <c r="AZ334" s="241">
        <v>2.0169999999999999</v>
      </c>
      <c r="BA334" s="242">
        <v>8.0417877190463471</v>
      </c>
      <c r="BB334" s="284">
        <v>453.64410453197468</v>
      </c>
      <c r="BC334" s="284">
        <v>455.06030695245585</v>
      </c>
      <c r="BD334" s="239">
        <v>268.5301281354225</v>
      </c>
      <c r="BE334" s="239">
        <v>2002.6800160624475</v>
      </c>
      <c r="BF334" s="239">
        <v>12.125105704373622</v>
      </c>
      <c r="BG334" s="239">
        <v>105.7989927695253</v>
      </c>
      <c r="BH334" s="239">
        <v>8.2003364586984286</v>
      </c>
      <c r="BI334" s="239">
        <v>3.3742131201173545E-3</v>
      </c>
      <c r="BJ334" s="239">
        <v>6.5337465676098952E-2</v>
      </c>
      <c r="BK334" s="242">
        <v>9.2693310529047555</v>
      </c>
      <c r="BL334" s="243">
        <v>6.3734796590903535</v>
      </c>
      <c r="BM334" s="243">
        <v>4.2391186656161306</v>
      </c>
      <c r="BN334" s="239">
        <v>471.33432423355248</v>
      </c>
      <c r="BO334" s="38"/>
      <c r="BP334" s="115" t="s">
        <v>94</v>
      </c>
      <c r="BQ334" s="239">
        <v>2272.9480028741436</v>
      </c>
      <c r="BR334" s="241">
        <v>27.029</v>
      </c>
      <c r="BS334" s="241">
        <v>2.0169999999999999</v>
      </c>
      <c r="BT334" s="242">
        <v>8.0563737829705726</v>
      </c>
      <c r="BU334" s="276">
        <v>434.99461114331882</v>
      </c>
      <c r="BV334" s="276">
        <v>436.35259290709149</v>
      </c>
      <c r="BW334" s="239">
        <v>275.38086038718416</v>
      </c>
      <c r="BX334" s="239">
        <v>1985.9405048028061</v>
      </c>
      <c r="BY334" s="239">
        <v>11.626637684153136</v>
      </c>
      <c r="BZ334" s="239">
        <v>108.55447154246238</v>
      </c>
      <c r="CA334" s="239">
        <v>8.4804273055049908</v>
      </c>
      <c r="CB334" s="239">
        <v>3.3884272808025937E-3</v>
      </c>
      <c r="CC334" s="239">
        <v>6.7461144586690974E-2</v>
      </c>
      <c r="CD334" s="239">
        <v>1.0228414348779438E-3</v>
      </c>
      <c r="CE334" s="187">
        <v>0</v>
      </c>
      <c r="CF334" s="242">
        <v>9.137474113959227</v>
      </c>
      <c r="CG334" s="243">
        <v>6.536079673322118</v>
      </c>
      <c r="CH334" s="243">
        <v>4.3472669287672039</v>
      </c>
      <c r="CI334" s="239">
        <v>451.95757872793411</v>
      </c>
      <c r="CJ334" s="38"/>
      <c r="CK334" s="38"/>
      <c r="CL334" s="38"/>
      <c r="CM334" s="38"/>
      <c r="CN334" s="38"/>
      <c r="CO334" s="38"/>
      <c r="CP334" s="38"/>
      <c r="CQ334" s="38"/>
      <c r="CR334" s="38"/>
      <c r="CS334" s="38"/>
    </row>
    <row r="335" spans="1:97" ht="13.5" customHeight="1" x14ac:dyDescent="0.35">
      <c r="A335" s="25" t="s">
        <v>84</v>
      </c>
      <c r="B335" s="132" t="s">
        <v>85</v>
      </c>
      <c r="C335" s="27" t="s">
        <v>86</v>
      </c>
      <c r="D335" s="206">
        <v>45508</v>
      </c>
      <c r="E335" s="207">
        <v>0.31354166666666666</v>
      </c>
      <c r="F335" s="208">
        <v>45512.313544999997</v>
      </c>
      <c r="G335" s="209">
        <v>13.708333333333334</v>
      </c>
      <c r="H335" s="209">
        <v>45.697666666666663</v>
      </c>
      <c r="I335" s="210">
        <v>19</v>
      </c>
      <c r="J335" s="211">
        <v>2.0169999999999999</v>
      </c>
      <c r="K335" s="211">
        <v>2</v>
      </c>
      <c r="L335" s="213">
        <v>27.029</v>
      </c>
      <c r="M335" s="213">
        <v>57.965311999999997</v>
      </c>
      <c r="N335" s="213">
        <v>8.3030000000000008</v>
      </c>
      <c r="O335" s="213">
        <v>0.26989999999999997</v>
      </c>
      <c r="P335" s="213">
        <v>0.41260960000000002</v>
      </c>
      <c r="Q335" s="213">
        <v>4.5464000000000002</v>
      </c>
      <c r="R335" s="213">
        <v>100.288</v>
      </c>
      <c r="S335" s="214">
        <v>36.982199999999999</v>
      </c>
      <c r="T335" s="213">
        <v>24.202500000000001</v>
      </c>
      <c r="U335" s="215">
        <f t="shared" si="162"/>
        <v>203.04677040000001</v>
      </c>
      <c r="V335" s="210">
        <v>209.04229487983991</v>
      </c>
      <c r="W335" s="228">
        <f t="shared" si="183"/>
        <v>1.4999999999999999E-2</v>
      </c>
      <c r="X335" s="229">
        <f t="shared" ref="X335" si="187">0.006/2</f>
        <v>3.0000000000000001E-3</v>
      </c>
      <c r="Y335" s="228">
        <f t="shared" si="186"/>
        <v>0.01</v>
      </c>
      <c r="Z335" s="229">
        <v>3.0000000000000001E-3</v>
      </c>
      <c r="AA335" s="232">
        <v>1.381</v>
      </c>
      <c r="AB335" s="218">
        <f t="shared" si="163"/>
        <v>204.10250402614705</v>
      </c>
      <c r="AC335" s="218">
        <f t="shared" si="164"/>
        <v>197.49258195122732</v>
      </c>
      <c r="AD335" s="218">
        <f t="shared" si="165"/>
        <v>202.29263691106763</v>
      </c>
      <c r="AE335" s="218">
        <f t="shared" si="166"/>
        <v>-6.6099220749197229</v>
      </c>
      <c r="AF335" s="218">
        <f t="shared" si="167"/>
        <v>-6.7496579687722829</v>
      </c>
      <c r="AG335" s="218">
        <f t="shared" si="168"/>
        <v>103.33658113900586</v>
      </c>
      <c r="AH335" s="218">
        <f t="shared" si="169"/>
        <v>25.726360606329081</v>
      </c>
      <c r="AI335" s="219">
        <f t="shared" si="170"/>
        <v>1.4623783277962335E-2</v>
      </c>
      <c r="AJ335" s="219">
        <f t="shared" si="171"/>
        <v>2.9247566555924672E-3</v>
      </c>
      <c r="AK335" s="219">
        <f t="shared" si="172"/>
        <v>9.7491888519748906E-3</v>
      </c>
      <c r="AL335" s="219">
        <f t="shared" si="173"/>
        <v>2.9247566555924672E-3</v>
      </c>
      <c r="AM335" s="218">
        <f t="shared" si="174"/>
        <v>1.3463629804577324</v>
      </c>
      <c r="AN335" s="220">
        <v>2650.33</v>
      </c>
      <c r="AO335" s="221">
        <v>8.0692562523333713</v>
      </c>
      <c r="AP335" s="217">
        <v>25.1656744</v>
      </c>
      <c r="AQ335" s="221">
        <v>8.0836663763889707</v>
      </c>
      <c r="AR335" s="210">
        <v>252.56796056422488</v>
      </c>
      <c r="AS335" s="217">
        <v>25.0732696</v>
      </c>
      <c r="AT335" s="217"/>
      <c r="AU335" s="222">
        <f t="shared" si="181"/>
        <v>2024.5924914675768</v>
      </c>
      <c r="AV335" s="38"/>
      <c r="AW335" s="115" t="s">
        <v>87</v>
      </c>
      <c r="AX335" s="240">
        <v>2280.6904339849598</v>
      </c>
      <c r="AY335" s="241">
        <v>27.029</v>
      </c>
      <c r="AZ335" s="241">
        <v>2.0169999999999999</v>
      </c>
      <c r="BA335" s="242">
        <v>8.0411178435294524</v>
      </c>
      <c r="BB335" s="284">
        <v>453.89664487231317</v>
      </c>
      <c r="BC335" s="284">
        <v>455.31363568227783</v>
      </c>
      <c r="BD335" s="239">
        <v>267.8520467558597</v>
      </c>
      <c r="BE335" s="239">
        <v>2000.7065315674572</v>
      </c>
      <c r="BF335" s="239">
        <v>12.131855661642529</v>
      </c>
      <c r="BG335" s="239">
        <v>105.67362683015526</v>
      </c>
      <c r="BH335" s="239">
        <v>8.1876976374699773</v>
      </c>
      <c r="BI335" s="239">
        <v>3.3735670065917602E-3</v>
      </c>
      <c r="BJ335" s="239">
        <v>6.3005929347781986E-2</v>
      </c>
      <c r="BK335" s="242">
        <v>9.2725626148145679</v>
      </c>
      <c r="BL335" s="243">
        <v>6.3573856069634651</v>
      </c>
      <c r="BM335" s="243">
        <v>4.228414215233335</v>
      </c>
      <c r="BN335" s="239">
        <v>471.5967125892393</v>
      </c>
      <c r="BO335" s="38"/>
      <c r="BP335" s="115" t="s">
        <v>94</v>
      </c>
      <c r="BQ335" s="239">
        <v>2270.4796990424343</v>
      </c>
      <c r="BR335" s="241">
        <v>27.029</v>
      </c>
      <c r="BS335" s="241">
        <v>2.0169999999999999</v>
      </c>
      <c r="BT335" s="242">
        <v>8.0554820319936802</v>
      </c>
      <c r="BU335" s="276">
        <v>435.51901999751402</v>
      </c>
      <c r="BV335" s="276">
        <v>436.8786388796384</v>
      </c>
      <c r="BW335" s="239">
        <v>274.58290790783735</v>
      </c>
      <c r="BX335" s="239">
        <v>1984.2561369279631</v>
      </c>
      <c r="BY335" s="239">
        <v>11.640654206634006</v>
      </c>
      <c r="BZ335" s="239">
        <v>108.38459981451281</v>
      </c>
      <c r="CA335" s="239">
        <v>8.4630320337036711</v>
      </c>
      <c r="CB335" s="239">
        <v>3.3875502490124765E-3</v>
      </c>
      <c r="CC335" s="239">
        <v>6.5022356460602893E-2</v>
      </c>
      <c r="CD335" s="239">
        <v>1.0208898234602452E-3</v>
      </c>
      <c r="CE335" s="187">
        <v>0</v>
      </c>
      <c r="CF335" s="242">
        <v>9.1425380072925435</v>
      </c>
      <c r="CG335" s="243">
        <v>6.5171405176625594</v>
      </c>
      <c r="CH335" s="243">
        <v>4.3346701476426368</v>
      </c>
      <c r="CI335" s="239">
        <v>452.5024373306249</v>
      </c>
      <c r="CJ335" s="38"/>
      <c r="CK335" s="38"/>
      <c r="CL335" s="38"/>
      <c r="CM335" s="38"/>
      <c r="CN335" s="38"/>
      <c r="CO335" s="38"/>
      <c r="CP335" s="38"/>
      <c r="CQ335" s="38"/>
      <c r="CR335" s="38"/>
      <c r="CS335" s="38"/>
    </row>
    <row r="336" spans="1:97" ht="13.5" customHeight="1" x14ac:dyDescent="0.35">
      <c r="A336" s="136" t="s">
        <v>89</v>
      </c>
      <c r="B336" s="137" t="s">
        <v>85</v>
      </c>
      <c r="C336" s="138" t="s">
        <v>86</v>
      </c>
      <c r="D336" s="206">
        <v>45508</v>
      </c>
      <c r="E336" s="223">
        <v>0.31418981481481484</v>
      </c>
      <c r="F336" s="208">
        <v>45512.314190999998</v>
      </c>
      <c r="G336" s="224">
        <v>13.708333333333334</v>
      </c>
      <c r="H336" s="224">
        <v>45.697666666666663</v>
      </c>
      <c r="I336" s="225">
        <v>19</v>
      </c>
      <c r="J336" s="226">
        <v>15.124000000000001</v>
      </c>
      <c r="K336" s="226">
        <v>15</v>
      </c>
      <c r="L336" s="214">
        <v>24.600200000000001</v>
      </c>
      <c r="M336" s="214">
        <v>56.191811000000001</v>
      </c>
      <c r="N336" s="214">
        <v>8.25</v>
      </c>
      <c r="O336" s="214">
        <v>0.43130000000000002</v>
      </c>
      <c r="P336" s="214">
        <v>0.45671820000000002</v>
      </c>
      <c r="Q336" s="214">
        <v>4.7975000000000003</v>
      </c>
      <c r="R336" s="214">
        <v>101.988</v>
      </c>
      <c r="S336" s="214">
        <v>37.656300000000002</v>
      </c>
      <c r="T336" s="214">
        <v>25.473600000000001</v>
      </c>
      <c r="U336" s="215">
        <f t="shared" si="162"/>
        <v>214.26114750000002</v>
      </c>
      <c r="V336" s="210">
        <v>212.64733168108765</v>
      </c>
      <c r="W336" s="217">
        <v>0.155</v>
      </c>
      <c r="X336" s="232">
        <v>1.3000000000000001E-2</v>
      </c>
      <c r="Y336" s="228">
        <f t="shared" si="186"/>
        <v>0.01</v>
      </c>
      <c r="Z336" s="232">
        <v>1.4999999999999999E-2</v>
      </c>
      <c r="AA336" s="232">
        <v>2.41</v>
      </c>
      <c r="AB336" s="218">
        <f t="shared" si="163"/>
        <v>207.36499865144032</v>
      </c>
      <c r="AC336" s="218">
        <f t="shared" si="164"/>
        <v>204.645170018876</v>
      </c>
      <c r="AD336" s="218">
        <f t="shared" si="165"/>
        <v>209.88139357536491</v>
      </c>
      <c r="AE336" s="218">
        <f t="shared" si="166"/>
        <v>-2.7198286325643153</v>
      </c>
      <c r="AF336" s="218">
        <f t="shared" si="167"/>
        <v>-2.7659381057227392</v>
      </c>
      <c r="AG336" s="218">
        <f t="shared" si="168"/>
        <v>101.31785769982014</v>
      </c>
      <c r="AH336" s="218">
        <f t="shared" si="169"/>
        <v>26.239266106691503</v>
      </c>
      <c r="AI336" s="219">
        <f t="shared" si="170"/>
        <v>0.15103690252277449</v>
      </c>
      <c r="AJ336" s="219">
        <f t="shared" si="171"/>
        <v>1.2667611179329475E-2</v>
      </c>
      <c r="AK336" s="219">
        <f t="shared" si="172"/>
        <v>9.7443162917919025E-3</v>
      </c>
      <c r="AL336" s="219">
        <f t="shared" si="173"/>
        <v>1.4616474437687854E-2</v>
      </c>
      <c r="AM336" s="218">
        <f t="shared" si="174"/>
        <v>2.3483802263218485</v>
      </c>
      <c r="AN336" s="220">
        <v>2618.4899999999998</v>
      </c>
      <c r="AO336" s="221">
        <v>7.9825252857424642</v>
      </c>
      <c r="AP336" s="217">
        <v>25.1285116</v>
      </c>
      <c r="AQ336" s="221">
        <v>7.9951709870807903</v>
      </c>
      <c r="AR336" s="210">
        <v>209.59099128665116</v>
      </c>
      <c r="AS336" s="217">
        <v>25.158643600000001</v>
      </c>
      <c r="AT336" s="217"/>
      <c r="AU336" s="222">
        <f t="shared" si="181"/>
        <v>2024.5924914675768</v>
      </c>
      <c r="AV336" s="38"/>
      <c r="AW336" s="115" t="s">
        <v>87</v>
      </c>
      <c r="AX336" s="240">
        <v>2305.1215774709121</v>
      </c>
      <c r="AY336" s="241">
        <v>24.600200000000001</v>
      </c>
      <c r="AZ336" s="241">
        <v>15.124000000000001</v>
      </c>
      <c r="BA336" s="242">
        <v>7.9899115825888076</v>
      </c>
      <c r="BB336" s="284">
        <v>518.04025148968026</v>
      </c>
      <c r="BC336" s="284">
        <v>519.70597038179289</v>
      </c>
      <c r="BD336" s="239">
        <v>228.06026064744188</v>
      </c>
      <c r="BE336" s="239">
        <v>2062.4079629860366</v>
      </c>
      <c r="BF336" s="239">
        <v>14.653353837433635</v>
      </c>
      <c r="BG336" s="239">
        <v>93.925977985466972</v>
      </c>
      <c r="BH336" s="239">
        <v>5.9317441760089906</v>
      </c>
      <c r="BI336" s="239">
        <v>1.6381406797426303E-2</v>
      </c>
      <c r="BJ336" s="239">
        <v>9.025454161953804E-2</v>
      </c>
      <c r="BK336" s="242">
        <v>10.048247743023504</v>
      </c>
      <c r="BL336" s="243">
        <v>5.3532331648069915</v>
      </c>
      <c r="BM336" s="243">
        <v>3.5362153699557801</v>
      </c>
      <c r="BN336" s="239">
        <v>535.71803935606874</v>
      </c>
      <c r="BO336" s="38"/>
      <c r="BP336" s="115" t="s">
        <v>94</v>
      </c>
      <c r="BQ336" s="239">
        <v>2296.9552346898181</v>
      </c>
      <c r="BR336" s="241">
        <v>24.600200000000001</v>
      </c>
      <c r="BS336" s="241">
        <v>15.124000000000001</v>
      </c>
      <c r="BT336" s="242">
        <v>8.0025704410678795</v>
      </c>
      <c r="BU336" s="276">
        <v>500.00394478829202</v>
      </c>
      <c r="BV336" s="276">
        <v>501.61166931272754</v>
      </c>
      <c r="BW336" s="239">
        <v>233.33358756135277</v>
      </c>
      <c r="BX336" s="239">
        <v>2049.4784706049677</v>
      </c>
      <c r="BY336" s="239">
        <v>14.143176523497523</v>
      </c>
      <c r="BZ336" s="239">
        <v>96.130253380486565</v>
      </c>
      <c r="CA336" s="239">
        <v>6.1071877432948787</v>
      </c>
      <c r="CB336" s="239">
        <v>1.6433893776348196E-2</v>
      </c>
      <c r="CC336" s="239">
        <v>9.281849665114264E-2</v>
      </c>
      <c r="CD336" s="239">
        <v>7.8451709268718677E-3</v>
      </c>
      <c r="CE336" s="187">
        <v>0</v>
      </c>
      <c r="CF336" s="242">
        <v>9.9140443708469235</v>
      </c>
      <c r="CG336" s="243">
        <v>5.4770133816859712</v>
      </c>
      <c r="CH336" s="243">
        <v>3.6179815646923572</v>
      </c>
      <c r="CI336" s="239">
        <v>517.06625537691423</v>
      </c>
      <c r="CJ336" s="38"/>
      <c r="CK336" s="38"/>
      <c r="CL336" s="38"/>
      <c r="CM336" s="38"/>
      <c r="CN336" s="38"/>
      <c r="CO336" s="38"/>
      <c r="CP336" s="38"/>
      <c r="CQ336" s="38"/>
      <c r="CR336" s="38"/>
      <c r="CS336" s="38"/>
    </row>
    <row r="337" spans="1:97" ht="13.5" customHeight="1" x14ac:dyDescent="0.35">
      <c r="A337" s="25" t="s">
        <v>84</v>
      </c>
      <c r="B337" s="132" t="s">
        <v>85</v>
      </c>
      <c r="C337" s="27" t="s">
        <v>86</v>
      </c>
      <c r="D337" s="206">
        <v>45560</v>
      </c>
      <c r="E337" s="207">
        <v>0.29194444444444445</v>
      </c>
      <c r="F337" s="208">
        <v>45560.291933</v>
      </c>
      <c r="G337" s="209">
        <v>13.708333333333334</v>
      </c>
      <c r="H337" s="209">
        <v>45.697666666666663</v>
      </c>
      <c r="I337" s="210">
        <v>19</v>
      </c>
      <c r="J337" s="211">
        <v>1.911</v>
      </c>
      <c r="K337" s="211">
        <v>1.895</v>
      </c>
      <c r="L337" s="213">
        <v>20.498999999999999</v>
      </c>
      <c r="M337" s="213">
        <v>50.697687000000002</v>
      </c>
      <c r="N337" s="213">
        <v>8.2219999999999995</v>
      </c>
      <c r="O337" s="213">
        <v>0.57199999999999995</v>
      </c>
      <c r="P337" s="213">
        <v>0.52111819999999998</v>
      </c>
      <c r="Q337" s="213">
        <v>4.8182999999999998</v>
      </c>
      <c r="R337" s="213">
        <v>94.992000000000004</v>
      </c>
      <c r="S337" s="214">
        <v>36.850200000000001</v>
      </c>
      <c r="T337" s="213">
        <v>26.039899999999999</v>
      </c>
      <c r="U337" s="215">
        <f t="shared" si="162"/>
        <v>215.19009629999999</v>
      </c>
      <c r="V337" s="210">
        <v>224.77552283331951</v>
      </c>
      <c r="W337" s="217">
        <v>0.20599999999999999</v>
      </c>
      <c r="X337" s="217">
        <v>7.8E-2</v>
      </c>
      <c r="Y337" s="217">
        <v>0.90500000000000003</v>
      </c>
      <c r="Z337" s="229">
        <v>3.0000000000000001E-3</v>
      </c>
      <c r="AA337" s="217">
        <v>4.665</v>
      </c>
      <c r="AB337" s="218">
        <f t="shared" si="163"/>
        <v>219.07093752720488</v>
      </c>
      <c r="AC337" s="218">
        <f t="shared" si="164"/>
        <v>220.79058148454874</v>
      </c>
      <c r="AD337" s="218">
        <f t="shared" si="165"/>
        <v>226.56673074041572</v>
      </c>
      <c r="AE337" s="218">
        <f t="shared" si="166"/>
        <v>1.7196439573438624</v>
      </c>
      <c r="AF337" s="218">
        <f t="shared" si="167"/>
        <v>1.7912079070962079</v>
      </c>
      <c r="AG337" s="218">
        <f t="shared" si="168"/>
        <v>99.209412652403742</v>
      </c>
      <c r="AH337" s="218">
        <f t="shared" si="169"/>
        <v>25.625948595355339</v>
      </c>
      <c r="AI337" s="219">
        <f t="shared" si="170"/>
        <v>0.20085295256241034</v>
      </c>
      <c r="AJ337" s="219">
        <f t="shared" si="171"/>
        <v>7.60511179605243E-2</v>
      </c>
      <c r="AK337" s="219">
        <f t="shared" si="172"/>
        <v>0.88238797120864731</v>
      </c>
      <c r="AL337" s="219">
        <f t="shared" si="173"/>
        <v>2.9250429984817037E-3</v>
      </c>
      <c r="AM337" s="218">
        <f t="shared" si="174"/>
        <v>4.5484418626390495</v>
      </c>
      <c r="AN337" s="238">
        <v>2616.63</v>
      </c>
      <c r="AO337" s="221">
        <v>7.9927418819266336</v>
      </c>
      <c r="AP337" s="217">
        <v>23.127746800000001</v>
      </c>
      <c r="AQ337" s="221">
        <v>8.0089777155891984</v>
      </c>
      <c r="AR337" s="210">
        <v>197.05507583070639</v>
      </c>
      <c r="AS337" s="217">
        <v>24.931649200000003</v>
      </c>
      <c r="AT337" s="217"/>
      <c r="AU337" s="222">
        <f t="shared" si="181"/>
        <v>2024.7344709897611</v>
      </c>
      <c r="AV337" s="38"/>
      <c r="AW337" s="115" t="s">
        <v>87</v>
      </c>
      <c r="AX337" s="240">
        <v>2321.6346263891764</v>
      </c>
      <c r="AY337" s="241">
        <v>20.498999999999999</v>
      </c>
      <c r="AZ337" s="241">
        <v>1.911</v>
      </c>
      <c r="BA337" s="242">
        <v>8.0323236137476819</v>
      </c>
      <c r="BB337" s="284">
        <v>466.09879265835002</v>
      </c>
      <c r="BC337" s="284">
        <v>467.67518059904785</v>
      </c>
      <c r="BD337" s="239">
        <v>215.04216330159292</v>
      </c>
      <c r="BE337" s="239">
        <v>2091.841574132935</v>
      </c>
      <c r="BF337" s="239">
        <v>14.750888954648614</v>
      </c>
      <c r="BG337" s="239">
        <v>90.109863630458705</v>
      </c>
      <c r="BH337" s="239">
        <v>4.428725071721173</v>
      </c>
      <c r="BI337" s="239">
        <v>3.2446035250810602E-3</v>
      </c>
      <c r="BJ337" s="239">
        <v>0.16360473074622101</v>
      </c>
      <c r="BK337" s="242">
        <v>10.461550420760291</v>
      </c>
      <c r="BL337" s="243">
        <v>5.0712964199652921</v>
      </c>
      <c r="BM337" s="243">
        <v>3.3081411163267083</v>
      </c>
      <c r="BN337" s="239">
        <v>478.83586580477663</v>
      </c>
      <c r="BO337" s="38"/>
      <c r="BP337" s="115" t="s">
        <v>94</v>
      </c>
      <c r="BQ337" s="239">
        <v>2311.5325295566181</v>
      </c>
      <c r="BR337" s="241">
        <v>20.498999999999999</v>
      </c>
      <c r="BS337" s="241">
        <v>1.911</v>
      </c>
      <c r="BT337" s="242">
        <v>8.0486392359348091</v>
      </c>
      <c r="BU337" s="276">
        <v>445.48452682136144</v>
      </c>
      <c r="BV337" s="276">
        <v>446.9911954652415</v>
      </c>
      <c r="BW337" s="239">
        <v>221.56926185641706</v>
      </c>
      <c r="BX337" s="239">
        <v>2075.864769936074</v>
      </c>
      <c r="BY337" s="239">
        <v>14.09849776412694</v>
      </c>
      <c r="BZ337" s="239">
        <v>92.856234274693477</v>
      </c>
      <c r="CA337" s="239">
        <v>4.5982686714376388</v>
      </c>
      <c r="CB337" s="239">
        <v>3.2571880714336449E-3</v>
      </c>
      <c r="CC337" s="239">
        <v>0.16963437570338047</v>
      </c>
      <c r="CD337" s="239">
        <v>8.4669479430665648E-3</v>
      </c>
      <c r="CE337" s="187">
        <v>0</v>
      </c>
      <c r="CF337" s="242">
        <v>10.277270017773446</v>
      </c>
      <c r="CG337" s="243">
        <v>5.2252236825338736</v>
      </c>
      <c r="CH337" s="243">
        <v>3.40855195096497</v>
      </c>
      <c r="CI337" s="239">
        <v>457.65827430387014</v>
      </c>
      <c r="CJ337" s="38"/>
      <c r="CK337" s="38"/>
      <c r="CL337" s="38"/>
      <c r="CM337" s="38"/>
      <c r="CN337" s="38"/>
      <c r="CO337" s="38"/>
      <c r="CP337" s="38"/>
      <c r="CQ337" s="38"/>
      <c r="CR337" s="38"/>
      <c r="CS337" s="38"/>
    </row>
    <row r="338" spans="1:97" ht="13.5" customHeight="1" x14ac:dyDescent="0.35">
      <c r="A338" s="25" t="s">
        <v>84</v>
      </c>
      <c r="B338" s="132" t="s">
        <v>85</v>
      </c>
      <c r="C338" s="27" t="s">
        <v>86</v>
      </c>
      <c r="D338" s="206">
        <v>45560</v>
      </c>
      <c r="E338" s="207">
        <v>0.29194444444444445</v>
      </c>
      <c r="F338" s="208">
        <v>45560.291933</v>
      </c>
      <c r="G338" s="209">
        <v>13.708333333333334</v>
      </c>
      <c r="H338" s="209">
        <v>45.697666666666663</v>
      </c>
      <c r="I338" s="210">
        <v>19</v>
      </c>
      <c r="J338" s="211">
        <v>1.911</v>
      </c>
      <c r="K338" s="211">
        <v>1.895</v>
      </c>
      <c r="L338" s="213">
        <v>20.498999999999999</v>
      </c>
      <c r="M338" s="213">
        <v>50.697687000000002</v>
      </c>
      <c r="N338" s="213">
        <v>8.2219999999999995</v>
      </c>
      <c r="O338" s="213">
        <v>0.57199999999999995</v>
      </c>
      <c r="P338" s="213">
        <v>0.52111819999999998</v>
      </c>
      <c r="Q338" s="213">
        <v>4.8182999999999998</v>
      </c>
      <c r="R338" s="213">
        <v>94.992000000000004</v>
      </c>
      <c r="S338" s="214">
        <v>36.850200000000001</v>
      </c>
      <c r="T338" s="213">
        <v>26.039899999999999</v>
      </c>
      <c r="U338" s="215">
        <f t="shared" si="162"/>
        <v>215.19009629999999</v>
      </c>
      <c r="V338" s="210">
        <v>224.98047278236956</v>
      </c>
      <c r="W338" s="217">
        <v>0.26100000000000001</v>
      </c>
      <c r="X338" s="217">
        <v>0.08</v>
      </c>
      <c r="Y338" s="217">
        <v>0.89700000000000002</v>
      </c>
      <c r="Z338" s="217">
        <v>7.000000000000001E-3</v>
      </c>
      <c r="AA338" s="217">
        <v>4.91</v>
      </c>
      <c r="AB338" s="218">
        <f t="shared" si="163"/>
        <v>219.27068604483077</v>
      </c>
      <c r="AC338" s="218">
        <f t="shared" si="164"/>
        <v>220.79058148454874</v>
      </c>
      <c r="AD338" s="218">
        <f t="shared" si="165"/>
        <v>226.56673074041572</v>
      </c>
      <c r="AE338" s="218">
        <f t="shared" si="166"/>
        <v>1.5198954397179705</v>
      </c>
      <c r="AF338" s="218">
        <f t="shared" si="167"/>
        <v>1.5862579580461613</v>
      </c>
      <c r="AG338" s="218">
        <f t="shared" si="168"/>
        <v>99.299871630374724</v>
      </c>
      <c r="AH338" s="218">
        <f t="shared" si="169"/>
        <v>25.625948595355339</v>
      </c>
      <c r="AI338" s="219">
        <f t="shared" si="170"/>
        <v>0.25447874086790823</v>
      </c>
      <c r="AJ338" s="219">
        <f t="shared" si="171"/>
        <v>7.8001146626178769E-2</v>
      </c>
      <c r="AK338" s="219">
        <f t="shared" si="172"/>
        <v>0.87458785654602944</v>
      </c>
      <c r="AL338" s="219">
        <f t="shared" si="173"/>
        <v>6.8251003297906433E-3</v>
      </c>
      <c r="AM338" s="218">
        <f t="shared" si="174"/>
        <v>4.7873203741817223</v>
      </c>
      <c r="AN338" s="220">
        <v>2602.35</v>
      </c>
      <c r="AO338" s="221">
        <v>7.972287579805557</v>
      </c>
      <c r="AP338" s="217">
        <v>24.4856956</v>
      </c>
      <c r="AQ338" s="221">
        <v>7.9866236267652395</v>
      </c>
      <c r="AR338" s="210">
        <v>202.92536657576574</v>
      </c>
      <c r="AS338" s="217">
        <v>24.768936399999998</v>
      </c>
      <c r="AT338" s="217"/>
      <c r="AU338" s="222">
        <f t="shared" si="181"/>
        <v>2024.7344709897611</v>
      </c>
      <c r="AV338" s="38"/>
      <c r="AW338" s="115" t="s">
        <v>87</v>
      </c>
      <c r="AX338" s="240">
        <v>2308.5534768438911</v>
      </c>
      <c r="AY338" s="241">
        <v>20.498999999999999</v>
      </c>
      <c r="AZ338" s="241">
        <v>1.911</v>
      </c>
      <c r="BA338" s="242">
        <v>8.0321948905108034</v>
      </c>
      <c r="BB338" s="284">
        <v>463.6218241832965</v>
      </c>
      <c r="BC338" s="284">
        <v>465.18983479434866</v>
      </c>
      <c r="BD338" s="239">
        <v>213.7726137657157</v>
      </c>
      <c r="BE338" s="239">
        <v>2080.1083641290256</v>
      </c>
      <c r="BF338" s="239">
        <v>14.672498949149654</v>
      </c>
      <c r="BG338" s="239">
        <v>90.088441280927768</v>
      </c>
      <c r="BH338" s="239">
        <v>4.4274126089250156</v>
      </c>
      <c r="BI338" s="239">
        <v>7.5705126256429781E-3</v>
      </c>
      <c r="BJ338" s="239">
        <v>0.17214785183611506</v>
      </c>
      <c r="BK338" s="242">
        <v>10.448333336557697</v>
      </c>
      <c r="BL338" s="243">
        <v>5.0413568866318537</v>
      </c>
      <c r="BM338" s="243">
        <v>3.2886107649092575</v>
      </c>
      <c r="BN338" s="239">
        <v>476.29120925769831</v>
      </c>
      <c r="BO338" s="38"/>
      <c r="BP338" s="115" t="s">
        <v>94</v>
      </c>
      <c r="BQ338" s="239">
        <v>2299.6571546835798</v>
      </c>
      <c r="BR338" s="241">
        <v>20.498999999999999</v>
      </c>
      <c r="BS338" s="241">
        <v>1.911</v>
      </c>
      <c r="BT338" s="242">
        <v>8.0466400726616865</v>
      </c>
      <c r="BU338" s="276">
        <v>445.42426734727701</v>
      </c>
      <c r="BV338" s="276">
        <v>446.93073218820848</v>
      </c>
      <c r="BW338" s="239">
        <v>219.50905218766934</v>
      </c>
      <c r="BX338" s="239">
        <v>2066.0515117970335</v>
      </c>
      <c r="BY338" s="239">
        <v>14.096590698877298</v>
      </c>
      <c r="BZ338" s="239">
        <v>92.516400310204716</v>
      </c>
      <c r="CA338" s="239">
        <v>4.577150364475675</v>
      </c>
      <c r="CB338" s="239">
        <v>7.5964702550941681E-3</v>
      </c>
      <c r="CC338" s="239">
        <v>0.17775381870969309</v>
      </c>
      <c r="CD338" s="239">
        <v>1.0680340592962021E-2</v>
      </c>
      <c r="CE338" s="187">
        <v>0</v>
      </c>
      <c r="CF338" s="242">
        <v>10.285095344940023</v>
      </c>
      <c r="CG338" s="243">
        <v>5.1766381690834482</v>
      </c>
      <c r="CH338" s="243">
        <v>3.3768583323331693</v>
      </c>
      <c r="CI338" s="239">
        <v>457.59636812024416</v>
      </c>
      <c r="CJ338" s="38"/>
      <c r="CK338" s="38"/>
      <c r="CL338" s="38"/>
      <c r="CM338" s="38"/>
      <c r="CN338" s="38"/>
      <c r="CO338" s="38"/>
      <c r="CP338" s="38"/>
      <c r="CQ338" s="38"/>
      <c r="CR338" s="38"/>
      <c r="CS338" s="38"/>
    </row>
    <row r="339" spans="1:97" ht="13.5" customHeight="1" x14ac:dyDescent="0.35">
      <c r="A339" s="25" t="s">
        <v>84</v>
      </c>
      <c r="B339" s="132" t="s">
        <v>85</v>
      </c>
      <c r="C339" s="27" t="s">
        <v>86</v>
      </c>
      <c r="D339" s="206">
        <v>45560</v>
      </c>
      <c r="E339" s="207">
        <v>0.29194444444444445</v>
      </c>
      <c r="F339" s="208">
        <v>45560.291933</v>
      </c>
      <c r="G339" s="209">
        <v>13.708333333333334</v>
      </c>
      <c r="H339" s="209">
        <v>45.697666666666663</v>
      </c>
      <c r="I339" s="210">
        <v>19</v>
      </c>
      <c r="J339" s="211">
        <v>1.911</v>
      </c>
      <c r="K339" s="211">
        <v>1.895</v>
      </c>
      <c r="L339" s="213">
        <v>20.498999999999999</v>
      </c>
      <c r="M339" s="213">
        <v>50.697687000000002</v>
      </c>
      <c r="N339" s="213">
        <v>8.2219999999999995</v>
      </c>
      <c r="O339" s="213">
        <v>0.57199999999999995</v>
      </c>
      <c r="P339" s="213">
        <v>0.52111819999999998</v>
      </c>
      <c r="Q339" s="213">
        <v>4.8182999999999998</v>
      </c>
      <c r="R339" s="213">
        <v>94.992000000000004</v>
      </c>
      <c r="S339" s="214">
        <v>36.850200000000001</v>
      </c>
      <c r="T339" s="213">
        <v>26.039899999999999</v>
      </c>
      <c r="U339" s="215">
        <f t="shared" si="162"/>
        <v>215.19009629999999</v>
      </c>
      <c r="V339" s="210">
        <v>225.11602940105158</v>
      </c>
      <c r="W339" s="217">
        <v>0.42399999999999999</v>
      </c>
      <c r="X339" s="217">
        <v>0.09</v>
      </c>
      <c r="Y339" s="217">
        <v>0.94899999999999995</v>
      </c>
      <c r="Z339" s="229">
        <v>3.0000000000000001E-3</v>
      </c>
      <c r="AA339" s="217">
        <v>4.8710000000000004</v>
      </c>
      <c r="AB339" s="218">
        <f t="shared" si="163"/>
        <v>219.40280236767751</v>
      </c>
      <c r="AC339" s="218">
        <f t="shared" si="164"/>
        <v>220.79058148454874</v>
      </c>
      <c r="AD339" s="218">
        <f t="shared" si="165"/>
        <v>226.56673074041572</v>
      </c>
      <c r="AE339" s="218">
        <f t="shared" si="166"/>
        <v>1.3877791168712292</v>
      </c>
      <c r="AF339" s="218">
        <f t="shared" si="167"/>
        <v>1.4507013393641444</v>
      </c>
      <c r="AG339" s="218">
        <f t="shared" si="168"/>
        <v>99.359702399984641</v>
      </c>
      <c r="AH339" s="218">
        <f t="shared" si="169"/>
        <v>25.625948595355339</v>
      </c>
      <c r="AI339" s="219">
        <f t="shared" si="170"/>
        <v>0.41340607711874749</v>
      </c>
      <c r="AJ339" s="219">
        <f t="shared" si="171"/>
        <v>8.7751289954451112E-2</v>
      </c>
      <c r="AK339" s="219">
        <f t="shared" si="172"/>
        <v>0.92528860185304562</v>
      </c>
      <c r="AL339" s="219">
        <f t="shared" si="173"/>
        <v>2.9250429984817037E-3</v>
      </c>
      <c r="AM339" s="218">
        <f t="shared" si="174"/>
        <v>4.74929481520146</v>
      </c>
      <c r="AN339" s="220">
        <v>2625.25</v>
      </c>
      <c r="AO339" s="221">
        <v>7.9694497909352418</v>
      </c>
      <c r="AP339" s="217">
        <v>24.641377600000002</v>
      </c>
      <c r="AQ339" s="221">
        <v>7.9835692200697492</v>
      </c>
      <c r="AR339" s="210">
        <v>193.88269624370318</v>
      </c>
      <c r="AS339" s="217">
        <v>24.768936399999998</v>
      </c>
      <c r="AT339" s="217"/>
      <c r="AU339" s="222">
        <f t="shared" si="181"/>
        <v>2024.7344709897611</v>
      </c>
      <c r="AV339" s="38"/>
      <c r="AW339" s="115" t="s">
        <v>87</v>
      </c>
      <c r="AX339" s="240">
        <v>2329.9426285824879</v>
      </c>
      <c r="AY339" s="241">
        <v>20.498999999999999</v>
      </c>
      <c r="AZ339" s="241">
        <v>1.911</v>
      </c>
      <c r="BA339" s="242">
        <v>8.0316937933804518</v>
      </c>
      <c r="BB339" s="284">
        <v>468.50415516398868</v>
      </c>
      <c r="BC339" s="284">
        <v>470.08867825651828</v>
      </c>
      <c r="BD339" s="239">
        <v>215.52589073576377</v>
      </c>
      <c r="BE339" s="239">
        <v>2099.5897250407043</v>
      </c>
      <c r="BF339" s="239">
        <v>14.827012806019942</v>
      </c>
      <c r="BG339" s="239">
        <v>90.005084351534549</v>
      </c>
      <c r="BH339" s="239">
        <v>4.4223071230681539</v>
      </c>
      <c r="BI339" s="239">
        <v>3.2441236432508261E-3</v>
      </c>
      <c r="BJ339" s="239">
        <v>0.17059062368736447</v>
      </c>
      <c r="BK339" s="242">
        <v>10.476845050728677</v>
      </c>
      <c r="BL339" s="243">
        <v>5.0827040675051327</v>
      </c>
      <c r="BM339" s="243">
        <v>3.3155826272820805</v>
      </c>
      <c r="BN339" s="239">
        <v>481.30695960742906</v>
      </c>
      <c r="BO339" s="38"/>
      <c r="BP339" s="115" t="s">
        <v>94</v>
      </c>
      <c r="BQ339" s="239">
        <v>2321.1250900687915</v>
      </c>
      <c r="BR339" s="241">
        <v>20.498999999999999</v>
      </c>
      <c r="BS339" s="241">
        <v>1.911</v>
      </c>
      <c r="BT339" s="242">
        <v>8.0459254118299768</v>
      </c>
      <c r="BU339" s="276">
        <v>450.38899273701526</v>
      </c>
      <c r="BV339" s="276">
        <v>451.91224872470906</v>
      </c>
      <c r="BW339" s="239">
        <v>221.22642773058584</v>
      </c>
      <c r="BX339" s="239">
        <v>2085.6449502005521</v>
      </c>
      <c r="BY339" s="239">
        <v>14.253712137653196</v>
      </c>
      <c r="BZ339" s="239">
        <v>92.395141544479941</v>
      </c>
      <c r="CA339" s="239">
        <v>4.5696245489698351</v>
      </c>
      <c r="CB339" s="239">
        <v>3.2550742585919488E-3</v>
      </c>
      <c r="CC339" s="239">
        <v>0.17606272955073149</v>
      </c>
      <c r="CD339" s="239">
        <v>1.7323105933607925E-2</v>
      </c>
      <c r="CE339" s="187">
        <v>0</v>
      </c>
      <c r="CF339" s="242">
        <v>10.315520150038566</v>
      </c>
      <c r="CG339" s="243">
        <v>5.217138693765734</v>
      </c>
      <c r="CH339" s="243">
        <v>3.4032778984241592</v>
      </c>
      <c r="CI339" s="239">
        <v>462.69676446952377</v>
      </c>
      <c r="CJ339" s="38"/>
      <c r="CK339" s="38"/>
      <c r="CL339" s="38"/>
      <c r="CM339" s="38"/>
      <c r="CN339" s="38"/>
      <c r="CO339" s="38"/>
      <c r="CP339" s="38"/>
      <c r="CQ339" s="38"/>
      <c r="CR339" s="38"/>
      <c r="CS339" s="38"/>
    </row>
    <row r="340" spans="1:97" ht="14.15" customHeight="1" x14ac:dyDescent="0.35">
      <c r="A340" s="136" t="s">
        <v>89</v>
      </c>
      <c r="B340" s="137" t="s">
        <v>85</v>
      </c>
      <c r="C340" s="138" t="s">
        <v>86</v>
      </c>
      <c r="D340" s="206">
        <v>45560</v>
      </c>
      <c r="E340" s="223">
        <v>0.29033564814814816</v>
      </c>
      <c r="F340" s="208">
        <v>45560.290324000001</v>
      </c>
      <c r="G340" s="224">
        <v>13.708333333333334</v>
      </c>
      <c r="H340" s="224">
        <v>45.697666666666663</v>
      </c>
      <c r="I340" s="225">
        <v>19</v>
      </c>
      <c r="J340" s="226">
        <v>15.233000000000001</v>
      </c>
      <c r="K340" s="226">
        <v>15.108000000000001</v>
      </c>
      <c r="L340" s="214">
        <v>20.5534</v>
      </c>
      <c r="M340" s="214">
        <v>51.965114</v>
      </c>
      <c r="N340" s="214">
        <v>8.1549999999999994</v>
      </c>
      <c r="O340" s="214">
        <v>1.1117999999999999</v>
      </c>
      <c r="P340" s="214">
        <v>0.63364500000000001</v>
      </c>
      <c r="Q340" s="214">
        <v>4.3540000000000001</v>
      </c>
      <c r="R340" s="214">
        <v>86.424000000000007</v>
      </c>
      <c r="S340" s="214">
        <v>37.835500000000003</v>
      </c>
      <c r="T340" s="214">
        <v>26.777699999999999</v>
      </c>
      <c r="U340" s="215">
        <f t="shared" si="162"/>
        <v>194.45399400000002</v>
      </c>
      <c r="V340" s="210">
        <v>203.02148409394636</v>
      </c>
      <c r="W340" s="217">
        <v>1.024</v>
      </c>
      <c r="X340" s="217">
        <v>0.158</v>
      </c>
      <c r="Y340" s="217">
        <v>1.0900000000000001</v>
      </c>
      <c r="Z340" s="217">
        <v>2.2000000000000002E-2</v>
      </c>
      <c r="AA340" s="217">
        <v>6.7050000000000001</v>
      </c>
      <c r="AB340" s="218">
        <f t="shared" si="163"/>
        <v>197.72681476618195</v>
      </c>
      <c r="AC340" s="218">
        <f t="shared" si="164"/>
        <v>219.14145928590526</v>
      </c>
      <c r="AD340" s="218">
        <f t="shared" si="165"/>
        <v>225.03773159429781</v>
      </c>
      <c r="AE340" s="218">
        <f t="shared" si="166"/>
        <v>21.414644519723311</v>
      </c>
      <c r="AF340" s="218">
        <f t="shared" si="167"/>
        <v>22.016247500351454</v>
      </c>
      <c r="AG340" s="218">
        <f t="shared" si="168"/>
        <v>90.216641740753616</v>
      </c>
      <c r="AH340" s="218">
        <f t="shared" si="169"/>
        <v>26.375648654012593</v>
      </c>
      <c r="AI340" s="219">
        <f t="shared" si="170"/>
        <v>0.99768540041150822</v>
      </c>
      <c r="AJ340" s="219">
        <f t="shared" si="171"/>
        <v>0.15393973951661943</v>
      </c>
      <c r="AK340" s="219">
        <f t="shared" si="172"/>
        <v>1.0619893422349063</v>
      </c>
      <c r="AL340" s="219">
        <f t="shared" si="173"/>
        <v>2.1434647274466E-2</v>
      </c>
      <c r="AM340" s="218">
        <f t="shared" si="174"/>
        <v>6.5326959079679323</v>
      </c>
      <c r="AN340" s="220">
        <v>2613.09</v>
      </c>
      <c r="AO340" s="221">
        <v>7.9055136571016975</v>
      </c>
      <c r="AP340" s="217">
        <v>24.713694400000001</v>
      </c>
      <c r="AQ340" s="221">
        <v>7.9176151146155522</v>
      </c>
      <c r="AR340" s="210">
        <v>182.48383175570041</v>
      </c>
      <c r="AS340" s="217">
        <v>24.774962800000001</v>
      </c>
      <c r="AT340" s="217"/>
      <c r="AU340" s="222">
        <f t="shared" si="181"/>
        <v>2024.7344709897611</v>
      </c>
      <c r="AV340" s="38"/>
      <c r="AW340" s="115" t="s">
        <v>87</v>
      </c>
      <c r="AX340" s="240">
        <v>2349.6613430165571</v>
      </c>
      <c r="AY340" s="241">
        <v>20.5534</v>
      </c>
      <c r="AZ340" s="241">
        <v>15.233000000000001</v>
      </c>
      <c r="BA340" s="242">
        <v>7.9670175410464115</v>
      </c>
      <c r="BB340" s="284">
        <v>552.53603473095473</v>
      </c>
      <c r="BC340" s="284">
        <v>554.40349853677083</v>
      </c>
      <c r="BD340" s="239">
        <v>193.80355352553582</v>
      </c>
      <c r="BE340" s="239">
        <v>2138.489812396886</v>
      </c>
      <c r="BF340" s="239">
        <v>17.367977094135107</v>
      </c>
      <c r="BG340" s="239">
        <v>82.848460014150447</v>
      </c>
      <c r="BH340" s="239">
        <v>3.8924264064220329</v>
      </c>
      <c r="BI340" s="239">
        <v>2.3402841363745784E-2</v>
      </c>
      <c r="BJ340" s="239">
        <v>0.2047062911745248</v>
      </c>
      <c r="BK340" s="242">
        <v>11.045046735865281</v>
      </c>
      <c r="BL340" s="243">
        <v>4.5253310684077208</v>
      </c>
      <c r="BM340" s="243">
        <v>2.9552464334639588</v>
      </c>
      <c r="BN340" s="239">
        <v>567.6721446771744</v>
      </c>
      <c r="BO340" s="38"/>
      <c r="BP340" s="115" t="s">
        <v>94</v>
      </c>
      <c r="BQ340" s="239">
        <v>2342.5429514783509</v>
      </c>
      <c r="BR340" s="241">
        <v>20.5534</v>
      </c>
      <c r="BS340" s="241">
        <v>15.233000000000001</v>
      </c>
      <c r="BT340" s="242">
        <v>7.9792295493821728</v>
      </c>
      <c r="BU340" s="276">
        <v>534.44047213220858</v>
      </c>
      <c r="BV340" s="276">
        <v>536.24677647316651</v>
      </c>
      <c r="BW340" s="239">
        <v>198.3008084993609</v>
      </c>
      <c r="BX340" s="239">
        <v>2127.4429673692207</v>
      </c>
      <c r="BY340" s="239">
        <v>16.799175609769414</v>
      </c>
      <c r="BZ340" s="239">
        <v>84.782805694045081</v>
      </c>
      <c r="CA340" s="239">
        <v>4.0034316522681852</v>
      </c>
      <c r="CB340" s="239">
        <v>2.3464814202544003E-2</v>
      </c>
      <c r="CC340" s="239">
        <v>0.21035617696807379</v>
      </c>
      <c r="CD340" s="239">
        <v>3.6104000222733829E-2</v>
      </c>
      <c r="CE340" s="187">
        <v>0</v>
      </c>
      <c r="CF340" s="242">
        <v>10.895429403775411</v>
      </c>
      <c r="CG340" s="243">
        <v>4.6303423919122739</v>
      </c>
      <c r="CH340" s="243">
        <v>3.0238235904871584</v>
      </c>
      <c r="CI340" s="239">
        <v>549.08087427329531</v>
      </c>
      <c r="CJ340" s="38"/>
      <c r="CK340" s="38"/>
      <c r="CL340" s="38"/>
      <c r="CM340" s="38"/>
      <c r="CN340" s="38"/>
      <c r="CO340" s="38"/>
      <c r="CP340" s="38"/>
      <c r="CQ340" s="38"/>
      <c r="CR340" s="38"/>
      <c r="CS340" s="38"/>
    </row>
    <row r="341" spans="1:97" ht="14.15" customHeight="1" x14ac:dyDescent="0.35">
      <c r="A341" s="25" t="s">
        <v>84</v>
      </c>
      <c r="B341" s="132" t="s">
        <v>85</v>
      </c>
      <c r="C341" s="27" t="s">
        <v>86</v>
      </c>
      <c r="D341" s="206">
        <v>45579</v>
      </c>
      <c r="E341" s="223"/>
      <c r="F341" s="208"/>
      <c r="G341" s="209">
        <v>13.708333333333334</v>
      </c>
      <c r="H341" s="209">
        <v>45.697666666666663</v>
      </c>
      <c r="I341" s="210">
        <v>19</v>
      </c>
      <c r="J341" s="226"/>
      <c r="K341" s="226"/>
      <c r="L341" s="214"/>
      <c r="M341" s="214"/>
      <c r="N341" s="214"/>
      <c r="O341" s="214"/>
      <c r="P341" s="214"/>
      <c r="Q341" s="214"/>
      <c r="R341" s="214"/>
      <c r="S341" s="214">
        <v>35.32</v>
      </c>
      <c r="T341" s="214"/>
      <c r="U341" s="215"/>
      <c r="V341" s="210">
        <v>226.96170165941848</v>
      </c>
      <c r="W341" s="217">
        <v>0.65800000000000003</v>
      </c>
      <c r="X341" s="217">
        <v>0.104</v>
      </c>
      <c r="Y341" s="217">
        <v>2.335</v>
      </c>
      <c r="Z341" s="229">
        <v>3.0000000000000001E-3</v>
      </c>
      <c r="AA341" s="217">
        <v>1.1779999999999999</v>
      </c>
      <c r="AB341" s="218">
        <f t="shared" ref="AB341:AB364" si="188">V341*1000/(1000+T341)</f>
        <v>226.96170165941848</v>
      </c>
      <c r="AC341" s="218">
        <f t="shared" ref="AC341:AC364" si="189">EXP(1)^(-135.29996+(1.572288*(10^5)/(L341+273.15))-((6.637149*10^7)/(L341+273.15)^2)+(1.243678*10^10)/(L341+273.15)^3-((8.621061*10^11)/(L341+273.15)^4)-(S341*(0.020573-12.142/(L341+273.15)+2363.1/(L341+273.15)^2)))</f>
        <v>347.0177068531184</v>
      </c>
      <c r="AD341" s="218">
        <f t="shared" ref="AD341:AD364" si="190">EXP(1)^(-135.90205+(1.575701*10^5/(L341+273.15)+(-6.642308*10^7/(L341+273.15)^2)+(1.2438*10^10/(L341+273.15)^3)+(-8.621949*10^11/(L341+273.15)^4)-(S341*(0.017674-10.754/(L341+273.15)+2140.7/(L341+273.15)^2))))</f>
        <v>356.89335235423539</v>
      </c>
      <c r="AE341" s="218">
        <f t="shared" ref="AE341:AE364" si="191">AC341-AB341</f>
        <v>120.05600519369992</v>
      </c>
      <c r="AF341" s="218">
        <f t="shared" ref="AF341:AF364" si="192">AD341-V341</f>
        <v>129.93165069481691</v>
      </c>
      <c r="AG341" s="218">
        <f t="shared" ref="AG341:AG364" si="193">V341/AD341*100</f>
        <v>63.59370387884028</v>
      </c>
      <c r="AH341" s="218">
        <f t="shared" ref="AH341:AH360" si="194">((999.842594+0.06793952*22-0.00909529*22^2+0.0001001685*22^3-0.000001120083*22^4+0.000000006536332*22^5)+(0.824493-0.0040899*22+0.000076438*22^2-0.00000082467*22^3+0.0000000053875*22^4)*S341+(-0.00572466+0.00010227*22-0.0000016546*22^2)*S341^1.5+0.00048314*S341^2)-1000</f>
        <v>24.462482723158473</v>
      </c>
      <c r="AI341" s="219">
        <f t="shared" ref="AI341:AI360" si="195">W341*1000/(AH341+1000)</f>
        <v>0.6422880399201617</v>
      </c>
      <c r="AJ341" s="219">
        <f t="shared" ref="AJ341:AJ360" si="196">X341*1000/(AH341+1000)</f>
        <v>0.10151665068646933</v>
      </c>
      <c r="AK341" s="219">
        <f t="shared" ref="AK341:AK360" si="197">Y341*1000/(AH341+1000)</f>
        <v>2.2792440322394798</v>
      </c>
      <c r="AL341" s="219">
        <f t="shared" ref="AL341:AL360" si="198">Z341*1000/(AH341+1000)</f>
        <v>2.9283649236481538E-3</v>
      </c>
      <c r="AM341" s="218">
        <f t="shared" ref="AM341:AM344" si="199">AA341*1000/(AH341+1000)</f>
        <v>1.1498712933525084</v>
      </c>
      <c r="AN341" s="220">
        <v>2658.18</v>
      </c>
      <c r="AO341" s="221">
        <v>8.0175541886397319</v>
      </c>
      <c r="AP341" s="217">
        <v>25.096370799999999</v>
      </c>
      <c r="AQ341" s="221">
        <v>8.0332568665085375</v>
      </c>
      <c r="AR341" s="210">
        <v>219.6535935978884</v>
      </c>
      <c r="AS341" s="217">
        <v>24.950732800000001</v>
      </c>
      <c r="AT341" s="217"/>
      <c r="AU341" s="222">
        <f t="shared" si="181"/>
        <v>2024.7863481228669</v>
      </c>
      <c r="AV341" s="38"/>
      <c r="AW341" s="115" t="s">
        <v>87</v>
      </c>
      <c r="AX341" s="240">
        <v>2336.9432078830509</v>
      </c>
      <c r="AY341" s="241"/>
      <c r="AZ341" s="241"/>
      <c r="BA341" s="242"/>
      <c r="BB341" s="284"/>
      <c r="BC341" s="284"/>
      <c r="BD341" s="239"/>
      <c r="BE341" s="239"/>
      <c r="BF341" s="239"/>
      <c r="BG341" s="239"/>
      <c r="BH341" s="239"/>
      <c r="BI341" s="239"/>
      <c r="BJ341" s="239"/>
      <c r="BK341" s="242"/>
      <c r="BL341" s="243"/>
      <c r="BM341" s="243"/>
      <c r="BN341" s="239">
        <v>169.32328296703398</v>
      </c>
      <c r="BO341" s="38"/>
      <c r="BP341" s="115" t="s">
        <v>94</v>
      </c>
      <c r="BQ341" s="239">
        <v>2326.6635012886586</v>
      </c>
      <c r="BR341" s="241"/>
      <c r="BS341" s="241"/>
      <c r="BT341" s="242"/>
      <c r="BU341" s="276"/>
      <c r="BV341" s="276"/>
      <c r="BW341" s="239"/>
      <c r="BX341" s="239"/>
      <c r="BY341" s="239"/>
      <c r="BZ341" s="239"/>
      <c r="CA341" s="239"/>
      <c r="CB341" s="239"/>
      <c r="CC341" s="239"/>
      <c r="CD341" s="239"/>
      <c r="CE341" s="187"/>
      <c r="CF341" s="242"/>
      <c r="CG341" s="243"/>
      <c r="CH341" s="243"/>
      <c r="CI341" s="239"/>
      <c r="CJ341" s="38"/>
      <c r="CK341" s="38"/>
      <c r="CL341" s="38"/>
      <c r="CM341" s="38"/>
      <c r="CN341" s="38"/>
      <c r="CO341" s="38"/>
      <c r="CP341" s="38"/>
      <c r="CQ341" s="38"/>
      <c r="CR341" s="38"/>
      <c r="CS341" s="38"/>
    </row>
    <row r="342" spans="1:97" ht="14.15" customHeight="1" x14ac:dyDescent="0.35">
      <c r="A342" s="25" t="s">
        <v>84</v>
      </c>
      <c r="B342" s="132" t="s">
        <v>85</v>
      </c>
      <c r="C342" s="27" t="s">
        <v>86</v>
      </c>
      <c r="D342" s="206">
        <v>45579</v>
      </c>
      <c r="E342" s="223"/>
      <c r="F342" s="208"/>
      <c r="G342" s="209">
        <v>13.708333333333334</v>
      </c>
      <c r="H342" s="209">
        <v>45.697666666666663</v>
      </c>
      <c r="I342" s="210">
        <v>19</v>
      </c>
      <c r="J342" s="226"/>
      <c r="K342" s="226"/>
      <c r="L342" s="214"/>
      <c r="M342" s="214"/>
      <c r="N342" s="214"/>
      <c r="O342" s="214"/>
      <c r="P342" s="214"/>
      <c r="Q342" s="214"/>
      <c r="R342" s="214"/>
      <c r="S342" s="214">
        <v>35.32</v>
      </c>
      <c r="T342" s="214"/>
      <c r="U342" s="215"/>
      <c r="V342" s="210">
        <v>226.0576584345298</v>
      </c>
      <c r="W342" s="217">
        <v>0.67600000000000005</v>
      </c>
      <c r="X342" s="217">
        <v>9.1999999999999998E-2</v>
      </c>
      <c r="Y342" s="217">
        <v>2.375</v>
      </c>
      <c r="Z342" s="217">
        <v>1.0000000000000002E-2</v>
      </c>
      <c r="AA342" s="217">
        <v>1.1839999999999999</v>
      </c>
      <c r="AB342" s="218">
        <f t="shared" si="188"/>
        <v>226.0576584345298</v>
      </c>
      <c r="AC342" s="218">
        <f t="shared" si="189"/>
        <v>347.0177068531184</v>
      </c>
      <c r="AD342" s="218">
        <f t="shared" si="190"/>
        <v>356.89335235423539</v>
      </c>
      <c r="AE342" s="218">
        <f t="shared" si="191"/>
        <v>120.9600484185886</v>
      </c>
      <c r="AF342" s="218">
        <f t="shared" si="192"/>
        <v>130.83569391970559</v>
      </c>
      <c r="AG342" s="218">
        <f t="shared" si="193"/>
        <v>63.340394810760081</v>
      </c>
      <c r="AH342" s="218">
        <f t="shared" si="194"/>
        <v>24.462482723158473</v>
      </c>
      <c r="AI342" s="219">
        <f t="shared" si="195"/>
        <v>0.65985822946205064</v>
      </c>
      <c r="AJ342" s="219">
        <f t="shared" si="196"/>
        <v>8.9803190991876711E-2</v>
      </c>
      <c r="AK342" s="219">
        <f t="shared" si="197"/>
        <v>2.3182888978881215</v>
      </c>
      <c r="AL342" s="219">
        <f t="shared" si="198"/>
        <v>9.7612164121605137E-3</v>
      </c>
      <c r="AM342" s="218">
        <f t="shared" si="199"/>
        <v>1.1557280231998046</v>
      </c>
      <c r="AN342" s="220">
        <v>2658.97</v>
      </c>
      <c r="AO342" s="221">
        <v>8.0182306109379233</v>
      </c>
      <c r="AP342" s="217">
        <v>25.028071600000001</v>
      </c>
      <c r="AQ342" s="221">
        <v>8.0340279343576917</v>
      </c>
      <c r="AR342" s="210">
        <v>221.68882566735508</v>
      </c>
      <c r="AS342" s="217">
        <v>24.894486399999998</v>
      </c>
      <c r="AT342" s="217"/>
      <c r="AU342" s="222">
        <f t="shared" si="181"/>
        <v>2024.7863481228669</v>
      </c>
      <c r="AV342" s="38"/>
      <c r="AW342" s="115" t="s">
        <v>87</v>
      </c>
      <c r="AX342" s="240">
        <v>2337.8827373788977</v>
      </c>
      <c r="AY342" s="241"/>
      <c r="AZ342" s="241"/>
      <c r="BA342" s="242"/>
      <c r="BB342" s="284"/>
      <c r="BC342" s="284"/>
      <c r="BD342" s="239"/>
      <c r="BE342" s="239"/>
      <c r="BF342" s="239"/>
      <c r="BG342" s="239"/>
      <c r="BH342" s="239"/>
      <c r="BI342" s="239"/>
      <c r="BJ342" s="239"/>
      <c r="BK342" s="242"/>
      <c r="BL342" s="243"/>
      <c r="BM342" s="243"/>
      <c r="BN342" s="239">
        <v>169.54308790729155</v>
      </c>
      <c r="BO342" s="38"/>
      <c r="BP342" s="115" t="s">
        <v>94</v>
      </c>
      <c r="BQ342" s="239">
        <v>2327.5434185894801</v>
      </c>
      <c r="BR342" s="241"/>
      <c r="BS342" s="241"/>
      <c r="BT342" s="242"/>
      <c r="BU342" s="276"/>
      <c r="BV342" s="276"/>
      <c r="BW342" s="239"/>
      <c r="BX342" s="239"/>
      <c r="BY342" s="239"/>
      <c r="BZ342" s="239"/>
      <c r="CA342" s="239"/>
      <c r="CB342" s="239"/>
      <c r="CC342" s="239"/>
      <c r="CD342" s="239"/>
      <c r="CE342" s="187"/>
      <c r="CF342" s="242"/>
      <c r="CG342" s="243"/>
      <c r="CH342" s="243"/>
      <c r="CI342" s="239"/>
      <c r="CJ342" s="38"/>
      <c r="CK342" s="38"/>
      <c r="CL342" s="38"/>
      <c r="CM342" s="38"/>
      <c r="CN342" s="38"/>
      <c r="CO342" s="38"/>
      <c r="CP342" s="38"/>
      <c r="CQ342" s="38"/>
      <c r="CR342" s="38"/>
      <c r="CS342" s="38"/>
    </row>
    <row r="343" spans="1:97" ht="14.15" customHeight="1" x14ac:dyDescent="0.35">
      <c r="A343" s="25" t="s">
        <v>84</v>
      </c>
      <c r="B343" s="132" t="s">
        <v>85</v>
      </c>
      <c r="C343" s="27" t="s">
        <v>86</v>
      </c>
      <c r="D343" s="206">
        <v>45579</v>
      </c>
      <c r="E343" s="223"/>
      <c r="F343" s="208"/>
      <c r="G343" s="209">
        <v>13.708333333333334</v>
      </c>
      <c r="H343" s="209">
        <v>45.697666666666663</v>
      </c>
      <c r="I343" s="210">
        <v>19</v>
      </c>
      <c r="J343" s="226"/>
      <c r="K343" s="226"/>
      <c r="L343" s="214"/>
      <c r="M343" s="214"/>
      <c r="N343" s="214"/>
      <c r="O343" s="214"/>
      <c r="P343" s="214"/>
      <c r="Q343" s="214"/>
      <c r="R343" s="214"/>
      <c r="S343" s="214">
        <v>35.32</v>
      </c>
      <c r="T343" s="214"/>
      <c r="U343" s="215"/>
      <c r="V343" s="210"/>
      <c r="W343" s="217">
        <v>0.69299999999999995</v>
      </c>
      <c r="X343" s="217">
        <v>9.8000000000000004E-2</v>
      </c>
      <c r="Y343" s="217">
        <v>2.3360000000000003</v>
      </c>
      <c r="Z343" s="229">
        <v>3.0000000000000001E-3</v>
      </c>
      <c r="AA343" s="217">
        <v>1.159</v>
      </c>
      <c r="AB343" s="218">
        <f t="shared" si="188"/>
        <v>0</v>
      </c>
      <c r="AC343" s="218">
        <f t="shared" si="189"/>
        <v>347.0177068531184</v>
      </c>
      <c r="AD343" s="218">
        <f t="shared" si="190"/>
        <v>356.89335235423539</v>
      </c>
      <c r="AE343" s="218">
        <f t="shared" si="191"/>
        <v>347.0177068531184</v>
      </c>
      <c r="AF343" s="218">
        <f t="shared" si="192"/>
        <v>356.89335235423539</v>
      </c>
      <c r="AG343" s="218">
        <f t="shared" si="193"/>
        <v>0</v>
      </c>
      <c r="AH343" s="218">
        <f t="shared" si="194"/>
        <v>24.462482723158473</v>
      </c>
      <c r="AI343" s="219">
        <f t="shared" si="195"/>
        <v>0.6764522973627235</v>
      </c>
      <c r="AJ343" s="219">
        <f t="shared" si="196"/>
        <v>9.5659920839173018E-2</v>
      </c>
      <c r="AK343" s="219">
        <f t="shared" si="197"/>
        <v>2.2802201538806961</v>
      </c>
      <c r="AL343" s="219">
        <f t="shared" si="198"/>
        <v>2.9283649236481538E-3</v>
      </c>
      <c r="AM343" s="218">
        <f t="shared" si="199"/>
        <v>1.1313249821694034</v>
      </c>
      <c r="AN343" s="220">
        <v>2657.05</v>
      </c>
      <c r="AO343" s="221">
        <v>8.0190720172481083</v>
      </c>
      <c r="AP343" s="217">
        <v>25.029076</v>
      </c>
      <c r="AQ343" s="221">
        <v>8.0348774539647145</v>
      </c>
      <c r="AR343" s="210">
        <v>222.96289567682979</v>
      </c>
      <c r="AS343" s="217">
        <v>24.940688800000004</v>
      </c>
      <c r="AT343" s="217"/>
      <c r="AU343" s="222">
        <f t="shared" si="181"/>
        <v>2024.7863481228669</v>
      </c>
      <c r="AV343" s="38"/>
      <c r="AW343" s="115" t="s">
        <v>87</v>
      </c>
      <c r="AX343" s="240">
        <v>2335.5816125094843</v>
      </c>
      <c r="AY343" s="241"/>
      <c r="AZ343" s="241"/>
      <c r="BA343" s="242"/>
      <c r="BB343" s="284"/>
      <c r="BC343" s="284"/>
      <c r="BD343" s="239"/>
      <c r="BE343" s="239"/>
      <c r="BF343" s="239"/>
      <c r="BG343" s="239"/>
      <c r="BH343" s="239"/>
      <c r="BI343" s="239"/>
      <c r="BJ343" s="239"/>
      <c r="BK343" s="242"/>
      <c r="BL343" s="243"/>
      <c r="BM343" s="243"/>
      <c r="BN343" s="239">
        <v>169.00304715966956</v>
      </c>
      <c r="BO343" s="38"/>
      <c r="BP343" s="115" t="s">
        <v>94</v>
      </c>
      <c r="BQ343" s="239">
        <v>2325.2329730876486</v>
      </c>
      <c r="BR343" s="241"/>
      <c r="BS343" s="241"/>
      <c r="BT343" s="242"/>
      <c r="BU343" s="276"/>
      <c r="BV343" s="276"/>
      <c r="BW343" s="239"/>
      <c r="BX343" s="239"/>
      <c r="BY343" s="239"/>
      <c r="BZ343" s="239"/>
      <c r="CA343" s="239"/>
      <c r="CB343" s="239"/>
      <c r="CC343" s="239"/>
      <c r="CD343" s="239"/>
      <c r="CE343" s="187"/>
      <c r="CF343" s="242"/>
      <c r="CG343" s="243"/>
      <c r="CH343" s="243"/>
      <c r="CI343" s="239"/>
      <c r="CJ343" s="38"/>
      <c r="CK343" s="38"/>
      <c r="CL343" s="38"/>
      <c r="CM343" s="38"/>
      <c r="CN343" s="38"/>
      <c r="CO343" s="38"/>
      <c r="CP343" s="38"/>
      <c r="CQ343" s="38"/>
      <c r="CR343" s="38"/>
      <c r="CS343" s="38"/>
    </row>
    <row r="344" spans="1:97" ht="14.15" customHeight="1" x14ac:dyDescent="0.35">
      <c r="A344" s="136" t="s">
        <v>89</v>
      </c>
      <c r="B344" s="137" t="s">
        <v>85</v>
      </c>
      <c r="C344" s="138" t="s">
        <v>86</v>
      </c>
      <c r="D344" s="206">
        <v>45579</v>
      </c>
      <c r="E344" s="223"/>
      <c r="F344" s="208"/>
      <c r="G344" s="224">
        <v>13.708333333333334</v>
      </c>
      <c r="H344" s="224">
        <v>45.697666666666663</v>
      </c>
      <c r="I344" s="225">
        <v>19</v>
      </c>
      <c r="J344" s="226"/>
      <c r="K344" s="226"/>
      <c r="L344" s="214"/>
      <c r="M344" s="214"/>
      <c r="N344" s="214"/>
      <c r="O344" s="214"/>
      <c r="P344" s="214"/>
      <c r="Q344" s="214"/>
      <c r="R344" s="214"/>
      <c r="S344" s="214">
        <v>36.21</v>
      </c>
      <c r="T344" s="214"/>
      <c r="U344" s="215"/>
      <c r="V344" s="210">
        <v>189.58091457033592</v>
      </c>
      <c r="W344" s="217">
        <v>1.869</v>
      </c>
      <c r="X344" s="217">
        <v>0.17100000000000001</v>
      </c>
      <c r="Y344" s="217">
        <v>1.73</v>
      </c>
      <c r="Z344" s="217">
        <v>1.6E-2</v>
      </c>
      <c r="AA344" s="217">
        <v>4.2300000000000004</v>
      </c>
      <c r="AB344" s="218">
        <f t="shared" si="188"/>
        <v>189.58091457033592</v>
      </c>
      <c r="AC344" s="218">
        <f t="shared" si="189"/>
        <v>344.61903359358934</v>
      </c>
      <c r="AD344" s="218">
        <f t="shared" si="190"/>
        <v>354.67833354278264</v>
      </c>
      <c r="AE344" s="218">
        <f t="shared" si="191"/>
        <v>155.03811902325342</v>
      </c>
      <c r="AF344" s="218">
        <f t="shared" si="192"/>
        <v>165.09741897244672</v>
      </c>
      <c r="AG344" s="218">
        <f t="shared" si="193"/>
        <v>53.451507081547724</v>
      </c>
      <c r="AH344" s="218">
        <f t="shared" si="194"/>
        <v>25.139058314693557</v>
      </c>
      <c r="AI344" s="219">
        <f t="shared" si="195"/>
        <v>1.82316729115033</v>
      </c>
      <c r="AJ344" s="219">
        <f t="shared" si="196"/>
        <v>0.16680663819513453</v>
      </c>
      <c r="AK344" s="219">
        <f t="shared" si="197"/>
        <v>1.6875759302782616</v>
      </c>
      <c r="AL344" s="219">
        <f t="shared" si="198"/>
        <v>1.5607638661533054E-2</v>
      </c>
      <c r="AM344" s="218">
        <f t="shared" si="199"/>
        <v>4.126269471142801</v>
      </c>
      <c r="AN344" s="220">
        <v>2651.75</v>
      </c>
      <c r="AO344" s="221">
        <v>7.9775661837574967</v>
      </c>
      <c r="AP344" s="217">
        <v>25.030080399999999</v>
      </c>
      <c r="AQ344" s="221">
        <v>7.9920369493986607</v>
      </c>
      <c r="AR344" s="210">
        <v>208.23393802819766</v>
      </c>
      <c r="AS344" s="217">
        <v>24.940688800000004</v>
      </c>
      <c r="AT344" s="217"/>
      <c r="AU344" s="222">
        <f t="shared" si="181"/>
        <v>2024.7863481228669</v>
      </c>
      <c r="AV344" s="38"/>
      <c r="AW344" s="115" t="s">
        <v>87</v>
      </c>
      <c r="AX344" s="240">
        <v>2350.2440243670612</v>
      </c>
      <c r="AY344" s="241"/>
      <c r="AZ344" s="241"/>
      <c r="BA344" s="242"/>
      <c r="BB344" s="284"/>
      <c r="BC344" s="284"/>
      <c r="BD344" s="239"/>
      <c r="BE344" s="239"/>
      <c r="BF344" s="239"/>
      <c r="BG344" s="239"/>
      <c r="BH344" s="239"/>
      <c r="BI344" s="239"/>
      <c r="BJ344" s="239"/>
      <c r="BK344" s="242"/>
      <c r="BL344" s="243"/>
      <c r="BM344" s="243"/>
      <c r="BN344" s="239">
        <v>188.80229109367946</v>
      </c>
      <c r="BO344" s="38"/>
      <c r="BP344" s="115" t="s">
        <v>94</v>
      </c>
      <c r="BQ344" s="239">
        <v>2341.0794304512747</v>
      </c>
      <c r="BR344" s="241"/>
      <c r="BS344" s="241"/>
      <c r="BT344" s="242"/>
      <c r="BU344" s="276"/>
      <c r="BV344" s="276"/>
      <c r="BW344" s="239"/>
      <c r="BX344" s="239"/>
      <c r="BY344" s="239"/>
      <c r="BZ344" s="239"/>
      <c r="CA344" s="239"/>
      <c r="CB344" s="239"/>
      <c r="CC344" s="239"/>
      <c r="CD344" s="239"/>
      <c r="CE344" s="187"/>
      <c r="CF344" s="242"/>
      <c r="CG344" s="243"/>
      <c r="CH344" s="243"/>
      <c r="CI344" s="239"/>
      <c r="CJ344" s="38"/>
      <c r="CK344" s="38"/>
      <c r="CL344" s="38"/>
      <c r="CM344" s="38"/>
      <c r="CN344" s="38"/>
      <c r="CO344" s="38"/>
      <c r="CP344" s="38"/>
      <c r="CQ344" s="38"/>
      <c r="CR344" s="38"/>
      <c r="CS344" s="38"/>
    </row>
    <row r="345" spans="1:97" ht="14.15" customHeight="1" x14ac:dyDescent="0.35">
      <c r="A345" s="25" t="s">
        <v>84</v>
      </c>
      <c r="B345" s="132" t="s">
        <v>85</v>
      </c>
      <c r="C345" s="27" t="s">
        <v>86</v>
      </c>
      <c r="D345" s="206">
        <v>45614</v>
      </c>
      <c r="E345" s="207">
        <v>0.52739583333333329</v>
      </c>
      <c r="F345" s="208">
        <v>45614.527387000002</v>
      </c>
      <c r="G345" s="209">
        <v>13.708333333333334</v>
      </c>
      <c r="H345" s="209">
        <v>45.697666666666663</v>
      </c>
      <c r="I345" s="210">
        <v>19</v>
      </c>
      <c r="J345" s="211">
        <v>2.101</v>
      </c>
      <c r="K345" s="211">
        <v>2.0840000000000001</v>
      </c>
      <c r="L345" s="213">
        <v>15.917</v>
      </c>
      <c r="M345" s="213">
        <v>46.517797000000002</v>
      </c>
      <c r="N345" s="213">
        <v>8.3390000000000004</v>
      </c>
      <c r="O345" s="213">
        <v>0.70040000000000002</v>
      </c>
      <c r="P345" s="213">
        <v>1.0324141</v>
      </c>
      <c r="Q345" s="213">
        <v>4.9923999999999999</v>
      </c>
      <c r="R345" s="213">
        <v>90.634</v>
      </c>
      <c r="S345" s="214">
        <v>37.421999999999997</v>
      </c>
      <c r="T345" s="213">
        <v>27.631599999999999</v>
      </c>
      <c r="U345" s="215">
        <f t="shared" ref="U345:U360" si="200">Q345*44.661</f>
        <v>222.9655764</v>
      </c>
      <c r="V345" s="210">
        <v>230.80203998398127</v>
      </c>
      <c r="W345" s="217">
        <v>0.34399999999999997</v>
      </c>
      <c r="X345" s="232">
        <v>0.215</v>
      </c>
      <c r="Y345" s="217">
        <v>0.54600000000000004</v>
      </c>
      <c r="Z345" s="217">
        <v>7.0000000000000001E-3</v>
      </c>
      <c r="AA345" s="217"/>
      <c r="AB345" s="218">
        <f t="shared" si="188"/>
        <v>224.59609064569568</v>
      </c>
      <c r="AC345" s="218">
        <f t="shared" si="189"/>
        <v>239.38022206008282</v>
      </c>
      <c r="AD345" s="218">
        <f t="shared" si="190"/>
        <v>246.02821097529724</v>
      </c>
      <c r="AE345" s="218">
        <f t="shared" si="191"/>
        <v>14.784131414387133</v>
      </c>
      <c r="AF345" s="218">
        <f t="shared" si="192"/>
        <v>15.226170991315968</v>
      </c>
      <c r="AG345" s="218">
        <f t="shared" si="193"/>
        <v>93.811209319875616</v>
      </c>
      <c r="AH345" s="218">
        <f t="shared" si="194"/>
        <v>26.060970458694328</v>
      </c>
      <c r="AI345" s="219">
        <f t="shared" si="195"/>
        <v>0.33526272795096851</v>
      </c>
      <c r="AJ345" s="219">
        <f t="shared" si="196"/>
        <v>0.20953920496935532</v>
      </c>
      <c r="AK345" s="219">
        <f t="shared" si="197"/>
        <v>0.53213212052682801</v>
      </c>
      <c r="AL345" s="219">
        <f t="shared" si="198"/>
        <v>6.8222066734208711E-3</v>
      </c>
      <c r="AM345" s="218"/>
      <c r="AN345" s="220">
        <v>2647.79</v>
      </c>
      <c r="AO345" s="221">
        <v>8.0427895200245434</v>
      </c>
      <c r="AP345" s="217">
        <v>20.641856800000003</v>
      </c>
      <c r="AQ345" s="221">
        <v>8.0620730824407758</v>
      </c>
      <c r="AR345" s="210">
        <v>232.41128930694907</v>
      </c>
      <c r="AS345" s="217">
        <v>20.714173599999999</v>
      </c>
      <c r="AT345" s="217"/>
      <c r="AU345" s="222">
        <f t="shared" si="181"/>
        <v>2024.8819112627987</v>
      </c>
      <c r="AV345" s="38"/>
      <c r="AW345" s="115" t="s">
        <v>87</v>
      </c>
      <c r="AX345" s="240">
        <v>2338.4253686807106</v>
      </c>
      <c r="AY345" s="241">
        <v>15.917</v>
      </c>
      <c r="AZ345" s="241">
        <v>2.101</v>
      </c>
      <c r="BA345" s="242">
        <v>8.1150861292466363</v>
      </c>
      <c r="BB345" s="284">
        <v>375.58178074122907</v>
      </c>
      <c r="BC345" s="284">
        <v>376.92719551869192</v>
      </c>
      <c r="BD345" s="239">
        <v>222.61922897974506</v>
      </c>
      <c r="BE345" s="239">
        <v>2102.3024813909628</v>
      </c>
      <c r="BF345" s="239">
        <v>13.50365831000221</v>
      </c>
      <c r="BG345" s="239">
        <v>96.745468555553359</v>
      </c>
      <c r="BH345" s="239">
        <v>3.4925232299552107</v>
      </c>
      <c r="BI345" s="239">
        <v>7.52496498207645E-3</v>
      </c>
      <c r="BJ345" s="239">
        <v>0</v>
      </c>
      <c r="BK345" s="242">
        <v>10.326198974246969</v>
      </c>
      <c r="BL345" s="243">
        <v>5.2156712277448642</v>
      </c>
      <c r="BM345" s="243">
        <v>3.365701823035343</v>
      </c>
      <c r="BN345" s="239">
        <v>383.63028752786687</v>
      </c>
      <c r="BO345" s="38"/>
      <c r="BP345" s="115" t="s">
        <v>94</v>
      </c>
      <c r="BQ345" s="239">
        <v>2326.0736879973015</v>
      </c>
      <c r="BR345" s="241">
        <v>15.917</v>
      </c>
      <c r="BS345" s="241">
        <v>2.101</v>
      </c>
      <c r="BT345" s="242">
        <v>8.1345189596999017</v>
      </c>
      <c r="BU345" s="276">
        <v>355.78939886205643</v>
      </c>
      <c r="BV345" s="276">
        <v>357.06391306758832</v>
      </c>
      <c r="BW345" s="239">
        <v>230.63054332254993</v>
      </c>
      <c r="BX345" s="239">
        <v>2082.6511011867196</v>
      </c>
      <c r="BY345" s="239">
        <v>12.792043488031938</v>
      </c>
      <c r="BZ345" s="239">
        <v>100.21351379907274</v>
      </c>
      <c r="CA345" s="239">
        <v>3.6523478567601799</v>
      </c>
      <c r="CB345" s="239">
        <v>7.5580341338184918E-3</v>
      </c>
      <c r="CC345" s="239">
        <v>0</v>
      </c>
      <c r="CD345" s="239">
        <v>1.1904690280908802E-2</v>
      </c>
      <c r="CE345" s="187">
        <v>0</v>
      </c>
      <c r="CF345" s="242">
        <v>10.111575531100081</v>
      </c>
      <c r="CG345" s="243">
        <v>5.4033656237127392</v>
      </c>
      <c r="CH345" s="243">
        <v>3.4868220668348617</v>
      </c>
      <c r="CI345" s="239">
        <v>363.41376601241092</v>
      </c>
      <c r="CJ345" s="38"/>
      <c r="CK345" s="38"/>
      <c r="CL345" s="38"/>
      <c r="CM345" s="38"/>
      <c r="CN345" s="38"/>
      <c r="CO345" s="38"/>
      <c r="CP345" s="38"/>
      <c r="CQ345" s="38"/>
      <c r="CR345" s="38"/>
      <c r="CS345" s="38"/>
    </row>
    <row r="346" spans="1:97" ht="14.15" customHeight="1" x14ac:dyDescent="0.35">
      <c r="A346" s="25" t="s">
        <v>84</v>
      </c>
      <c r="B346" s="132" t="s">
        <v>85</v>
      </c>
      <c r="C346" s="27" t="s">
        <v>86</v>
      </c>
      <c r="D346" s="206">
        <v>45614</v>
      </c>
      <c r="E346" s="207">
        <v>0.52739583333333329</v>
      </c>
      <c r="F346" s="208">
        <v>45614.527387000002</v>
      </c>
      <c r="G346" s="209">
        <v>13.708333333333334</v>
      </c>
      <c r="H346" s="209">
        <v>45.697666666666663</v>
      </c>
      <c r="I346" s="210">
        <v>19</v>
      </c>
      <c r="J346" s="211">
        <v>2.101</v>
      </c>
      <c r="K346" s="211">
        <v>2.0840000000000001</v>
      </c>
      <c r="L346" s="213">
        <v>15.917</v>
      </c>
      <c r="M346" s="213">
        <v>46.517797000000002</v>
      </c>
      <c r="N346" s="213">
        <v>8.3390000000000004</v>
      </c>
      <c r="O346" s="213">
        <v>0.70040000000000002</v>
      </c>
      <c r="P346" s="213">
        <v>1.0324141</v>
      </c>
      <c r="Q346" s="213">
        <v>4.9923999999999999</v>
      </c>
      <c r="R346" s="213">
        <v>90.634</v>
      </c>
      <c r="S346" s="214">
        <v>37.421999999999997</v>
      </c>
      <c r="T346" s="213">
        <v>27.631599999999999</v>
      </c>
      <c r="U346" s="215">
        <f t="shared" si="200"/>
        <v>222.9655764</v>
      </c>
      <c r="V346" s="210">
        <v>230.7554785959403</v>
      </c>
      <c r="W346" s="217">
        <v>0.27600000000000002</v>
      </c>
      <c r="X346" s="232">
        <v>0.215</v>
      </c>
      <c r="Y346" s="217">
        <v>0.53900000000000003</v>
      </c>
      <c r="Z346" s="217">
        <v>2.5999999999999999E-2</v>
      </c>
      <c r="AA346" s="217"/>
      <c r="AB346" s="218">
        <f t="shared" si="188"/>
        <v>224.55078122932414</v>
      </c>
      <c r="AC346" s="218">
        <f t="shared" si="189"/>
        <v>239.38022206008282</v>
      </c>
      <c r="AD346" s="218">
        <f t="shared" si="190"/>
        <v>246.02821097529724</v>
      </c>
      <c r="AE346" s="218">
        <f t="shared" si="191"/>
        <v>14.829440830758671</v>
      </c>
      <c r="AF346" s="218">
        <f t="shared" si="192"/>
        <v>15.272732379356938</v>
      </c>
      <c r="AG346" s="218">
        <f t="shared" si="193"/>
        <v>93.79228409668417</v>
      </c>
      <c r="AH346" s="218">
        <f t="shared" si="194"/>
        <v>26.060970458694328</v>
      </c>
      <c r="AI346" s="219">
        <f t="shared" si="195"/>
        <v>0.26898986312345152</v>
      </c>
      <c r="AJ346" s="219">
        <f t="shared" si="196"/>
        <v>0.20953920496935532</v>
      </c>
      <c r="AK346" s="219">
        <f t="shared" si="197"/>
        <v>0.52530991385340708</v>
      </c>
      <c r="AL346" s="219">
        <f t="shared" si="198"/>
        <v>2.5339624786991807E-2</v>
      </c>
      <c r="AM346" s="218"/>
      <c r="AN346" s="220">
        <v>2655.17</v>
      </c>
      <c r="AO346" s="221">
        <v>8.0432757225514244</v>
      </c>
      <c r="AP346" s="217">
        <v>20.6187556</v>
      </c>
      <c r="AQ346" s="221">
        <v>8.0625967213215368</v>
      </c>
      <c r="AR346" s="210">
        <v>234.33774989909404</v>
      </c>
      <c r="AS346" s="217">
        <v>20.713169199999999</v>
      </c>
      <c r="AT346" s="217"/>
      <c r="AU346" s="222">
        <f t="shared" si="181"/>
        <v>2024.8819112627987</v>
      </c>
      <c r="AV346" s="38"/>
      <c r="AW346" s="115" t="s">
        <v>87</v>
      </c>
      <c r="AX346" s="240">
        <v>2345.0930879164862</v>
      </c>
      <c r="AY346" s="241">
        <v>15.917</v>
      </c>
      <c r="AZ346" s="241">
        <v>2.101</v>
      </c>
      <c r="BA346" s="242">
        <v>8.1152286766535511</v>
      </c>
      <c r="BB346" s="284">
        <v>376.51804278067146</v>
      </c>
      <c r="BC346" s="284">
        <v>377.86681145027728</v>
      </c>
      <c r="BD346" s="239">
        <v>223.32073309348075</v>
      </c>
      <c r="BE346" s="239">
        <v>2108.235034170159</v>
      </c>
      <c r="BF346" s="239">
        <v>13.537320652846386</v>
      </c>
      <c r="BG346" s="239">
        <v>96.77058360270857</v>
      </c>
      <c r="BH346" s="239">
        <v>3.4936697603942748</v>
      </c>
      <c r="BI346" s="239">
        <v>2.7950758063902549E-2</v>
      </c>
      <c r="BJ346" s="239">
        <v>0</v>
      </c>
      <c r="BK346" s="242">
        <v>10.33185055875169</v>
      </c>
      <c r="BL346" s="243">
        <v>5.2321065322732476</v>
      </c>
      <c r="BM346" s="243">
        <v>3.3763076169970216</v>
      </c>
      <c r="BN346" s="239">
        <v>384.58661313738895</v>
      </c>
      <c r="BO346" s="38"/>
      <c r="BP346" s="115" t="s">
        <v>94</v>
      </c>
      <c r="BQ346" s="239">
        <v>2332.6895455221893</v>
      </c>
      <c r="BR346" s="241">
        <v>15.917</v>
      </c>
      <c r="BS346" s="241">
        <v>2.101</v>
      </c>
      <c r="BT346" s="242">
        <v>8.1346984319352114</v>
      </c>
      <c r="BU346" s="276">
        <v>356.6401176926143</v>
      </c>
      <c r="BV346" s="276">
        <v>357.91767935610284</v>
      </c>
      <c r="BW346" s="239">
        <v>231.37314899730282</v>
      </c>
      <c r="BX346" s="239">
        <v>2088.4937663124847</v>
      </c>
      <c r="BY346" s="239">
        <v>12.822630212401803</v>
      </c>
      <c r="BZ346" s="239">
        <v>100.24595820494598</v>
      </c>
      <c r="CA346" s="239">
        <v>3.6538575017629413</v>
      </c>
      <c r="CB346" s="239">
        <v>2.8073849226600476E-2</v>
      </c>
      <c r="CC346" s="239">
        <v>0</v>
      </c>
      <c r="CD346" s="239">
        <v>9.5552452573489498E-3</v>
      </c>
      <c r="CE346" s="187">
        <v>0</v>
      </c>
      <c r="CF346" s="242">
        <v>10.116732545952654</v>
      </c>
      <c r="CG346" s="243">
        <v>5.4207638829247546</v>
      </c>
      <c r="CH346" s="243">
        <v>3.4980492608412677</v>
      </c>
      <c r="CI346" s="239">
        <v>364.28271527008843</v>
      </c>
      <c r="CJ346" s="38"/>
      <c r="CK346" s="38"/>
      <c r="CL346" s="38"/>
      <c r="CM346" s="38"/>
      <c r="CN346" s="38"/>
      <c r="CO346" s="38"/>
      <c r="CP346" s="38"/>
      <c r="CQ346" s="38"/>
      <c r="CR346" s="38"/>
      <c r="CS346" s="38"/>
    </row>
    <row r="347" spans="1:97" ht="14.15" customHeight="1" x14ac:dyDescent="0.35">
      <c r="A347" s="25" t="s">
        <v>84</v>
      </c>
      <c r="B347" s="132" t="s">
        <v>85</v>
      </c>
      <c r="C347" s="27" t="s">
        <v>86</v>
      </c>
      <c r="D347" s="206">
        <v>45614</v>
      </c>
      <c r="E347" s="207">
        <v>0.52739583333333329</v>
      </c>
      <c r="F347" s="208">
        <v>45614.527387000002</v>
      </c>
      <c r="G347" s="209">
        <v>13.708333333333334</v>
      </c>
      <c r="H347" s="209">
        <v>45.697666666666663</v>
      </c>
      <c r="I347" s="210">
        <v>19</v>
      </c>
      <c r="J347" s="211">
        <v>2.101</v>
      </c>
      <c r="K347" s="211">
        <v>2.0840000000000001</v>
      </c>
      <c r="L347" s="213">
        <v>15.917</v>
      </c>
      <c r="M347" s="213">
        <v>46.517797000000002</v>
      </c>
      <c r="N347" s="213">
        <v>8.3390000000000004</v>
      </c>
      <c r="O347" s="213">
        <v>0.70040000000000002</v>
      </c>
      <c r="P347" s="213">
        <v>1.0324141</v>
      </c>
      <c r="Q347" s="213">
        <v>4.9923999999999999</v>
      </c>
      <c r="R347" s="213">
        <v>90.634</v>
      </c>
      <c r="S347" s="214">
        <v>37.421999999999997</v>
      </c>
      <c r="T347" s="213">
        <v>27.631599999999999</v>
      </c>
      <c r="U347" s="215">
        <f t="shared" si="200"/>
        <v>222.9655764</v>
      </c>
      <c r="V347" s="210">
        <v>231.12815355217396</v>
      </c>
      <c r="W347" s="217">
        <v>0.32500000000000001</v>
      </c>
      <c r="X347" s="232">
        <v>0.21199999999999999</v>
      </c>
      <c r="Y347" s="217">
        <v>0.53900000000000003</v>
      </c>
      <c r="Z347" s="217">
        <v>1.7999999999999999E-2</v>
      </c>
      <c r="AA347" s="217"/>
      <c r="AB347" s="218">
        <f t="shared" si="188"/>
        <v>224.91343546867765</v>
      </c>
      <c r="AC347" s="218">
        <f t="shared" si="189"/>
        <v>239.38022206008282</v>
      </c>
      <c r="AD347" s="218">
        <f t="shared" si="190"/>
        <v>246.02821097529724</v>
      </c>
      <c r="AE347" s="218">
        <f t="shared" si="191"/>
        <v>14.466786591405167</v>
      </c>
      <c r="AF347" s="218">
        <f t="shared" si="192"/>
        <v>14.900057423123286</v>
      </c>
      <c r="AG347" s="218">
        <f t="shared" si="193"/>
        <v>93.943760610193053</v>
      </c>
      <c r="AH347" s="218">
        <f t="shared" si="194"/>
        <v>26.060970458694328</v>
      </c>
      <c r="AI347" s="219">
        <f t="shared" si="195"/>
        <v>0.31674530983739763</v>
      </c>
      <c r="AJ347" s="219">
        <f t="shared" si="196"/>
        <v>0.20661540210931781</v>
      </c>
      <c r="AK347" s="219">
        <f t="shared" si="197"/>
        <v>0.52530991385340708</v>
      </c>
      <c r="AL347" s="219">
        <f t="shared" si="198"/>
        <v>1.7542817160225099E-2</v>
      </c>
      <c r="AM347" s="218"/>
      <c r="AN347" s="220">
        <v>2649.79</v>
      </c>
      <c r="AO347" s="221">
        <v>8.0427744289108425</v>
      </c>
      <c r="AP347" s="217">
        <v>20.637839199999998</v>
      </c>
      <c r="AQ347" s="221">
        <v>8.0620632086215593</v>
      </c>
      <c r="AR347" s="210">
        <v>233.61759454048769</v>
      </c>
      <c r="AS347" s="217">
        <v>20.749327600000001</v>
      </c>
      <c r="AT347" s="217"/>
      <c r="AU347" s="222">
        <f t="shared" si="181"/>
        <v>2024.8819112627987</v>
      </c>
      <c r="AV347" s="38"/>
      <c r="AW347" s="115" t="s">
        <v>87</v>
      </c>
      <c r="AX347" s="240">
        <v>2340.2980977437214</v>
      </c>
      <c r="AY347" s="241">
        <v>15.917</v>
      </c>
      <c r="AZ347" s="241">
        <v>2.101</v>
      </c>
      <c r="BA347" s="242">
        <v>8.1150111283381872</v>
      </c>
      <c r="BB347" s="284">
        <v>375.9532900589237</v>
      </c>
      <c r="BC347" s="284">
        <v>377.30003566272489</v>
      </c>
      <c r="BD347" s="239">
        <v>222.76248067490835</v>
      </c>
      <c r="BE347" s="239">
        <v>2104.0186015217391</v>
      </c>
      <c r="BF347" s="239">
        <v>13.517015547073827</v>
      </c>
      <c r="BG347" s="239">
        <v>96.73225627063276</v>
      </c>
      <c r="BH347" s="239">
        <v>3.4919201373324809</v>
      </c>
      <c r="BI347" s="239">
        <v>1.9349586499619559E-2</v>
      </c>
      <c r="BJ347" s="239">
        <v>0</v>
      </c>
      <c r="BK347" s="242">
        <v>10.328986663544784</v>
      </c>
      <c r="BL347" s="243">
        <v>5.2190274236503713</v>
      </c>
      <c r="BM347" s="243">
        <v>3.3678675950298538</v>
      </c>
      <c r="BN347" s="239">
        <v>384.00975808175059</v>
      </c>
      <c r="BO347" s="38"/>
      <c r="BP347" s="115" t="s">
        <v>94</v>
      </c>
      <c r="BQ347" s="239">
        <v>2327.9370728694439</v>
      </c>
      <c r="BR347" s="241">
        <v>15.917</v>
      </c>
      <c r="BS347" s="241">
        <v>2.101</v>
      </c>
      <c r="BT347" s="242">
        <v>8.1344491108825814</v>
      </c>
      <c r="BU347" s="276">
        <v>356.13705350064964</v>
      </c>
      <c r="BV347" s="276">
        <v>357.41281307992489</v>
      </c>
      <c r="BW347" s="239">
        <v>230.78165425374027</v>
      </c>
      <c r="BX347" s="239">
        <v>2084.3508755611583</v>
      </c>
      <c r="BY347" s="239">
        <v>12.804543054545283</v>
      </c>
      <c r="BZ347" s="239">
        <v>100.20088881115538</v>
      </c>
      <c r="CA347" s="239">
        <v>3.6517604864970115</v>
      </c>
      <c r="CB347" s="239">
        <v>1.9434634844320699E-2</v>
      </c>
      <c r="CC347" s="239">
        <v>0</v>
      </c>
      <c r="CD347" s="239">
        <v>1.1245419231685195E-2</v>
      </c>
      <c r="CE347" s="187">
        <v>0</v>
      </c>
      <c r="CF347" s="242">
        <v>10.114237472735851</v>
      </c>
      <c r="CG347" s="243">
        <v>5.4069059510223756</v>
      </c>
      <c r="CH347" s="243">
        <v>3.4891066598546052</v>
      </c>
      <c r="CI347" s="239">
        <v>363.76887069480711</v>
      </c>
      <c r="CJ347" s="38"/>
      <c r="CK347" s="38"/>
      <c r="CL347" s="38"/>
      <c r="CM347" s="38"/>
      <c r="CN347" s="38"/>
      <c r="CO347" s="38"/>
      <c r="CP347" s="38"/>
      <c r="CQ347" s="38"/>
      <c r="CR347" s="38"/>
      <c r="CS347" s="38"/>
    </row>
    <row r="348" spans="1:97" ht="14.15" customHeight="1" x14ac:dyDescent="0.35">
      <c r="A348" s="136" t="s">
        <v>89</v>
      </c>
      <c r="B348" s="137" t="s">
        <v>85</v>
      </c>
      <c r="C348" s="138" t="s">
        <v>86</v>
      </c>
      <c r="D348" s="206">
        <v>45614</v>
      </c>
      <c r="E348" s="223">
        <v>0.5254861111111111</v>
      </c>
      <c r="F348" s="208">
        <v>45614.525477000003</v>
      </c>
      <c r="G348" s="224">
        <v>13.708333333333334</v>
      </c>
      <c r="H348" s="224">
        <v>45.697666666666663</v>
      </c>
      <c r="I348" s="225">
        <v>19</v>
      </c>
      <c r="J348" s="226">
        <v>15.093</v>
      </c>
      <c r="K348" s="226">
        <v>14.968999999999999</v>
      </c>
      <c r="L348" s="214">
        <v>15.768599999999999</v>
      </c>
      <c r="M348" s="214">
        <v>46.392206999999999</v>
      </c>
      <c r="N348" s="214">
        <v>8.3339999999999996</v>
      </c>
      <c r="O348" s="214">
        <v>0.85329999999999995</v>
      </c>
      <c r="P348" s="214">
        <v>1.2805936</v>
      </c>
      <c r="Q348" s="214">
        <v>4.8859000000000004</v>
      </c>
      <c r="R348" s="214">
        <v>88.454999999999998</v>
      </c>
      <c r="S348" s="214">
        <v>37.4437</v>
      </c>
      <c r="T348" s="214">
        <v>27.683199999999999</v>
      </c>
      <c r="U348" s="215">
        <f t="shared" si="200"/>
        <v>218.20917990000001</v>
      </c>
      <c r="V348" s="210">
        <v>231.37651039752797</v>
      </c>
      <c r="W348" s="217">
        <v>0.32300000000000001</v>
      </c>
      <c r="X348" s="232">
        <v>0.216</v>
      </c>
      <c r="Y348" s="217">
        <v>0.51700000000000002</v>
      </c>
      <c r="Z348" s="217">
        <v>5.0000000000000001E-3</v>
      </c>
      <c r="AA348" s="217"/>
      <c r="AB348" s="218">
        <f t="shared" si="188"/>
        <v>225.1438092960243</v>
      </c>
      <c r="AC348" s="218">
        <f t="shared" si="189"/>
        <v>240.02845783659922</v>
      </c>
      <c r="AD348" s="218">
        <f t="shared" si="190"/>
        <v>246.7068553244232</v>
      </c>
      <c r="AE348" s="218">
        <f t="shared" si="191"/>
        <v>14.884648540574915</v>
      </c>
      <c r="AF348" s="218">
        <f t="shared" si="192"/>
        <v>15.330344926895236</v>
      </c>
      <c r="AG348" s="218">
        <f t="shared" si="193"/>
        <v>93.786007726969885</v>
      </c>
      <c r="AH348" s="218">
        <f t="shared" si="194"/>
        <v>26.07748252146348</v>
      </c>
      <c r="AI348" s="219">
        <f t="shared" si="195"/>
        <v>0.31479104210168019</v>
      </c>
      <c r="AJ348" s="219">
        <f t="shared" si="196"/>
        <v>0.2105104182475632</v>
      </c>
      <c r="AK348" s="219">
        <f t="shared" si="197"/>
        <v>0.50386058441662118</v>
      </c>
      <c r="AL348" s="219">
        <f t="shared" si="198"/>
        <v>4.8729263483232223E-3</v>
      </c>
      <c r="AM348" s="218"/>
      <c r="AN348" s="220">
        <v>2651.32</v>
      </c>
      <c r="AO348" s="221">
        <v>8.0455468135355961</v>
      </c>
      <c r="AP348" s="217">
        <v>20.6127292</v>
      </c>
      <c r="AQ348" s="221">
        <v>8.0648721633364353</v>
      </c>
      <c r="AR348" s="210">
        <v>234.71312170417724</v>
      </c>
      <c r="AS348" s="217">
        <v>20.794525600000004</v>
      </c>
      <c r="AT348" s="217"/>
      <c r="AU348" s="222">
        <f t="shared" si="181"/>
        <v>2024.8819112627987</v>
      </c>
      <c r="AV348" s="38"/>
      <c r="AW348" s="115" t="s">
        <v>87</v>
      </c>
      <c r="AX348" s="240">
        <v>2340.036169582861</v>
      </c>
      <c r="AY348" s="241">
        <v>15.768599999999999</v>
      </c>
      <c r="AZ348" s="241">
        <v>15.093</v>
      </c>
      <c r="BA348" s="242">
        <v>8.1192568233196472</v>
      </c>
      <c r="BB348" s="284">
        <v>371.22412670738123</v>
      </c>
      <c r="BC348" s="284">
        <v>372.55643462762225</v>
      </c>
      <c r="BD348" s="239">
        <v>223.84869837812107</v>
      </c>
      <c r="BE348" s="239">
        <v>2102.7830566770413</v>
      </c>
      <c r="BF348" s="239">
        <v>13.404414527698906</v>
      </c>
      <c r="BG348" s="239">
        <v>97.351008000443869</v>
      </c>
      <c r="BH348" s="239">
        <v>3.4802520591001818</v>
      </c>
      <c r="BI348" s="239">
        <v>5.376257270520963E-3</v>
      </c>
      <c r="BJ348" s="239">
        <v>0</v>
      </c>
      <c r="BK348" s="242">
        <v>10.302042703524577</v>
      </c>
      <c r="BL348" s="243">
        <v>5.2320634195647342</v>
      </c>
      <c r="BM348" s="243">
        <v>3.3757151482575321</v>
      </c>
      <c r="BN348" s="239">
        <v>379.11800533755462</v>
      </c>
      <c r="BO348" s="38"/>
      <c r="BP348" s="115" t="s">
        <v>94</v>
      </c>
      <c r="BQ348" s="239">
        <v>2327.6091085995386</v>
      </c>
      <c r="BR348" s="241">
        <v>15.768599999999999</v>
      </c>
      <c r="BS348" s="241">
        <v>15.093</v>
      </c>
      <c r="BT348" s="242">
        <v>8.1387350372520935</v>
      </c>
      <c r="BU348" s="276">
        <v>351.60299558361794</v>
      </c>
      <c r="BV348" s="276">
        <v>352.86488408195305</v>
      </c>
      <c r="BW348" s="239">
        <v>231.91421732047712</v>
      </c>
      <c r="BX348" s="239">
        <v>2082.9989699665475</v>
      </c>
      <c r="BY348" s="239">
        <v>12.695921312513761</v>
      </c>
      <c r="BZ348" s="239">
        <v>100.84357542423125</v>
      </c>
      <c r="CA348" s="239">
        <v>3.639895480100618</v>
      </c>
      <c r="CB348" s="239">
        <v>5.3999578023983192E-3</v>
      </c>
      <c r="CC348" s="239">
        <v>0</v>
      </c>
      <c r="CD348" s="239">
        <v>1.116407143678862E-2</v>
      </c>
      <c r="CE348" s="187">
        <v>0</v>
      </c>
      <c r="CF348" s="242">
        <v>10.087815547777371</v>
      </c>
      <c r="CG348" s="243">
        <v>5.4205805158170657</v>
      </c>
      <c r="CH348" s="243">
        <v>3.4973459402591827</v>
      </c>
      <c r="CI348" s="239">
        <v>359.0796415596223</v>
      </c>
      <c r="CJ348" s="38"/>
      <c r="CK348" s="38"/>
      <c r="CL348" s="38"/>
      <c r="CM348" s="38"/>
      <c r="CN348" s="38"/>
      <c r="CO348" s="38"/>
      <c r="CP348" s="38"/>
      <c r="CQ348" s="38"/>
      <c r="CR348" s="38"/>
      <c r="CS348" s="38"/>
    </row>
    <row r="349" spans="1:97" ht="13.5" customHeight="1" x14ac:dyDescent="0.35">
      <c r="A349" s="25" t="s">
        <v>84</v>
      </c>
      <c r="B349" s="132" t="s">
        <v>85</v>
      </c>
      <c r="C349" s="27" t="s">
        <v>86</v>
      </c>
      <c r="D349" s="206">
        <v>45642</v>
      </c>
      <c r="E349" s="207">
        <v>0.33674768518518516</v>
      </c>
      <c r="F349" s="208">
        <v>45642.336745000001</v>
      </c>
      <c r="G349" s="209">
        <v>13.708333333333334</v>
      </c>
      <c r="H349" s="209">
        <v>45.697666666666663</v>
      </c>
      <c r="I349" s="210">
        <v>19</v>
      </c>
      <c r="J349" s="211">
        <v>1.903</v>
      </c>
      <c r="K349" s="211">
        <v>1.8879999999999999</v>
      </c>
      <c r="L349" s="213">
        <v>13.5421</v>
      </c>
      <c r="M349" s="213">
        <v>44.644857999999999</v>
      </c>
      <c r="N349" s="213">
        <v>8.3010000000000002</v>
      </c>
      <c r="O349" s="213">
        <v>1.1308</v>
      </c>
      <c r="P349" s="213">
        <v>0.97941440000000002</v>
      </c>
      <c r="Q349" s="213">
        <v>5.2244999999999999</v>
      </c>
      <c r="R349" s="213">
        <v>90.802999999999997</v>
      </c>
      <c r="S349" s="214">
        <v>37.991999999999997</v>
      </c>
      <c r="T349" s="213">
        <v>28.599799999999998</v>
      </c>
      <c r="U349" s="215">
        <f t="shared" si="200"/>
        <v>233.33139450000002</v>
      </c>
      <c r="V349" s="210">
        <v>240.64352781654668</v>
      </c>
      <c r="W349" s="228">
        <f t="shared" ref="W349:W352" si="201">0.03/2</f>
        <v>1.4999999999999999E-2</v>
      </c>
      <c r="X349" s="217">
        <v>0.85399999999999998</v>
      </c>
      <c r="Y349" s="217">
        <v>0.92</v>
      </c>
      <c r="Z349" s="229">
        <v>3.0000000000000001E-3</v>
      </c>
      <c r="AA349" s="217"/>
      <c r="AB349" s="218">
        <f t="shared" si="188"/>
        <v>233.95253218651868</v>
      </c>
      <c r="AC349" s="218">
        <f t="shared" si="189"/>
        <v>249.79736032078327</v>
      </c>
      <c r="AD349" s="218">
        <f t="shared" si="190"/>
        <v>256.97917559255882</v>
      </c>
      <c r="AE349" s="218">
        <f t="shared" si="191"/>
        <v>15.844828134264588</v>
      </c>
      <c r="AF349" s="218">
        <f t="shared" si="192"/>
        <v>16.335647776012138</v>
      </c>
      <c r="AG349" s="218">
        <f t="shared" si="193"/>
        <v>93.643201734792569</v>
      </c>
      <c r="AH349" s="218">
        <f t="shared" si="194"/>
        <v>26.494766751017778</v>
      </c>
      <c r="AI349" s="219">
        <f t="shared" si="195"/>
        <v>1.4612836310385532E-2</v>
      </c>
      <c r="AJ349" s="219">
        <f t="shared" si="196"/>
        <v>0.83195748060461627</v>
      </c>
      <c r="AK349" s="219">
        <f t="shared" si="197"/>
        <v>0.89625396037031269</v>
      </c>
      <c r="AL349" s="219">
        <f t="shared" si="198"/>
        <v>2.9225672620771066E-3</v>
      </c>
      <c r="AM349" s="218"/>
      <c r="AN349" s="220">
        <v>2644.26</v>
      </c>
      <c r="AO349" s="221">
        <v>8.0837011995196146</v>
      </c>
      <c r="AP349" s="217">
        <v>16.356082000000001</v>
      </c>
      <c r="AQ349" s="221">
        <v>8.1086532690828399</v>
      </c>
      <c r="AR349" s="210">
        <v>251.21199383899472</v>
      </c>
      <c r="AS349" s="217">
        <v>16.447482399999998</v>
      </c>
      <c r="AT349" s="217"/>
      <c r="AU349" s="222">
        <f t="shared" si="181"/>
        <v>2024.9583617747439</v>
      </c>
      <c r="AV349" s="38"/>
      <c r="AW349" s="115" t="s">
        <v>87</v>
      </c>
      <c r="AX349" s="240">
        <v>2346.4571220190896</v>
      </c>
      <c r="AY349" s="241">
        <v>13.5421</v>
      </c>
      <c r="AZ349" s="241">
        <v>1.903</v>
      </c>
      <c r="BA349" s="242">
        <v>8.1272188520347761</v>
      </c>
      <c r="BB349" s="284">
        <v>362.1070233936473</v>
      </c>
      <c r="BC349" s="284">
        <v>363.44399317920738</v>
      </c>
      <c r="BD349" s="239">
        <v>213.22767936753795</v>
      </c>
      <c r="BE349" s="239">
        <v>2119.2823907428401</v>
      </c>
      <c r="BF349" s="239">
        <v>13.947051908711535</v>
      </c>
      <c r="BG349" s="239">
        <v>95.660359448482708</v>
      </c>
      <c r="BH349" s="239">
        <v>2.8659196234602922</v>
      </c>
      <c r="BI349" s="239">
        <v>3.1905658902878819E-3</v>
      </c>
      <c r="BJ349" s="239">
        <v>0</v>
      </c>
      <c r="BK349" s="242">
        <v>10.542518269486981</v>
      </c>
      <c r="BL349" s="243">
        <v>4.9749120571335137</v>
      </c>
      <c r="BM349" s="243">
        <v>3.1951357250030741</v>
      </c>
      <c r="BN349" s="239">
        <v>368.9730138286522</v>
      </c>
      <c r="BO349" s="38"/>
      <c r="BP349" s="115" t="s">
        <v>94</v>
      </c>
      <c r="BQ349" s="239">
        <v>2330.8475974560779</v>
      </c>
      <c r="BR349" s="241">
        <v>13.5421</v>
      </c>
      <c r="BS349" s="241">
        <v>1.903</v>
      </c>
      <c r="BT349" s="242">
        <v>8.1522795086795732</v>
      </c>
      <c r="BU349" s="276">
        <v>337.81858270511964</v>
      </c>
      <c r="BV349" s="276">
        <v>339.06587482843889</v>
      </c>
      <c r="BW349" s="239">
        <v>223.260288059554</v>
      </c>
      <c r="BX349" s="239">
        <v>2094.5757603120592</v>
      </c>
      <c r="BY349" s="239">
        <v>13.011549084464367</v>
      </c>
      <c r="BZ349" s="239">
        <v>100.13106261327707</v>
      </c>
      <c r="CA349" s="239">
        <v>3.0361600592257658</v>
      </c>
      <c r="CB349" s="239">
        <v>3.2074244437234932E-3</v>
      </c>
      <c r="CC349" s="239">
        <v>0</v>
      </c>
      <c r="CD349" s="239">
        <v>4.448002061175207E-4</v>
      </c>
      <c r="CE349" s="187">
        <v>0</v>
      </c>
      <c r="CF349" s="242">
        <v>10.256750341207637</v>
      </c>
      <c r="CG349" s="243">
        <v>5.2089874177736366</v>
      </c>
      <c r="CH349" s="243">
        <v>3.3454705527417516</v>
      </c>
      <c r="CI349" s="239">
        <v>344.22403470625022</v>
      </c>
      <c r="CJ349" s="38"/>
      <c r="CK349" s="38"/>
      <c r="CL349" s="38"/>
      <c r="CM349" s="38"/>
      <c r="CN349" s="38"/>
      <c r="CO349" s="38"/>
      <c r="CP349" s="38"/>
      <c r="CQ349" s="38"/>
      <c r="CR349" s="38"/>
      <c r="CS349" s="38"/>
    </row>
    <row r="350" spans="1:97" ht="13.5" customHeight="1" x14ac:dyDescent="0.35">
      <c r="A350" s="25" t="s">
        <v>84</v>
      </c>
      <c r="B350" s="132" t="s">
        <v>85</v>
      </c>
      <c r="C350" s="27" t="s">
        <v>86</v>
      </c>
      <c r="D350" s="206">
        <v>45642</v>
      </c>
      <c r="E350" s="207">
        <v>0.33674768518518516</v>
      </c>
      <c r="F350" s="208">
        <v>45642.336745000001</v>
      </c>
      <c r="G350" s="209">
        <v>13.708333333333334</v>
      </c>
      <c r="H350" s="209">
        <v>45.697666666666663</v>
      </c>
      <c r="I350" s="210">
        <v>19</v>
      </c>
      <c r="J350" s="211">
        <v>1.903</v>
      </c>
      <c r="K350" s="211">
        <v>1.8879999999999999</v>
      </c>
      <c r="L350" s="213">
        <v>13.5421</v>
      </c>
      <c r="M350" s="213">
        <v>44.644857999999999</v>
      </c>
      <c r="N350" s="213">
        <v>8.3010000000000002</v>
      </c>
      <c r="O350" s="213">
        <v>1.1308</v>
      </c>
      <c r="P350" s="213">
        <v>0.97941440000000002</v>
      </c>
      <c r="Q350" s="213">
        <v>5.2244999999999999</v>
      </c>
      <c r="R350" s="213">
        <v>90.802999999999997</v>
      </c>
      <c r="S350" s="214">
        <v>37.991999999999997</v>
      </c>
      <c r="T350" s="213">
        <v>28.599799999999998</v>
      </c>
      <c r="U350" s="215">
        <f t="shared" si="200"/>
        <v>233.33139450000002</v>
      </c>
      <c r="V350" s="210">
        <v>246.15030209527228</v>
      </c>
      <c r="W350" s="228">
        <f t="shared" si="201"/>
        <v>1.4999999999999999E-2</v>
      </c>
      <c r="X350" s="217">
        <v>0.84899999999999998</v>
      </c>
      <c r="Y350" s="217">
        <v>0.84200000000000008</v>
      </c>
      <c r="Z350" s="217">
        <v>2.3E-2</v>
      </c>
      <c r="AA350" s="217"/>
      <c r="AB350" s="218">
        <f t="shared" si="188"/>
        <v>239.30619284125109</v>
      </c>
      <c r="AC350" s="218">
        <f t="shared" si="189"/>
        <v>249.79736032078327</v>
      </c>
      <c r="AD350" s="218">
        <f t="shared" si="190"/>
        <v>256.97917559255882</v>
      </c>
      <c r="AE350" s="218">
        <f t="shared" si="191"/>
        <v>10.49116747953218</v>
      </c>
      <c r="AF350" s="218">
        <f t="shared" si="192"/>
        <v>10.828873497286537</v>
      </c>
      <c r="AG350" s="218">
        <f t="shared" si="193"/>
        <v>95.786089097563405</v>
      </c>
      <c r="AH350" s="218">
        <f t="shared" si="194"/>
        <v>26.494766751017778</v>
      </c>
      <c r="AI350" s="219">
        <f t="shared" si="195"/>
        <v>1.4612836310385532E-2</v>
      </c>
      <c r="AJ350" s="219">
        <f t="shared" si="196"/>
        <v>0.82708653516782116</v>
      </c>
      <c r="AK350" s="219">
        <f t="shared" si="197"/>
        <v>0.820267211556308</v>
      </c>
      <c r="AL350" s="219">
        <f t="shared" si="198"/>
        <v>2.2406349009257816E-2</v>
      </c>
      <c r="AM350" s="218"/>
      <c r="AN350" s="220">
        <v>2641.34</v>
      </c>
      <c r="AO350" s="221">
        <v>8.082848506261179</v>
      </c>
      <c r="AP350" s="217">
        <v>16.377174399999998</v>
      </c>
      <c r="AQ350" s="221">
        <v>8.1077566274544228</v>
      </c>
      <c r="AR350" s="210">
        <v>251.16733506276074</v>
      </c>
      <c r="AS350" s="217">
        <v>16.586089600000001</v>
      </c>
      <c r="AT350" s="217"/>
      <c r="AU350" s="222">
        <f t="shared" si="181"/>
        <v>2024.9583617747439</v>
      </c>
      <c r="AV350" s="38"/>
      <c r="AW350" s="115" t="s">
        <v>87</v>
      </c>
      <c r="AX350" s="240">
        <v>2344.0723473848384</v>
      </c>
      <c r="AY350" s="241">
        <v>13.5421</v>
      </c>
      <c r="AZ350" s="241">
        <v>1.903</v>
      </c>
      <c r="BA350" s="242">
        <v>8.1266868786443691</v>
      </c>
      <c r="BB350" s="284">
        <v>362.22002924519819</v>
      </c>
      <c r="BC350" s="284">
        <v>363.55741627041215</v>
      </c>
      <c r="BD350" s="239">
        <v>212.77232853989054</v>
      </c>
      <c r="BE350" s="239">
        <v>2117.3486143598548</v>
      </c>
      <c r="BF350" s="239">
        <v>13.951404485092883</v>
      </c>
      <c r="BG350" s="239">
        <v>95.567087958279743</v>
      </c>
      <c r="BH350" s="239">
        <v>2.8624112675503919</v>
      </c>
      <c r="BI350" s="239">
        <v>2.4458313991655326E-2</v>
      </c>
      <c r="BJ350" s="239">
        <v>0</v>
      </c>
      <c r="BK350" s="242">
        <v>10.545637401213273</v>
      </c>
      <c r="BL350" s="243">
        <v>4.9642880596796743</v>
      </c>
      <c r="BM350" s="243">
        <v>3.1883124659349207</v>
      </c>
      <c r="BN350" s="239">
        <v>369.08816240885983</v>
      </c>
      <c r="BO350" s="38"/>
      <c r="BP350" s="115" t="s">
        <v>94</v>
      </c>
      <c r="BQ350" s="239">
        <v>2328.5125365053323</v>
      </c>
      <c r="BR350" s="241">
        <v>13.5421</v>
      </c>
      <c r="BS350" s="241">
        <v>1.903</v>
      </c>
      <c r="BT350" s="242">
        <v>8.1517043527923505</v>
      </c>
      <c r="BU350" s="276">
        <v>337.96773326003881</v>
      </c>
      <c r="BV350" s="276">
        <v>339.21557607630939</v>
      </c>
      <c r="BW350" s="239">
        <v>222.76803414734911</v>
      </c>
      <c r="BX350" s="239">
        <v>2092.7272085339882</v>
      </c>
      <c r="BY350" s="239">
        <v>13.017293823995232</v>
      </c>
      <c r="BZ350" s="239">
        <v>100.02677079782346</v>
      </c>
      <c r="CA350" s="239">
        <v>3.0321417960738803</v>
      </c>
      <c r="CB350" s="239">
        <v>2.4587232691643261E-2</v>
      </c>
      <c r="CC350" s="239">
        <v>0</v>
      </c>
      <c r="CD350" s="239">
        <v>4.4422942273182451E-4</v>
      </c>
      <c r="CE350" s="187">
        <v>0</v>
      </c>
      <c r="CF350" s="242">
        <v>10.260162901622099</v>
      </c>
      <c r="CG350" s="243">
        <v>5.1975024176542197</v>
      </c>
      <c r="CH350" s="243">
        <v>3.3380943149787958</v>
      </c>
      <c r="CI350" s="239">
        <v>344.37601333744868</v>
      </c>
      <c r="CJ350" s="38"/>
      <c r="CK350" s="38"/>
      <c r="CL350" s="38"/>
      <c r="CM350" s="38"/>
      <c r="CN350" s="38"/>
      <c r="CO350" s="38"/>
      <c r="CP350" s="38"/>
      <c r="CQ350" s="38"/>
      <c r="CR350" s="38"/>
      <c r="CS350" s="38"/>
    </row>
    <row r="351" spans="1:97" ht="13.5" customHeight="1" x14ac:dyDescent="0.35">
      <c r="A351" s="25" t="s">
        <v>84</v>
      </c>
      <c r="B351" s="132" t="s">
        <v>85</v>
      </c>
      <c r="C351" s="27" t="s">
        <v>86</v>
      </c>
      <c r="D351" s="206">
        <v>45642</v>
      </c>
      <c r="E351" s="207">
        <v>0.33674768518518516</v>
      </c>
      <c r="F351" s="208">
        <v>45642.336745000001</v>
      </c>
      <c r="G351" s="209">
        <v>13.708333333333334</v>
      </c>
      <c r="H351" s="209">
        <v>45.697666666666663</v>
      </c>
      <c r="I351" s="210">
        <v>19</v>
      </c>
      <c r="J351" s="211">
        <v>1.903</v>
      </c>
      <c r="K351" s="211">
        <v>1.8879999999999999</v>
      </c>
      <c r="L351" s="213">
        <v>13.5421</v>
      </c>
      <c r="M351" s="213">
        <v>44.644857999999999</v>
      </c>
      <c r="N351" s="213">
        <v>8.3010000000000002</v>
      </c>
      <c r="O351" s="213">
        <v>1.1308</v>
      </c>
      <c r="P351" s="213">
        <v>0.97941440000000002</v>
      </c>
      <c r="Q351" s="213">
        <v>5.2244999999999999</v>
      </c>
      <c r="R351" s="213">
        <v>90.802999999999997</v>
      </c>
      <c r="S351" s="214">
        <v>37.991999999999997</v>
      </c>
      <c r="T351" s="213">
        <v>28.599799999999998</v>
      </c>
      <c r="U351" s="215">
        <f t="shared" si="200"/>
        <v>233.33139450000002</v>
      </c>
      <c r="V351" s="231">
        <v>211.15777404809637</v>
      </c>
      <c r="W351" s="228">
        <f t="shared" si="201"/>
        <v>1.4999999999999999E-2</v>
      </c>
      <c r="X351" s="217">
        <v>0.84899999999999998</v>
      </c>
      <c r="Y351" s="217">
        <v>0.84699999999999998</v>
      </c>
      <c r="Z351" s="229">
        <v>3.0000000000000001E-3</v>
      </c>
      <c r="AA351" s="217"/>
      <c r="AB351" s="218">
        <f t="shared" si="188"/>
        <v>205.28661783532954</v>
      </c>
      <c r="AC351" s="218">
        <f t="shared" si="189"/>
        <v>249.79736032078327</v>
      </c>
      <c r="AD351" s="218">
        <f t="shared" si="190"/>
        <v>256.97917559255882</v>
      </c>
      <c r="AE351" s="218">
        <f t="shared" si="191"/>
        <v>44.510742485453733</v>
      </c>
      <c r="AF351" s="218">
        <f t="shared" si="192"/>
        <v>45.821401544462447</v>
      </c>
      <c r="AG351" s="218">
        <f t="shared" si="193"/>
        <v>82.169216070210922</v>
      </c>
      <c r="AH351" s="218">
        <f t="shared" si="194"/>
        <v>26.494766751017778</v>
      </c>
      <c r="AI351" s="219">
        <f t="shared" si="195"/>
        <v>1.4612836310385532E-2</v>
      </c>
      <c r="AJ351" s="219">
        <f t="shared" si="196"/>
        <v>0.82708653516782116</v>
      </c>
      <c r="AK351" s="219">
        <f t="shared" si="197"/>
        <v>0.825138156993103</v>
      </c>
      <c r="AL351" s="219">
        <f t="shared" si="198"/>
        <v>2.9225672620771066E-3</v>
      </c>
      <c r="AM351" s="218"/>
      <c r="AN351" s="220">
        <v>2643.52</v>
      </c>
      <c r="AO351" s="221">
        <v>8.0842424964892228</v>
      </c>
      <c r="AP351" s="217">
        <v>16.382196400000002</v>
      </c>
      <c r="AQ351" s="221">
        <v>8.1091642427381974</v>
      </c>
      <c r="AR351" s="210">
        <v>251.97106123907585</v>
      </c>
      <c r="AS351" s="217">
        <v>16.541896000000001</v>
      </c>
      <c r="AT351" s="217"/>
      <c r="AU351" s="222">
        <f t="shared" si="181"/>
        <v>2024.9583617747439</v>
      </c>
      <c r="AV351" s="38"/>
      <c r="AW351" s="115" t="s">
        <v>87</v>
      </c>
      <c r="AX351" s="240">
        <v>2345.193347050978</v>
      </c>
      <c r="AY351" s="241">
        <v>13.5421</v>
      </c>
      <c r="AZ351" s="241">
        <v>1.903</v>
      </c>
      <c r="BA351" s="242">
        <v>8.1281659542153939</v>
      </c>
      <c r="BB351" s="284">
        <v>361.05665043680193</v>
      </c>
      <c r="BC351" s="284">
        <v>362.38974204045405</v>
      </c>
      <c r="BD351" s="239">
        <v>213.5384987318327</v>
      </c>
      <c r="BE351" s="239">
        <v>2117.7482529749468</v>
      </c>
      <c r="BF351" s="239">
        <v>13.906595344198147</v>
      </c>
      <c r="BG351" s="239">
        <v>95.826583558393779</v>
      </c>
      <c r="BH351" s="239">
        <v>2.8721763931437212</v>
      </c>
      <c r="BI351" s="239">
        <v>3.1911915283356243E-3</v>
      </c>
      <c r="BJ351" s="239">
        <v>0</v>
      </c>
      <c r="BK351" s="242">
        <v>10.530727609737815</v>
      </c>
      <c r="BL351" s="243">
        <v>4.982163925219341</v>
      </c>
      <c r="BM351" s="243">
        <v>3.1997932350309779</v>
      </c>
      <c r="BN351" s="239">
        <v>367.90272452053779</v>
      </c>
      <c r="BO351" s="38"/>
      <c r="BP351" s="115" t="s">
        <v>94</v>
      </c>
      <c r="BQ351" s="239">
        <v>2329.5889982166282</v>
      </c>
      <c r="BR351" s="241">
        <v>13.5421</v>
      </c>
      <c r="BS351" s="241">
        <v>1.903</v>
      </c>
      <c r="BT351" s="242">
        <v>8.1531969864798803</v>
      </c>
      <c r="BU351" s="276">
        <v>336.85937373669788</v>
      </c>
      <c r="BV351" s="276">
        <v>338.10312427334253</v>
      </c>
      <c r="BW351" s="239">
        <v>223.56897603776983</v>
      </c>
      <c r="BX351" s="239">
        <v>2093.0454183520383</v>
      </c>
      <c r="BY351" s="239">
        <v>12.974603826820374</v>
      </c>
      <c r="BZ351" s="239">
        <v>100.297590974472</v>
      </c>
      <c r="CA351" s="239">
        <v>3.0425809419223766</v>
      </c>
      <c r="CB351" s="239">
        <v>3.2080538012752477E-3</v>
      </c>
      <c r="CC351" s="239">
        <v>0</v>
      </c>
      <c r="CD351" s="239">
        <v>4.4571217964633201E-4</v>
      </c>
      <c r="CE351" s="187">
        <v>0</v>
      </c>
      <c r="CF351" s="242">
        <v>10.245793751110257</v>
      </c>
      <c r="CG351" s="243">
        <v>5.2161895575205657</v>
      </c>
      <c r="CH351" s="243">
        <v>3.3500961247594279</v>
      </c>
      <c r="CI351" s="239">
        <v>343.24663796687429</v>
      </c>
      <c r="CJ351" s="38"/>
      <c r="CK351" s="38"/>
      <c r="CL351" s="38"/>
      <c r="CM351" s="38"/>
      <c r="CN351" s="38"/>
      <c r="CO351" s="38"/>
      <c r="CP351" s="38"/>
      <c r="CQ351" s="38"/>
      <c r="CR351" s="38"/>
      <c r="CS351" s="38"/>
    </row>
    <row r="352" spans="1:97" ht="13.5" customHeight="1" x14ac:dyDescent="0.35">
      <c r="A352" s="136" t="s">
        <v>89</v>
      </c>
      <c r="B352" s="137" t="s">
        <v>85</v>
      </c>
      <c r="C352" s="138" t="s">
        <v>86</v>
      </c>
      <c r="D352" s="206">
        <v>45642</v>
      </c>
      <c r="E352" s="223">
        <v>0.33504629629629629</v>
      </c>
      <c r="F352" s="208">
        <v>45642.335034999996</v>
      </c>
      <c r="G352" s="224">
        <v>13.708333333333334</v>
      </c>
      <c r="H352" s="224">
        <v>45.697666666666663</v>
      </c>
      <c r="I352" s="225">
        <v>19</v>
      </c>
      <c r="J352" s="226">
        <v>15.065</v>
      </c>
      <c r="K352" s="226">
        <v>14.941000000000001</v>
      </c>
      <c r="L352" s="214">
        <v>13.5296</v>
      </c>
      <c r="M352" s="214">
        <v>44.636142</v>
      </c>
      <c r="N352" s="214">
        <v>8.2550000000000008</v>
      </c>
      <c r="O352" s="214">
        <v>1.1627000000000001</v>
      </c>
      <c r="P352" s="214">
        <v>0.91503829999999997</v>
      </c>
      <c r="Q352" s="214">
        <v>5.2179000000000002</v>
      </c>
      <c r="R352" s="214">
        <v>90.662999999999997</v>
      </c>
      <c r="S352" s="213">
        <v>37.990200000000002</v>
      </c>
      <c r="T352" s="214">
        <v>28.601400000000002</v>
      </c>
      <c r="U352" s="215">
        <f t="shared" si="200"/>
        <v>233.0366319</v>
      </c>
      <c r="V352" s="231">
        <v>188.59922100999199</v>
      </c>
      <c r="W352" s="228">
        <f t="shared" si="201"/>
        <v>1.4999999999999999E-2</v>
      </c>
      <c r="X352" s="217">
        <v>0.86699999999999999</v>
      </c>
      <c r="Y352" s="217">
        <v>0.85400000000000009</v>
      </c>
      <c r="Z352" s="217">
        <v>0.01</v>
      </c>
      <c r="AA352" s="217"/>
      <c r="AB352" s="218">
        <f t="shared" si="188"/>
        <v>183.35501099842173</v>
      </c>
      <c r="AC352" s="218">
        <f t="shared" si="189"/>
        <v>249.86295479688917</v>
      </c>
      <c r="AD352" s="218">
        <f t="shared" si="190"/>
        <v>257.04696978257135</v>
      </c>
      <c r="AE352" s="218">
        <f t="shared" si="191"/>
        <v>66.507943798467437</v>
      </c>
      <c r="AF352" s="218">
        <f t="shared" si="192"/>
        <v>68.447748772579359</v>
      </c>
      <c r="AG352" s="218">
        <f t="shared" si="193"/>
        <v>73.371501391174803</v>
      </c>
      <c r="AH352" s="218">
        <f t="shared" si="194"/>
        <v>26.493396640566516</v>
      </c>
      <c r="AI352" s="219">
        <f t="shared" si="195"/>
        <v>1.4612855814845879E-2</v>
      </c>
      <c r="AJ352" s="219">
        <f t="shared" si="196"/>
        <v>0.84462306609809179</v>
      </c>
      <c r="AK352" s="219">
        <f t="shared" si="197"/>
        <v>0.83195859105855885</v>
      </c>
      <c r="AL352" s="219">
        <f t="shared" si="198"/>
        <v>9.7419038765639201E-3</v>
      </c>
      <c r="AM352" s="218"/>
      <c r="AN352" s="220">
        <v>2643.5</v>
      </c>
      <c r="AO352" s="221">
        <v>8.0840669568757999</v>
      </c>
      <c r="AP352" s="217">
        <v>16.3249456</v>
      </c>
      <c r="AQ352" s="221">
        <v>8.1090737789603349</v>
      </c>
      <c r="AR352" s="210">
        <v>254.3829264646443</v>
      </c>
      <c r="AS352" s="217">
        <v>16.364117200000003</v>
      </c>
      <c r="AT352" s="217"/>
      <c r="AU352" s="222">
        <f t="shared" si="181"/>
        <v>2024.9583617747439</v>
      </c>
      <c r="AV352" s="38"/>
      <c r="AW352" s="115" t="s">
        <v>87</v>
      </c>
      <c r="AX352" s="240">
        <v>2345.8327470927484</v>
      </c>
      <c r="AY352" s="241">
        <v>13.5296</v>
      </c>
      <c r="AZ352" s="241">
        <v>15.065</v>
      </c>
      <c r="BA352" s="242">
        <v>8.1268247771489861</v>
      </c>
      <c r="BB352" s="284">
        <v>361.84738058192141</v>
      </c>
      <c r="BC352" s="284">
        <v>363.18360546531937</v>
      </c>
      <c r="BD352" s="239">
        <v>213.06840592350397</v>
      </c>
      <c r="BE352" s="239">
        <v>2118.8217521762062</v>
      </c>
      <c r="BF352" s="239">
        <v>13.94258899303823</v>
      </c>
      <c r="BG352" s="239">
        <v>95.675347779748009</v>
      </c>
      <c r="BH352" s="239">
        <v>2.8626793334879692</v>
      </c>
      <c r="BI352" s="239">
        <v>1.0635042752657762E-2</v>
      </c>
      <c r="BJ352" s="239">
        <v>0</v>
      </c>
      <c r="BK352" s="242">
        <v>10.543719738857972</v>
      </c>
      <c r="BL352" s="243">
        <v>4.9598688641756414</v>
      </c>
      <c r="BM352" s="243">
        <v>3.1858824166108537</v>
      </c>
      <c r="BN352" s="239">
        <v>368.70410403408687</v>
      </c>
      <c r="BO352" s="38"/>
      <c r="BP352" s="115" t="s">
        <v>94</v>
      </c>
      <c r="BQ352" s="239">
        <v>2330.1951490769079</v>
      </c>
      <c r="BR352" s="241">
        <v>13.5296</v>
      </c>
      <c r="BS352" s="241">
        <v>15.065</v>
      </c>
      <c r="BT352" s="242">
        <v>8.1519405268761727</v>
      </c>
      <c r="BU352" s="276">
        <v>337.52587173761037</v>
      </c>
      <c r="BV352" s="276">
        <v>338.77228249753091</v>
      </c>
      <c r="BW352" s="239">
        <v>223.11675793243464</v>
      </c>
      <c r="BX352" s="239">
        <v>2094.0729508492136</v>
      </c>
      <c r="BY352" s="239">
        <v>13.005440295259849</v>
      </c>
      <c r="BZ352" s="239">
        <v>100.15650214406359</v>
      </c>
      <c r="CA352" s="239">
        <v>3.0331120361944275</v>
      </c>
      <c r="CB352" s="239">
        <v>1.0691354987066574E-2</v>
      </c>
      <c r="CC352" s="239">
        <v>0</v>
      </c>
      <c r="CD352" s="239">
        <v>4.4462708006684309E-4</v>
      </c>
      <c r="CE352" s="187">
        <v>0</v>
      </c>
      <c r="CF352" s="242">
        <v>10.257266099485946</v>
      </c>
      <c r="CG352" s="243">
        <v>5.1937773502759459</v>
      </c>
      <c r="CH352" s="243">
        <v>3.3361293189726324</v>
      </c>
      <c r="CI352" s="239">
        <v>343.92172171373556</v>
      </c>
      <c r="CJ352" s="38"/>
      <c r="CK352" s="38"/>
      <c r="CL352" s="38"/>
      <c r="CM352" s="38"/>
      <c r="CN352" s="38"/>
      <c r="CO352" s="38"/>
      <c r="CP352" s="38"/>
      <c r="CQ352" s="38"/>
      <c r="CR352" s="38"/>
      <c r="CS352" s="38"/>
    </row>
    <row r="353" spans="1:97" ht="13.5" customHeight="1" x14ac:dyDescent="0.35">
      <c r="A353" s="25" t="s">
        <v>84</v>
      </c>
      <c r="B353" s="132" t="s">
        <v>85</v>
      </c>
      <c r="C353" s="27" t="s">
        <v>86</v>
      </c>
      <c r="D353" s="104">
        <v>45673</v>
      </c>
      <c r="E353" s="193">
        <v>0.47104166666666669</v>
      </c>
      <c r="F353" s="29">
        <v>45673.471036000003</v>
      </c>
      <c r="G353" s="30">
        <v>13.708333333333334</v>
      </c>
      <c r="H353" s="30">
        <v>45.697666666666663</v>
      </c>
      <c r="I353" s="31">
        <v>19</v>
      </c>
      <c r="J353" s="201">
        <v>2.2759999999999998</v>
      </c>
      <c r="K353" s="201">
        <v>2.2570000000000001</v>
      </c>
      <c r="L353" s="197">
        <v>9.9253999999999998</v>
      </c>
      <c r="M353" s="197">
        <v>40.577320999999998</v>
      </c>
      <c r="N353" s="197">
        <v>8.3640000000000008</v>
      </c>
      <c r="O353" s="197">
        <v>0.49719999999999998</v>
      </c>
      <c r="P353" s="197">
        <v>0.92059939999999996</v>
      </c>
      <c r="Q353" s="197">
        <v>5.8441999999999998</v>
      </c>
      <c r="R353" s="197">
        <v>93.975999999999999</v>
      </c>
      <c r="S353" s="197">
        <v>37.639000000000003</v>
      </c>
      <c r="T353" s="197">
        <v>29.027799999999999</v>
      </c>
      <c r="U353" s="130">
        <f t="shared" si="200"/>
        <v>261.00781619999998</v>
      </c>
      <c r="V353" s="31">
        <v>275.84210145566948</v>
      </c>
      <c r="W353" s="38">
        <v>0.29399999999999998</v>
      </c>
      <c r="X353" s="38">
        <v>0.94199999999999995</v>
      </c>
      <c r="Y353" s="38">
        <v>1.2260000000000002</v>
      </c>
      <c r="Z353" s="38">
        <v>1.2999999999999999E-2</v>
      </c>
      <c r="AA353" s="38"/>
      <c r="AB353" s="116">
        <f t="shared" si="188"/>
        <v>268.06088373479264</v>
      </c>
      <c r="AC353" s="116">
        <f t="shared" si="189"/>
        <v>269.87192558384982</v>
      </c>
      <c r="AD353" s="116">
        <f t="shared" si="190"/>
        <v>277.74620818924495</v>
      </c>
      <c r="AE353" s="116">
        <f t="shared" si="191"/>
        <v>1.811041849057176</v>
      </c>
      <c r="AF353" s="116">
        <f t="shared" si="192"/>
        <v>1.9041067335754747</v>
      </c>
      <c r="AG353" s="116">
        <f t="shared" si="193"/>
        <v>99.314443662079412</v>
      </c>
      <c r="AH353" s="116">
        <f t="shared" si="194"/>
        <v>26.226100466060416</v>
      </c>
      <c r="AI353" s="163">
        <f t="shared" si="195"/>
        <v>0.28648657431971369</v>
      </c>
      <c r="AJ353" s="163">
        <f t="shared" si="196"/>
        <v>0.9179263707794908</v>
      </c>
      <c r="AK353" s="163">
        <f t="shared" si="197"/>
        <v>1.1946685037958131</v>
      </c>
      <c r="AL353" s="163">
        <f t="shared" si="198"/>
        <v>1.2667773694409109E-2</v>
      </c>
      <c r="AM353" s="116"/>
      <c r="AN353" s="48">
        <v>2645.1</v>
      </c>
      <c r="AO353" s="34">
        <v>8.0561750383445734</v>
      </c>
      <c r="AP353" s="38">
        <v>16.325950000000002</v>
      </c>
      <c r="AQ353" s="34">
        <v>8.081321243661904</v>
      </c>
      <c r="AR353" s="31">
        <v>241.31344077689968</v>
      </c>
      <c r="AS353" s="38">
        <v>16.4896672</v>
      </c>
      <c r="AT353" s="38"/>
      <c r="AU353" s="143">
        <f t="shared" si="181"/>
        <v>2025.043805612594</v>
      </c>
      <c r="AV353" s="38"/>
      <c r="AW353" s="38"/>
      <c r="AX353" s="147"/>
      <c r="AY353" s="60"/>
      <c r="AZ353" s="60"/>
      <c r="BA353" s="148"/>
      <c r="BB353" s="282"/>
      <c r="BC353" s="283"/>
      <c r="BD353" s="147"/>
      <c r="BE353" s="147"/>
      <c r="BF353" s="147"/>
      <c r="BG353" s="147"/>
      <c r="BH353" s="147"/>
      <c r="BI353" s="147"/>
      <c r="BJ353" s="147"/>
      <c r="BK353" s="148"/>
      <c r="BL353" s="149"/>
      <c r="BM353" s="149"/>
      <c r="BN353" s="147"/>
      <c r="BO353" s="38"/>
      <c r="BP353" s="38"/>
      <c r="BQ353" s="187"/>
      <c r="BR353" s="61"/>
      <c r="BS353" s="61"/>
      <c r="BT353" s="188"/>
      <c r="BU353" s="275"/>
      <c r="BV353" s="275"/>
      <c r="BW353" s="187"/>
      <c r="BX353" s="187"/>
      <c r="BY353" s="187"/>
      <c r="BZ353" s="187"/>
      <c r="CA353" s="187"/>
      <c r="CB353" s="187"/>
      <c r="CC353" s="187"/>
      <c r="CD353" s="187"/>
      <c r="CE353" s="187"/>
      <c r="CF353" s="188"/>
      <c r="CG353" s="189"/>
      <c r="CH353" s="189"/>
      <c r="CI353" s="187"/>
      <c r="CJ353" s="38"/>
      <c r="CK353" s="38"/>
      <c r="CL353" s="38"/>
      <c r="CM353" s="38"/>
      <c r="CN353" s="38"/>
      <c r="CO353" s="38"/>
      <c r="CP353" s="38"/>
      <c r="CQ353" s="38"/>
      <c r="CR353" s="38"/>
      <c r="CS353" s="38"/>
    </row>
    <row r="354" spans="1:97" ht="13.5" customHeight="1" x14ac:dyDescent="0.35">
      <c r="A354" s="25" t="s">
        <v>84</v>
      </c>
      <c r="B354" s="132" t="s">
        <v>85</v>
      </c>
      <c r="C354" s="27" t="s">
        <v>86</v>
      </c>
      <c r="D354" s="104">
        <v>45673</v>
      </c>
      <c r="E354" s="193">
        <v>0.47104166666666669</v>
      </c>
      <c r="F354" s="29">
        <v>45673.471036000003</v>
      </c>
      <c r="G354" s="30">
        <v>13.708333333333334</v>
      </c>
      <c r="H354" s="30">
        <v>45.697666666666663</v>
      </c>
      <c r="I354" s="31">
        <v>19</v>
      </c>
      <c r="J354" s="201">
        <v>2.2759999999999998</v>
      </c>
      <c r="K354" s="201">
        <v>2.2570000000000001</v>
      </c>
      <c r="L354" s="197">
        <v>9.9253999999999998</v>
      </c>
      <c r="M354" s="197">
        <v>40.577320999999998</v>
      </c>
      <c r="N354" s="197">
        <v>8.3640000000000008</v>
      </c>
      <c r="O354" s="197">
        <v>0.49719999999999998</v>
      </c>
      <c r="P354" s="197">
        <v>0.92059939999999996</v>
      </c>
      <c r="Q354" s="197">
        <v>5.8441999999999998</v>
      </c>
      <c r="R354" s="197">
        <v>93.975999999999999</v>
      </c>
      <c r="S354" s="197">
        <v>37.639000000000003</v>
      </c>
      <c r="T354" s="197">
        <v>29.027799999999999</v>
      </c>
      <c r="U354" s="130">
        <f t="shared" si="200"/>
        <v>261.00781619999998</v>
      </c>
      <c r="V354" s="31">
        <v>275.99390228363444</v>
      </c>
      <c r="W354" s="38">
        <v>0.14000000000000001</v>
      </c>
      <c r="X354" s="38">
        <v>0.92800000000000005</v>
      </c>
      <c r="Y354" s="38">
        <v>1.2629999999999999</v>
      </c>
      <c r="Z354" s="38">
        <v>3.1E-2</v>
      </c>
      <c r="AA354" s="38"/>
      <c r="AB354" s="116">
        <f t="shared" si="188"/>
        <v>268.20840241987094</v>
      </c>
      <c r="AC354" s="116">
        <f t="shared" si="189"/>
        <v>269.87192558384982</v>
      </c>
      <c r="AD354" s="116">
        <f t="shared" si="190"/>
        <v>277.74620818924495</v>
      </c>
      <c r="AE354" s="116">
        <f t="shared" si="191"/>
        <v>1.6635231639788799</v>
      </c>
      <c r="AF354" s="116">
        <f t="shared" si="192"/>
        <v>1.7523059056105126</v>
      </c>
      <c r="AG354" s="116">
        <f t="shared" si="193"/>
        <v>99.36909817166017</v>
      </c>
      <c r="AH354" s="116">
        <f t="shared" si="194"/>
        <v>26.226100466060416</v>
      </c>
      <c r="AI354" s="163">
        <f t="shared" si="195"/>
        <v>0.13642217824748271</v>
      </c>
      <c r="AJ354" s="163">
        <f t="shared" si="196"/>
        <v>0.90428415295474263</v>
      </c>
      <c r="AK354" s="163">
        <f t="shared" si="197"/>
        <v>1.2307229366183619</v>
      </c>
      <c r="AL354" s="163">
        <f t="shared" si="198"/>
        <v>3.0207768040514029E-2</v>
      </c>
      <c r="AM354" s="116"/>
      <c r="AN354" s="48">
        <v>2641.99</v>
      </c>
      <c r="AO354" s="34">
        <v>8.0564369045886295</v>
      </c>
      <c r="AP354" s="38">
        <v>16.397262400000002</v>
      </c>
      <c r="AQ354" s="34">
        <v>8.0814814839715154</v>
      </c>
      <c r="AR354" s="31">
        <v>239.71797179474592</v>
      </c>
      <c r="AS354" s="38">
        <v>16.355077600000001</v>
      </c>
      <c r="AT354" s="38"/>
      <c r="AU354" s="143">
        <f t="shared" si="181"/>
        <v>2025.043805612594</v>
      </c>
      <c r="AV354" s="38"/>
      <c r="AW354" s="38"/>
      <c r="AX354" s="147"/>
      <c r="AY354" s="60"/>
      <c r="AZ354" s="60"/>
      <c r="BA354" s="148"/>
      <c r="BB354" s="282"/>
      <c r="BC354" s="283"/>
      <c r="BD354" s="147"/>
      <c r="BE354" s="147"/>
      <c r="BF354" s="147"/>
      <c r="BG354" s="147"/>
      <c r="BH354" s="147"/>
      <c r="BI354" s="147"/>
      <c r="BJ354" s="147"/>
      <c r="BK354" s="148"/>
      <c r="BL354" s="149"/>
      <c r="BM354" s="149"/>
      <c r="BN354" s="147"/>
      <c r="BO354" s="38"/>
      <c r="BP354" s="38"/>
      <c r="BQ354" s="187"/>
      <c r="BR354" s="61"/>
      <c r="BS354" s="61"/>
      <c r="BT354" s="188"/>
      <c r="BU354" s="275"/>
      <c r="BV354" s="275"/>
      <c r="BW354" s="187"/>
      <c r="BX354" s="187"/>
      <c r="BY354" s="187"/>
      <c r="BZ354" s="187"/>
      <c r="CA354" s="187"/>
      <c r="CB354" s="187"/>
      <c r="CC354" s="187"/>
      <c r="CD354" s="187"/>
      <c r="CE354" s="187"/>
      <c r="CF354" s="188"/>
      <c r="CG354" s="189"/>
      <c r="CH354" s="189"/>
      <c r="CI354" s="187"/>
      <c r="CJ354" s="38"/>
      <c r="CK354" s="38"/>
      <c r="CL354" s="38"/>
      <c r="CM354" s="38"/>
      <c r="CN354" s="38"/>
      <c r="CO354" s="38"/>
      <c r="CP354" s="38"/>
      <c r="CQ354" s="38"/>
      <c r="CR354" s="38"/>
      <c r="CS354" s="38"/>
    </row>
    <row r="355" spans="1:97" ht="13.5" customHeight="1" x14ac:dyDescent="0.35">
      <c r="A355" s="25" t="s">
        <v>84</v>
      </c>
      <c r="B355" s="132" t="s">
        <v>85</v>
      </c>
      <c r="C355" s="27" t="s">
        <v>86</v>
      </c>
      <c r="D355" s="104">
        <v>45673</v>
      </c>
      <c r="E355" s="193">
        <v>0.47104166666666669</v>
      </c>
      <c r="F355" s="29">
        <v>45673.471036000003</v>
      </c>
      <c r="G355" s="30">
        <v>13.708333333333334</v>
      </c>
      <c r="H355" s="30">
        <v>45.697666666666663</v>
      </c>
      <c r="I355" s="31">
        <v>19</v>
      </c>
      <c r="J355" s="201">
        <v>2.2759999999999998</v>
      </c>
      <c r="K355" s="201">
        <v>2.2570000000000001</v>
      </c>
      <c r="L355" s="197">
        <v>9.9253999999999998</v>
      </c>
      <c r="M355" s="197">
        <v>40.577320999999998</v>
      </c>
      <c r="N355" s="197">
        <v>8.3640000000000008</v>
      </c>
      <c r="O355" s="197">
        <v>0.49719999999999998</v>
      </c>
      <c r="P355" s="197">
        <v>0.92059939999999996</v>
      </c>
      <c r="Q355" s="197">
        <v>5.8441999999999998</v>
      </c>
      <c r="R355" s="197">
        <v>93.975999999999999</v>
      </c>
      <c r="S355" s="197">
        <v>37.639000000000003</v>
      </c>
      <c r="T355" s="197">
        <v>29.027799999999999</v>
      </c>
      <c r="U355" s="130">
        <f t="shared" si="200"/>
        <v>261.00781619999998</v>
      </c>
      <c r="V355" s="31">
        <v>276.49667228820636</v>
      </c>
      <c r="W355" s="38">
        <v>0.09</v>
      </c>
      <c r="X355" s="38">
        <v>0.95599999999999996</v>
      </c>
      <c r="Y355" s="38">
        <v>1.1949999999999998</v>
      </c>
      <c r="Z355" s="38">
        <v>8.0000000000000002E-3</v>
      </c>
      <c r="AA355" s="38"/>
      <c r="AB355" s="116">
        <f t="shared" si="188"/>
        <v>268.69698980747296</v>
      </c>
      <c r="AC355" s="116">
        <f t="shared" si="189"/>
        <v>269.87192558384982</v>
      </c>
      <c r="AD355" s="116">
        <f t="shared" si="190"/>
        <v>277.74620818924495</v>
      </c>
      <c r="AE355" s="116">
        <f t="shared" si="191"/>
        <v>1.1749357763768558</v>
      </c>
      <c r="AF355" s="116">
        <f t="shared" si="192"/>
        <v>1.2495359010385982</v>
      </c>
      <c r="AG355" s="116">
        <f t="shared" si="193"/>
        <v>99.550115946070022</v>
      </c>
      <c r="AH355" s="116">
        <f t="shared" si="194"/>
        <v>26.226100466060416</v>
      </c>
      <c r="AI355" s="163">
        <f t="shared" si="195"/>
        <v>8.7699971730524601E-2</v>
      </c>
      <c r="AJ355" s="163">
        <f t="shared" si="196"/>
        <v>0.93156858860423908</v>
      </c>
      <c r="AK355" s="163">
        <f t="shared" si="197"/>
        <v>1.1644607357552987</v>
      </c>
      <c r="AL355" s="163">
        <f t="shared" si="198"/>
        <v>7.7955530427132984E-3</v>
      </c>
      <c r="AM355" s="116"/>
      <c r="AN355" s="48">
        <v>2638.68</v>
      </c>
      <c r="AO355" s="34">
        <v>8.056675151647644</v>
      </c>
      <c r="AP355" s="38">
        <v>16.4073064</v>
      </c>
      <c r="AQ355" s="34">
        <v>8.0817083777678658</v>
      </c>
      <c r="AR355" s="31"/>
      <c r="AS355" s="38"/>
      <c r="AT355" s="38"/>
      <c r="AU355" s="143">
        <f t="shared" si="181"/>
        <v>2025.043805612594</v>
      </c>
      <c r="AV355" s="38"/>
      <c r="AW355" s="38"/>
      <c r="AX355" s="147"/>
      <c r="AY355" s="60"/>
      <c r="AZ355" s="60"/>
      <c r="BA355" s="148"/>
      <c r="BB355" s="282"/>
      <c r="BC355" s="283"/>
      <c r="BD355" s="147"/>
      <c r="BE355" s="147"/>
      <c r="BF355" s="147"/>
      <c r="BG355" s="147"/>
      <c r="BH355" s="147"/>
      <c r="BI355" s="147"/>
      <c r="BJ355" s="147"/>
      <c r="BK355" s="148"/>
      <c r="BL355" s="149"/>
      <c r="BM355" s="149"/>
      <c r="BN355" s="147"/>
      <c r="BO355" s="38"/>
      <c r="BP355" s="38"/>
      <c r="BQ355" s="187"/>
      <c r="BR355" s="61"/>
      <c r="BS355" s="61"/>
      <c r="BT355" s="188"/>
      <c r="BU355" s="275"/>
      <c r="BV355" s="275"/>
      <c r="BW355" s="187"/>
      <c r="BX355" s="187"/>
      <c r="BY355" s="187"/>
      <c r="BZ355" s="187"/>
      <c r="CA355" s="187"/>
      <c r="CB355" s="187"/>
      <c r="CC355" s="187"/>
      <c r="CD355" s="187"/>
      <c r="CE355" s="187"/>
      <c r="CF355" s="188"/>
      <c r="CG355" s="189"/>
      <c r="CH355" s="189"/>
      <c r="CI355" s="187"/>
      <c r="CJ355" s="38"/>
      <c r="CK355" s="38"/>
      <c r="CL355" s="38"/>
      <c r="CM355" s="38"/>
      <c r="CN355" s="38"/>
      <c r="CO355" s="38"/>
      <c r="CP355" s="38"/>
      <c r="CQ355" s="38"/>
      <c r="CR355" s="38"/>
      <c r="CS355" s="38"/>
    </row>
    <row r="356" spans="1:97" ht="13.5" customHeight="1" x14ac:dyDescent="0.35">
      <c r="A356" s="136" t="s">
        <v>89</v>
      </c>
      <c r="B356" s="137" t="s">
        <v>85</v>
      </c>
      <c r="C356" s="138" t="s">
        <v>86</v>
      </c>
      <c r="D356" s="104">
        <v>45673</v>
      </c>
      <c r="E356" s="105">
        <v>0.46906249999999999</v>
      </c>
      <c r="F356" s="29">
        <v>45673.469060000003</v>
      </c>
      <c r="G356" s="141">
        <v>13.708333333333334</v>
      </c>
      <c r="H356" s="141">
        <v>45.697666666666663</v>
      </c>
      <c r="I356" s="117">
        <v>19</v>
      </c>
      <c r="J356" s="202">
        <v>16.071000000000002</v>
      </c>
      <c r="K356" s="202">
        <v>15.939</v>
      </c>
      <c r="L356" s="198">
        <v>9.8683999999999994</v>
      </c>
      <c r="M356" s="198">
        <v>40.568224000000001</v>
      </c>
      <c r="N356" s="198">
        <v>8.3450000000000006</v>
      </c>
      <c r="O356" s="198">
        <v>0.89670000000000005</v>
      </c>
      <c r="P356" s="198">
        <v>1.0459098</v>
      </c>
      <c r="Q356" s="198">
        <v>5.8611000000000004</v>
      </c>
      <c r="R356" s="198">
        <v>94.158000000000001</v>
      </c>
      <c r="S356" s="198">
        <v>37.682299999999998</v>
      </c>
      <c r="T356" s="198">
        <v>29.071999999999999</v>
      </c>
      <c r="U356" s="130">
        <f t="shared" si="200"/>
        <v>261.76258710000002</v>
      </c>
      <c r="V356" s="31">
        <v>276.44997833270816</v>
      </c>
      <c r="W356" s="158">
        <f t="shared" ref="W356:W358" si="202">0.03/2</f>
        <v>1.4999999999999999E-2</v>
      </c>
      <c r="X356" s="38">
        <v>0.97699999999999998</v>
      </c>
      <c r="Y356" s="38">
        <v>1.1400000000000001</v>
      </c>
      <c r="Z356" s="38">
        <v>2.1000000000000001E-2</v>
      </c>
      <c r="AA356" s="38"/>
      <c r="AB356" s="116">
        <f t="shared" si="188"/>
        <v>268.64007409851615</v>
      </c>
      <c r="AC356" s="116">
        <f t="shared" si="189"/>
        <v>270.11741131638905</v>
      </c>
      <c r="AD356" s="116">
        <f t="shared" si="190"/>
        <v>278.01084927693472</v>
      </c>
      <c r="AE356" s="116">
        <f t="shared" si="191"/>
        <v>1.4773372178729005</v>
      </c>
      <c r="AF356" s="116">
        <f t="shared" si="192"/>
        <v>1.5608709442265649</v>
      </c>
      <c r="AG356" s="116">
        <f t="shared" si="193"/>
        <v>99.438557542525359</v>
      </c>
      <c r="AH356" s="116">
        <f t="shared" si="194"/>
        <v>26.259052868404979</v>
      </c>
      <c r="AI356" s="163">
        <f t="shared" si="195"/>
        <v>1.4616192625122128E-2</v>
      </c>
      <c r="AJ356" s="163">
        <f t="shared" si="196"/>
        <v>0.95200134631628786</v>
      </c>
      <c r="AK356" s="163">
        <f t="shared" si="197"/>
        <v>1.110830639509282</v>
      </c>
      <c r="AL356" s="163">
        <f t="shared" si="198"/>
        <v>2.0462669675170977E-2</v>
      </c>
      <c r="AM356" s="116"/>
      <c r="AN356" s="48">
        <v>2645.09</v>
      </c>
      <c r="AO356" s="34">
        <v>8.0557802602953075</v>
      </c>
      <c r="AP356" s="38">
        <v>16.295818000000001</v>
      </c>
      <c r="AQ356" s="34">
        <v>8.0809651041293691</v>
      </c>
      <c r="AR356" s="31">
        <v>238.15001473551871</v>
      </c>
      <c r="AS356" s="38">
        <v>16.589102800000003</v>
      </c>
      <c r="AT356" s="38"/>
      <c r="AU356" s="143">
        <f t="shared" si="181"/>
        <v>2025.043805612594</v>
      </c>
      <c r="AV356" s="38"/>
      <c r="AW356" s="38"/>
      <c r="AX356" s="147"/>
      <c r="AY356" s="60"/>
      <c r="AZ356" s="60"/>
      <c r="BA356" s="148"/>
      <c r="BB356" s="282"/>
      <c r="BC356" s="283"/>
      <c r="BD356" s="147"/>
      <c r="BE356" s="147"/>
      <c r="BF356" s="147"/>
      <c r="BG356" s="147"/>
      <c r="BH356" s="147"/>
      <c r="BI356" s="147"/>
      <c r="BJ356" s="147"/>
      <c r="BK356" s="148"/>
      <c r="BL356" s="149"/>
      <c r="BM356" s="149"/>
      <c r="BN356" s="147"/>
      <c r="BO356" s="38"/>
      <c r="BP356" s="38"/>
      <c r="BQ356" s="187"/>
      <c r="BR356" s="61"/>
      <c r="BS356" s="61"/>
      <c r="BT356" s="188"/>
      <c r="BU356" s="275"/>
      <c r="BV356" s="275"/>
      <c r="BW356" s="187"/>
      <c r="BX356" s="187"/>
      <c r="BY356" s="187"/>
      <c r="BZ356" s="187"/>
      <c r="CA356" s="187"/>
      <c r="CB356" s="187"/>
      <c r="CC356" s="187"/>
      <c r="CD356" s="187"/>
      <c r="CE356" s="187"/>
      <c r="CF356" s="188"/>
      <c r="CG356" s="189"/>
      <c r="CH356" s="189"/>
      <c r="CI356" s="187"/>
      <c r="CJ356" s="38"/>
      <c r="CK356" s="38"/>
      <c r="CL356" s="38"/>
      <c r="CM356" s="38"/>
      <c r="CN356" s="38"/>
      <c r="CO356" s="38"/>
      <c r="CP356" s="38"/>
      <c r="CQ356" s="38"/>
      <c r="CR356" s="38"/>
      <c r="CS356" s="38"/>
    </row>
    <row r="357" spans="1:97" ht="13.5" customHeight="1" x14ac:dyDescent="0.35">
      <c r="A357" s="25" t="s">
        <v>84</v>
      </c>
      <c r="B357" s="132" t="s">
        <v>85</v>
      </c>
      <c r="C357" s="27" t="s">
        <v>86</v>
      </c>
      <c r="D357" s="104">
        <v>45708</v>
      </c>
      <c r="E357" s="195">
        <v>0.37309027777777776</v>
      </c>
      <c r="F357" s="29">
        <v>45708.373081999998</v>
      </c>
      <c r="G357" s="30">
        <v>13.708333333333334</v>
      </c>
      <c r="H357" s="30">
        <v>45.697666666666663</v>
      </c>
      <c r="I357" s="31">
        <v>19</v>
      </c>
      <c r="J357" s="201">
        <v>1.998</v>
      </c>
      <c r="K357" s="201">
        <v>1.982</v>
      </c>
      <c r="L357" s="197">
        <v>9.2362000000000002</v>
      </c>
      <c r="M357" s="197">
        <v>40.384081999999999</v>
      </c>
      <c r="N357" s="197">
        <v>8.31</v>
      </c>
      <c r="O357" s="197">
        <v>0.26929999999999998</v>
      </c>
      <c r="P357" s="197">
        <v>0.86829480000000003</v>
      </c>
      <c r="Q357" s="197">
        <v>5.8875000000000002</v>
      </c>
      <c r="R357" s="197">
        <v>93.585999999999999</v>
      </c>
      <c r="S357" s="198">
        <v>38.166699999999999</v>
      </c>
      <c r="T357" s="198">
        <v>29.569500000000062</v>
      </c>
      <c r="U357" s="130">
        <f t="shared" si="200"/>
        <v>262.94163750000001</v>
      </c>
      <c r="V357" s="31">
        <v>280.4665567903574</v>
      </c>
      <c r="W357" s="158">
        <f t="shared" si="202"/>
        <v>1.4999999999999999E-2</v>
      </c>
      <c r="X357" s="38">
        <v>0.31900000000000001</v>
      </c>
      <c r="Y357" s="38">
        <v>0.45400000000000001</v>
      </c>
      <c r="Z357" s="38">
        <v>1.6E-2</v>
      </c>
      <c r="AA357" s="38"/>
      <c r="AB357" s="116">
        <f t="shared" si="188"/>
        <v>272.41148537360266</v>
      </c>
      <c r="AC357" s="116">
        <f t="shared" si="189"/>
        <v>272.86561471119353</v>
      </c>
      <c r="AD357" s="116">
        <f t="shared" si="190"/>
        <v>280.97424542283335</v>
      </c>
      <c r="AE357" s="116">
        <f t="shared" si="191"/>
        <v>0.45412933759087082</v>
      </c>
      <c r="AF357" s="116">
        <f t="shared" si="192"/>
        <v>0.50768863247594709</v>
      </c>
      <c r="AG357" s="116">
        <f t="shared" si="193"/>
        <v>99.819311328085618</v>
      </c>
      <c r="AH357" s="116">
        <f t="shared" si="194"/>
        <v>26.627750464780547</v>
      </c>
      <c r="AI357" s="163">
        <f t="shared" si="195"/>
        <v>1.461094344392027E-2</v>
      </c>
      <c r="AJ357" s="163">
        <f t="shared" si="196"/>
        <v>0.31072606390737106</v>
      </c>
      <c r="AK357" s="163">
        <f t="shared" si="197"/>
        <v>0.4422245549026535</v>
      </c>
      <c r="AL357" s="163">
        <f t="shared" si="198"/>
        <v>1.5585006340181621E-2</v>
      </c>
      <c r="AM357" s="116"/>
      <c r="AN357" s="48">
        <v>2645.86</v>
      </c>
      <c r="AO357" s="34">
        <v>8.0140541840331796</v>
      </c>
      <c r="AP357" s="38">
        <v>18.863064399999999</v>
      </c>
      <c r="AQ357" s="34">
        <v>8.0341555158173215</v>
      </c>
      <c r="AR357" s="31">
        <v>219.66081807491912</v>
      </c>
      <c r="AS357" s="38">
        <v>18.982588</v>
      </c>
      <c r="AT357" s="38"/>
      <c r="AU357" s="143">
        <f t="shared" si="181"/>
        <v>2025.1396303901438</v>
      </c>
      <c r="AV357" s="38"/>
      <c r="AW357" s="38"/>
      <c r="AX357" s="147"/>
      <c r="AY357" s="60"/>
      <c r="AZ357" s="60"/>
      <c r="BA357" s="148"/>
      <c r="BB357" s="282"/>
      <c r="BC357" s="283"/>
      <c r="BD357" s="147"/>
      <c r="BE357" s="147"/>
      <c r="BF357" s="147"/>
      <c r="BG357" s="147"/>
      <c r="BH357" s="147"/>
      <c r="BI357" s="147"/>
      <c r="BJ357" s="147"/>
      <c r="BK357" s="148"/>
      <c r="BL357" s="149"/>
      <c r="BM357" s="149"/>
      <c r="BN357" s="147"/>
      <c r="BO357" s="38"/>
      <c r="BP357" s="38"/>
      <c r="BQ357" s="187"/>
      <c r="BR357" s="61"/>
      <c r="BS357" s="61"/>
      <c r="BT357" s="188"/>
      <c r="BU357" s="275"/>
      <c r="BV357" s="275"/>
      <c r="BW357" s="187"/>
      <c r="BX357" s="187"/>
      <c r="BY357" s="187"/>
      <c r="BZ357" s="187"/>
      <c r="CA357" s="187"/>
      <c r="CB357" s="187"/>
      <c r="CC357" s="187"/>
      <c r="CD357" s="187"/>
      <c r="CE357" s="187"/>
      <c r="CF357" s="188"/>
      <c r="CG357" s="189"/>
      <c r="CH357" s="189"/>
      <c r="CI357" s="187"/>
      <c r="CJ357" s="38"/>
      <c r="CK357" s="38"/>
      <c r="CL357" s="38"/>
      <c r="CM357" s="38"/>
      <c r="CN357" s="38"/>
      <c r="CO357" s="38"/>
      <c r="CP357" s="38"/>
      <c r="CQ357" s="38"/>
      <c r="CR357" s="38"/>
      <c r="CS357" s="38"/>
    </row>
    <row r="358" spans="1:97" ht="13.5" customHeight="1" x14ac:dyDescent="0.35">
      <c r="A358" s="25" t="s">
        <v>84</v>
      </c>
      <c r="B358" s="132" t="s">
        <v>85</v>
      </c>
      <c r="C358" s="27" t="s">
        <v>86</v>
      </c>
      <c r="D358" s="104">
        <v>45708</v>
      </c>
      <c r="E358" s="195">
        <v>0.37309027777777776</v>
      </c>
      <c r="F358" s="29">
        <v>45708.373081999998</v>
      </c>
      <c r="G358" s="30">
        <v>13.708333333333334</v>
      </c>
      <c r="H358" s="30">
        <v>45.697666666666663</v>
      </c>
      <c r="I358" s="31">
        <v>19</v>
      </c>
      <c r="J358" s="201">
        <v>1.998</v>
      </c>
      <c r="K358" s="201">
        <v>1.982</v>
      </c>
      <c r="L358" s="197">
        <v>9.2362000000000002</v>
      </c>
      <c r="M358" s="197">
        <v>40.384081999999999</v>
      </c>
      <c r="N358" s="197">
        <v>8.31</v>
      </c>
      <c r="O358" s="197">
        <v>0.26929999999999998</v>
      </c>
      <c r="P358" s="197">
        <v>0.86829480000000003</v>
      </c>
      <c r="Q358" s="197">
        <v>5.8875000000000002</v>
      </c>
      <c r="R358" s="197">
        <v>93.585999999999999</v>
      </c>
      <c r="S358" s="198">
        <v>38.166699999999999</v>
      </c>
      <c r="T358" s="198">
        <v>29.569500000000062</v>
      </c>
      <c r="U358" s="130">
        <f t="shared" si="200"/>
        <v>262.94163750000001</v>
      </c>
      <c r="V358" s="31">
        <v>279.86572756905275</v>
      </c>
      <c r="W358" s="158">
        <f t="shared" si="202"/>
        <v>1.4999999999999999E-2</v>
      </c>
      <c r="X358" s="38">
        <v>0.318</v>
      </c>
      <c r="Y358" s="38">
        <v>0.443</v>
      </c>
      <c r="Z358" s="52">
        <v>3.0000000000000001E-3</v>
      </c>
      <c r="AA358" s="38"/>
      <c r="AB358" s="116">
        <f t="shared" si="188"/>
        <v>271.82791212157389</v>
      </c>
      <c r="AC358" s="116">
        <f t="shared" si="189"/>
        <v>272.86561471119353</v>
      </c>
      <c r="AD358" s="116">
        <f t="shared" si="190"/>
        <v>280.97424542283335</v>
      </c>
      <c r="AE358" s="116">
        <f t="shared" si="191"/>
        <v>1.0377025896196415</v>
      </c>
      <c r="AF358" s="116">
        <f t="shared" si="192"/>
        <v>1.1085178537805973</v>
      </c>
      <c r="AG358" s="116">
        <f t="shared" si="193"/>
        <v>99.605473500920908</v>
      </c>
      <c r="AH358" s="116">
        <f t="shared" si="194"/>
        <v>26.627750464780547</v>
      </c>
      <c r="AI358" s="163">
        <f t="shared" si="195"/>
        <v>1.461094344392027E-2</v>
      </c>
      <c r="AJ358" s="163">
        <f t="shared" si="196"/>
        <v>0.30975200101110972</v>
      </c>
      <c r="AK358" s="163">
        <f t="shared" si="197"/>
        <v>0.43150986304377864</v>
      </c>
      <c r="AL358" s="163">
        <f t="shared" si="198"/>
        <v>2.9221886887840541E-3</v>
      </c>
      <c r="AM358" s="116"/>
      <c r="AN358" s="48">
        <v>2643.84</v>
      </c>
      <c r="AO358" s="34">
        <v>8.0143564822035671</v>
      </c>
      <c r="AP358" s="38">
        <v>18.863064399999999</v>
      </c>
      <c r="AQ358" s="34">
        <v>8.0344617611645539</v>
      </c>
      <c r="AR358" s="31">
        <v>218.54713116984871</v>
      </c>
      <c r="AS358" s="38">
        <v>18.843980800000001</v>
      </c>
      <c r="AT358" s="38"/>
      <c r="AU358" s="143">
        <f t="shared" si="181"/>
        <v>2025.1396303901438</v>
      </c>
      <c r="AV358" s="38"/>
      <c r="AW358" s="38"/>
      <c r="AX358" s="147"/>
      <c r="AY358" s="60"/>
      <c r="AZ358" s="60"/>
      <c r="BA358" s="148"/>
      <c r="BB358" s="282"/>
      <c r="BC358" s="283"/>
      <c r="BD358" s="147"/>
      <c r="BE358" s="147"/>
      <c r="BF358" s="147"/>
      <c r="BG358" s="147"/>
      <c r="BH358" s="147"/>
      <c r="BI358" s="147"/>
      <c r="BJ358" s="147"/>
      <c r="BK358" s="148"/>
      <c r="BL358" s="149"/>
      <c r="BM358" s="149"/>
      <c r="BN358" s="147"/>
      <c r="BO358" s="38"/>
      <c r="BP358" s="38"/>
      <c r="BQ358" s="187"/>
      <c r="BR358" s="61"/>
      <c r="BS358" s="61"/>
      <c r="BT358" s="188"/>
      <c r="BU358" s="275"/>
      <c r="BV358" s="275"/>
      <c r="BW358" s="187"/>
      <c r="BX358" s="187"/>
      <c r="BY358" s="187"/>
      <c r="BZ358" s="187"/>
      <c r="CA358" s="187"/>
      <c r="CB358" s="187"/>
      <c r="CC358" s="187"/>
      <c r="CD358" s="187"/>
      <c r="CE358" s="187"/>
      <c r="CF358" s="188"/>
      <c r="CG358" s="189"/>
      <c r="CH358" s="189"/>
      <c r="CI358" s="187"/>
      <c r="CJ358" s="38"/>
      <c r="CK358" s="38"/>
      <c r="CL358" s="38"/>
      <c r="CM358" s="38"/>
      <c r="CN358" s="38"/>
      <c r="CO358" s="38"/>
      <c r="CP358" s="38"/>
      <c r="CQ358" s="38"/>
      <c r="CR358" s="38"/>
      <c r="CS358" s="38"/>
    </row>
    <row r="359" spans="1:97" ht="13.5" customHeight="1" x14ac:dyDescent="0.35">
      <c r="A359" s="25" t="s">
        <v>84</v>
      </c>
      <c r="B359" s="132" t="s">
        <v>85</v>
      </c>
      <c r="C359" s="27" t="s">
        <v>86</v>
      </c>
      <c r="D359" s="104">
        <v>45708</v>
      </c>
      <c r="E359" s="195">
        <v>0.37309027777777776</v>
      </c>
      <c r="F359" s="29">
        <v>45708.373081999998</v>
      </c>
      <c r="G359" s="30">
        <v>13.708333333333334</v>
      </c>
      <c r="H359" s="30">
        <v>45.697666666666663</v>
      </c>
      <c r="I359" s="31">
        <v>19</v>
      </c>
      <c r="J359" s="201">
        <v>1.998</v>
      </c>
      <c r="K359" s="201">
        <v>1.982</v>
      </c>
      <c r="L359" s="197">
        <v>9.2362000000000002</v>
      </c>
      <c r="M359" s="197">
        <v>40.384081999999999</v>
      </c>
      <c r="N359" s="197">
        <v>8.31</v>
      </c>
      <c r="O359" s="197">
        <v>0.26929999999999998</v>
      </c>
      <c r="P359" s="197">
        <v>0.86829480000000003</v>
      </c>
      <c r="Q359" s="197">
        <v>5.8875000000000002</v>
      </c>
      <c r="R359" s="197">
        <v>93.585999999999999</v>
      </c>
      <c r="S359" s="198">
        <v>38.166699999999999</v>
      </c>
      <c r="T359" s="198">
        <v>29.569500000000062</v>
      </c>
      <c r="U359" s="130">
        <f t="shared" si="200"/>
        <v>262.94163750000001</v>
      </c>
      <c r="V359" s="31">
        <v>280.90916081542679</v>
      </c>
      <c r="W359" s="38">
        <v>3.1E-2</v>
      </c>
      <c r="X359" s="38">
        <v>0.317</v>
      </c>
      <c r="Y359" s="38">
        <v>0.44800000000000001</v>
      </c>
      <c r="Z359" s="38">
        <v>8.0000000000000002E-3</v>
      </c>
      <c r="AA359" s="38"/>
      <c r="AB359" s="116">
        <f t="shared" si="188"/>
        <v>272.84137769759764</v>
      </c>
      <c r="AC359" s="116">
        <f t="shared" si="189"/>
        <v>272.86561471119353</v>
      </c>
      <c r="AD359" s="116">
        <f t="shared" si="190"/>
        <v>280.97424542283335</v>
      </c>
      <c r="AE359" s="116">
        <f t="shared" si="191"/>
        <v>2.4237013595893586E-2</v>
      </c>
      <c r="AF359" s="116">
        <f t="shared" si="192"/>
        <v>6.508460740656119E-2</v>
      </c>
      <c r="AG359" s="116">
        <f t="shared" si="193"/>
        <v>99.976836094956454</v>
      </c>
      <c r="AH359" s="116">
        <f t="shared" si="194"/>
        <v>26.627750464780547</v>
      </c>
      <c r="AI359" s="163">
        <f t="shared" si="195"/>
        <v>3.0195949784101891E-2</v>
      </c>
      <c r="AJ359" s="163">
        <f t="shared" si="196"/>
        <v>0.30877793811484838</v>
      </c>
      <c r="AK359" s="163">
        <f t="shared" si="197"/>
        <v>0.4363801775250854</v>
      </c>
      <c r="AL359" s="163">
        <f t="shared" si="198"/>
        <v>7.7925031700908105E-3</v>
      </c>
      <c r="AM359" s="116"/>
      <c r="AN359" s="205">
        <v>2689.25</v>
      </c>
      <c r="AO359" s="34">
        <v>8.0144674142808956</v>
      </c>
      <c r="AP359" s="38">
        <v>18.834941200000003</v>
      </c>
      <c r="AQ359" s="34">
        <v>8.0346125048389982</v>
      </c>
      <c r="AR359" s="31">
        <v>218.62808981162405</v>
      </c>
      <c r="AS359" s="38">
        <v>18.898218400000001</v>
      </c>
      <c r="AT359" s="38"/>
      <c r="AU359" s="143">
        <f t="shared" si="181"/>
        <v>2025.1396303901438</v>
      </c>
      <c r="AV359" s="38"/>
      <c r="AW359" s="38"/>
      <c r="AX359" s="147"/>
      <c r="AY359" s="60"/>
      <c r="AZ359" s="60"/>
      <c r="BA359" s="148"/>
      <c r="BB359" s="282"/>
      <c r="BC359" s="283"/>
      <c r="BD359" s="147"/>
      <c r="BE359" s="147"/>
      <c r="BF359" s="147"/>
      <c r="BG359" s="147"/>
      <c r="BH359" s="147"/>
      <c r="BI359" s="147"/>
      <c r="BJ359" s="147"/>
      <c r="BK359" s="148"/>
      <c r="BL359" s="149"/>
      <c r="BM359" s="149"/>
      <c r="BN359" s="147"/>
      <c r="BO359" s="38"/>
      <c r="BP359" s="38"/>
      <c r="BQ359" s="187"/>
      <c r="BR359" s="61"/>
      <c r="BS359" s="61"/>
      <c r="BT359" s="188"/>
      <c r="BU359" s="275"/>
      <c r="BV359" s="275"/>
      <c r="BW359" s="187"/>
      <c r="BX359" s="187"/>
      <c r="BY359" s="187"/>
      <c r="BZ359" s="187"/>
      <c r="CA359" s="187"/>
      <c r="CB359" s="187"/>
      <c r="CC359" s="187"/>
      <c r="CD359" s="187"/>
      <c r="CE359" s="187"/>
      <c r="CF359" s="188"/>
      <c r="CG359" s="189"/>
      <c r="CH359" s="189"/>
      <c r="CI359" s="187"/>
      <c r="CJ359" s="38"/>
      <c r="CK359" s="38"/>
      <c r="CL359" s="38"/>
      <c r="CM359" s="38"/>
      <c r="CN359" s="38"/>
      <c r="CO359" s="38"/>
      <c r="CP359" s="38"/>
      <c r="CQ359" s="38"/>
      <c r="CR359" s="38"/>
      <c r="CS359" s="38"/>
    </row>
    <row r="360" spans="1:97" ht="13.5" customHeight="1" x14ac:dyDescent="0.35">
      <c r="A360" s="136" t="s">
        <v>89</v>
      </c>
      <c r="B360" s="137" t="s">
        <v>85</v>
      </c>
      <c r="C360" s="138" t="s">
        <v>86</v>
      </c>
      <c r="D360" s="104">
        <v>45708</v>
      </c>
      <c r="E360" s="105">
        <v>0.37131944444444442</v>
      </c>
      <c r="F360" s="29">
        <v>45708.371308000002</v>
      </c>
      <c r="G360" s="141">
        <v>13.708333333333334</v>
      </c>
      <c r="H360" s="141">
        <v>45.697666666666663</v>
      </c>
      <c r="I360" s="117">
        <v>19</v>
      </c>
      <c r="J360" s="202">
        <v>15.986000000000001</v>
      </c>
      <c r="K360" s="202">
        <v>15.856</v>
      </c>
      <c r="L360" s="198">
        <v>8.7457999999999991</v>
      </c>
      <c r="M360" s="198">
        <v>39.910003000000003</v>
      </c>
      <c r="N360" s="198">
        <v>8.2899999999999991</v>
      </c>
      <c r="O360" s="198">
        <v>0.53129999999999999</v>
      </c>
      <c r="P360" s="198">
        <v>0.86241159999999994</v>
      </c>
      <c r="Q360" s="198">
        <v>5.9215</v>
      </c>
      <c r="R360" s="198">
        <v>93.132000000000005</v>
      </c>
      <c r="S360" s="198">
        <v>38.183199999999999</v>
      </c>
      <c r="T360" s="198">
        <v>29.728200000000015</v>
      </c>
      <c r="U360" s="130">
        <f t="shared" si="200"/>
        <v>264.46011149999998</v>
      </c>
      <c r="V360" s="31">
        <v>280.65184017803904</v>
      </c>
      <c r="W360" s="38">
        <v>7.0000000000000001E-3</v>
      </c>
      <c r="X360" s="38">
        <v>0.32</v>
      </c>
      <c r="Y360" s="38">
        <v>0.48000000000000004</v>
      </c>
      <c r="Z360" s="38">
        <v>6.0000000000000001E-3</v>
      </c>
      <c r="AA360" s="38"/>
      <c r="AB360" s="116">
        <f t="shared" si="188"/>
        <v>272.54943603374079</v>
      </c>
      <c r="AC360" s="116">
        <f t="shared" si="189"/>
        <v>275.75659608716018</v>
      </c>
      <c r="AD360" s="116">
        <f t="shared" si="190"/>
        <v>283.97742401448647</v>
      </c>
      <c r="AE360" s="116">
        <f t="shared" si="191"/>
        <v>3.2071600534193863</v>
      </c>
      <c r="AF360" s="116">
        <f t="shared" si="192"/>
        <v>3.3255838364474357</v>
      </c>
      <c r="AG360" s="116">
        <f t="shared" si="193"/>
        <v>98.828926683876887</v>
      </c>
      <c r="AH360" s="116">
        <f t="shared" si="194"/>
        <v>26.640311165534058</v>
      </c>
      <c r="AI360" s="163">
        <f t="shared" si="195"/>
        <v>6.818356851829608E-3</v>
      </c>
      <c r="AJ360" s="163">
        <f t="shared" si="196"/>
        <v>0.31169631322649638</v>
      </c>
      <c r="AK360" s="163">
        <f t="shared" si="197"/>
        <v>0.46754446983974463</v>
      </c>
      <c r="AL360" s="163">
        <f t="shared" si="198"/>
        <v>5.8443058729968069E-3</v>
      </c>
      <c r="AM360" s="116"/>
      <c r="AN360" s="48">
        <v>2618.4</v>
      </c>
      <c r="AO360" s="34">
        <v>8.0103526539301004</v>
      </c>
      <c r="AP360" s="38">
        <v>18.932368</v>
      </c>
      <c r="AQ360" s="34">
        <v>8.0302826856357346</v>
      </c>
      <c r="AR360" s="31">
        <v>217.99570374143752</v>
      </c>
      <c r="AS360" s="38">
        <v>18.846994000000002</v>
      </c>
      <c r="AT360" s="38"/>
      <c r="AU360" s="143">
        <f t="shared" si="181"/>
        <v>2025.1396303901438</v>
      </c>
      <c r="AV360" s="38"/>
      <c r="AW360" s="38"/>
      <c r="AX360" s="147"/>
      <c r="AY360" s="60"/>
      <c r="AZ360" s="60"/>
      <c r="BA360" s="148"/>
      <c r="BB360" s="282"/>
      <c r="BC360" s="283"/>
      <c r="BD360" s="147"/>
      <c r="BE360" s="147"/>
      <c r="BF360" s="147"/>
      <c r="BG360" s="147"/>
      <c r="BH360" s="147"/>
      <c r="BI360" s="147"/>
      <c r="BJ360" s="147"/>
      <c r="BK360" s="148"/>
      <c r="BL360" s="149"/>
      <c r="BM360" s="149"/>
      <c r="BN360" s="147"/>
      <c r="BO360" s="38"/>
      <c r="BP360" s="38"/>
      <c r="BQ360" s="187"/>
      <c r="BR360" s="61"/>
      <c r="BS360" s="61"/>
      <c r="BT360" s="188"/>
      <c r="BU360" s="275"/>
      <c r="BV360" s="275"/>
      <c r="BW360" s="187"/>
      <c r="BX360" s="187"/>
      <c r="BY360" s="187"/>
      <c r="BZ360" s="187"/>
      <c r="CA360" s="187"/>
      <c r="CB360" s="187"/>
      <c r="CC360" s="187"/>
      <c r="CD360" s="187"/>
      <c r="CE360" s="187"/>
      <c r="CF360" s="188"/>
      <c r="CG360" s="189"/>
      <c r="CH360" s="189"/>
      <c r="CI360" s="187"/>
      <c r="CJ360" s="38"/>
      <c r="CK360" s="38"/>
      <c r="CL360" s="38"/>
      <c r="CM360" s="38"/>
      <c r="CN360" s="38"/>
      <c r="CO360" s="38"/>
      <c r="CP360" s="38"/>
      <c r="CQ360" s="38"/>
      <c r="CR360" s="38"/>
      <c r="CS360" s="38"/>
    </row>
    <row r="361" spans="1:97" ht="13.5" customHeight="1" x14ac:dyDescent="0.35">
      <c r="A361" s="25" t="s">
        <v>84</v>
      </c>
      <c r="B361" s="132" t="s">
        <v>85</v>
      </c>
      <c r="C361" s="27" t="s">
        <v>86</v>
      </c>
      <c r="D361" s="104">
        <v>45735</v>
      </c>
      <c r="E361" s="105"/>
      <c r="F361" s="29"/>
      <c r="G361" s="30">
        <v>13.708333333333334</v>
      </c>
      <c r="H361" s="30">
        <v>45.697666666666663</v>
      </c>
      <c r="I361" s="31">
        <v>19</v>
      </c>
      <c r="J361" s="202"/>
      <c r="K361" s="202"/>
      <c r="L361" s="198">
        <v>10.89</v>
      </c>
      <c r="M361" s="198"/>
      <c r="N361" s="204"/>
      <c r="O361" s="204"/>
      <c r="P361" s="204"/>
      <c r="Q361" s="204"/>
      <c r="R361" s="204"/>
      <c r="S361" s="198"/>
      <c r="T361" s="198"/>
      <c r="U361" s="130"/>
      <c r="V361" s="62">
        <v>279.66496682131361</v>
      </c>
      <c r="W361" s="58">
        <v>0.38800000000000001</v>
      </c>
      <c r="X361" s="58">
        <v>0.15</v>
      </c>
      <c r="Y361" s="58">
        <v>1.7080000000000002</v>
      </c>
      <c r="Z361" s="58">
        <v>2.3E-2</v>
      </c>
      <c r="AA361" s="58"/>
      <c r="AB361" s="116">
        <f t="shared" si="188"/>
        <v>279.66496682131361</v>
      </c>
      <c r="AC361" s="116">
        <f t="shared" si="189"/>
        <v>345.61615162744312</v>
      </c>
      <c r="AD361" s="116">
        <f t="shared" si="190"/>
        <v>345.49411855389076</v>
      </c>
      <c r="AE361" s="116">
        <f t="shared" si="191"/>
        <v>65.951184806129504</v>
      </c>
      <c r="AF361" s="116">
        <f t="shared" si="192"/>
        <v>65.829151732577145</v>
      </c>
      <c r="AG361" s="116">
        <f t="shared" si="193"/>
        <v>80.946375582856987</v>
      </c>
      <c r="AH361" s="116"/>
      <c r="AI361" s="163"/>
      <c r="AJ361" s="163"/>
      <c r="AK361" s="163"/>
      <c r="AL361" s="163"/>
      <c r="AM361" s="116"/>
      <c r="AN361" s="48"/>
      <c r="AO361" s="34"/>
      <c r="AP361" s="38"/>
      <c r="AQ361" s="34"/>
      <c r="AR361" s="31"/>
      <c r="AS361" s="38"/>
      <c r="AT361" s="38"/>
      <c r="AU361" s="143">
        <f t="shared" si="181"/>
        <v>2025.2135523613963</v>
      </c>
      <c r="AV361" s="38"/>
      <c r="AW361" s="38"/>
      <c r="AX361" s="147"/>
      <c r="AY361" s="60"/>
      <c r="AZ361" s="60"/>
      <c r="BA361" s="148"/>
      <c r="BB361" s="282"/>
      <c r="BC361" s="283"/>
      <c r="BD361" s="147"/>
      <c r="BE361" s="147"/>
      <c r="BF361" s="147"/>
      <c r="BG361" s="147"/>
      <c r="BH361" s="147"/>
      <c r="BI361" s="147"/>
      <c r="BJ361" s="147"/>
      <c r="BK361" s="148"/>
      <c r="BL361" s="149"/>
      <c r="BM361" s="149"/>
      <c r="BN361" s="147"/>
      <c r="BO361" s="38"/>
      <c r="BP361" s="38"/>
      <c r="BQ361" s="187"/>
      <c r="BR361" s="61"/>
      <c r="BS361" s="61"/>
      <c r="BT361" s="188"/>
      <c r="BU361" s="275"/>
      <c r="BV361" s="275"/>
      <c r="BW361" s="187"/>
      <c r="BX361" s="187"/>
      <c r="BY361" s="187"/>
      <c r="BZ361" s="187"/>
      <c r="CA361" s="187"/>
      <c r="CB361" s="187"/>
      <c r="CC361" s="187"/>
      <c r="CD361" s="187"/>
      <c r="CE361" s="187"/>
      <c r="CF361" s="188"/>
      <c r="CG361" s="189"/>
      <c r="CH361" s="189"/>
      <c r="CI361" s="187"/>
      <c r="CJ361" s="38"/>
      <c r="CK361" s="38"/>
      <c r="CL361" s="38"/>
      <c r="CM361" s="38"/>
      <c r="CN361" s="38"/>
      <c r="CO361" s="38"/>
      <c r="CP361" s="38"/>
      <c r="CQ361" s="38"/>
      <c r="CR361" s="38"/>
      <c r="CS361" s="38"/>
    </row>
    <row r="362" spans="1:97" ht="13.5" customHeight="1" x14ac:dyDescent="0.35">
      <c r="A362" s="25" t="s">
        <v>84</v>
      </c>
      <c r="B362" s="132" t="s">
        <v>85</v>
      </c>
      <c r="C362" s="27" t="s">
        <v>86</v>
      </c>
      <c r="D362" s="104">
        <v>45735</v>
      </c>
      <c r="E362" s="105"/>
      <c r="F362" s="29"/>
      <c r="G362" s="30">
        <v>13.708333333333334</v>
      </c>
      <c r="H362" s="30">
        <v>45.697666666666663</v>
      </c>
      <c r="I362" s="31">
        <v>19</v>
      </c>
      <c r="J362" s="202"/>
      <c r="K362" s="202"/>
      <c r="L362" s="198">
        <v>10.89</v>
      </c>
      <c r="M362" s="198"/>
      <c r="N362" s="204"/>
      <c r="O362" s="204"/>
      <c r="P362" s="204"/>
      <c r="Q362" s="204"/>
      <c r="R362" s="204"/>
      <c r="S362" s="198"/>
      <c r="T362" s="198"/>
      <c r="U362" s="130"/>
      <c r="V362" s="62">
        <v>279.9252934282174</v>
      </c>
      <c r="W362" s="58">
        <v>0.40400000000000003</v>
      </c>
      <c r="X362" s="58">
        <v>0.14499999999999999</v>
      </c>
      <c r="Y362" s="58">
        <v>1.853</v>
      </c>
      <c r="Z362" s="58">
        <v>1.2999999999999999E-2</v>
      </c>
      <c r="AA362" s="58"/>
      <c r="AB362" s="116">
        <f t="shared" si="188"/>
        <v>279.9252934282174</v>
      </c>
      <c r="AC362" s="116">
        <f t="shared" si="189"/>
        <v>345.61615162744312</v>
      </c>
      <c r="AD362" s="116">
        <f t="shared" si="190"/>
        <v>345.49411855389076</v>
      </c>
      <c r="AE362" s="116">
        <f t="shared" si="191"/>
        <v>65.690858199225715</v>
      </c>
      <c r="AF362" s="116">
        <f t="shared" si="192"/>
        <v>65.568825125673357</v>
      </c>
      <c r="AG362" s="116">
        <f t="shared" si="193"/>
        <v>81.021724653339987</v>
      </c>
      <c r="AH362" s="116"/>
      <c r="AI362" s="163"/>
      <c r="AJ362" s="163"/>
      <c r="AK362" s="163"/>
      <c r="AL362" s="163"/>
      <c r="AM362" s="116"/>
      <c r="AN362" s="48"/>
      <c r="AO362" s="34"/>
      <c r="AP362" s="38"/>
      <c r="AQ362" s="34"/>
      <c r="AR362" s="31"/>
      <c r="AS362" s="38"/>
      <c r="AT362" s="38"/>
      <c r="AU362" s="143">
        <f t="shared" si="181"/>
        <v>2025.2135523613963</v>
      </c>
      <c r="AV362" s="38"/>
      <c r="AW362" s="38"/>
      <c r="AX362" s="147"/>
      <c r="AY362" s="60"/>
      <c r="AZ362" s="60"/>
      <c r="BA362" s="148"/>
      <c r="BB362" s="282"/>
      <c r="BC362" s="283"/>
      <c r="BD362" s="147"/>
      <c r="BE362" s="147"/>
      <c r="BF362" s="147"/>
      <c r="BG362" s="147"/>
      <c r="BH362" s="147"/>
      <c r="BI362" s="147"/>
      <c r="BJ362" s="147"/>
      <c r="BK362" s="148"/>
      <c r="BL362" s="149"/>
      <c r="BM362" s="149"/>
      <c r="BN362" s="147"/>
      <c r="BO362" s="38"/>
      <c r="BP362" s="38"/>
      <c r="BQ362" s="187"/>
      <c r="BR362" s="61"/>
      <c r="BS362" s="61"/>
      <c r="BT362" s="188"/>
      <c r="BU362" s="275"/>
      <c r="BV362" s="275"/>
      <c r="BW362" s="187"/>
      <c r="BX362" s="187"/>
      <c r="BY362" s="187"/>
      <c r="BZ362" s="187"/>
      <c r="CA362" s="187"/>
      <c r="CB362" s="187"/>
      <c r="CC362" s="187"/>
      <c r="CD362" s="187"/>
      <c r="CE362" s="187"/>
      <c r="CF362" s="188"/>
      <c r="CG362" s="189"/>
      <c r="CH362" s="189"/>
      <c r="CI362" s="187"/>
      <c r="CJ362" s="38"/>
      <c r="CK362" s="38"/>
      <c r="CL362" s="38"/>
      <c r="CM362" s="38"/>
      <c r="CN362" s="38"/>
      <c r="CO362" s="38"/>
      <c r="CP362" s="38"/>
      <c r="CQ362" s="38"/>
      <c r="CR362" s="38"/>
      <c r="CS362" s="38"/>
    </row>
    <row r="363" spans="1:97" ht="13.5" customHeight="1" x14ac:dyDescent="0.35">
      <c r="A363" s="25" t="s">
        <v>84</v>
      </c>
      <c r="B363" s="132" t="s">
        <v>85</v>
      </c>
      <c r="C363" s="27" t="s">
        <v>86</v>
      </c>
      <c r="D363" s="104">
        <v>45735</v>
      </c>
      <c r="E363" s="105"/>
      <c r="F363" s="29"/>
      <c r="G363" s="30">
        <v>13.708333333333334</v>
      </c>
      <c r="H363" s="30">
        <v>45.697666666666663</v>
      </c>
      <c r="I363" s="31">
        <v>19</v>
      </c>
      <c r="J363" s="202"/>
      <c r="K363" s="202"/>
      <c r="L363" s="198">
        <v>10.89</v>
      </c>
      <c r="M363" s="198"/>
      <c r="N363" s="204"/>
      <c r="O363" s="204"/>
      <c r="P363" s="204"/>
      <c r="Q363" s="204"/>
      <c r="R363" s="204"/>
      <c r="S363" s="198"/>
      <c r="T363" s="198"/>
      <c r="U363" s="130"/>
      <c r="V363" s="62">
        <v>278.74306331708567</v>
      </c>
      <c r="W363" s="58">
        <v>0.38600000000000001</v>
      </c>
      <c r="X363" s="58">
        <v>0.14399999999999999</v>
      </c>
      <c r="Y363" s="58">
        <v>1.7170000000000001</v>
      </c>
      <c r="Z363" s="58">
        <v>3.4000000000000002E-2</v>
      </c>
      <c r="AA363" s="58"/>
      <c r="AB363" s="116">
        <f t="shared" si="188"/>
        <v>278.74306331708567</v>
      </c>
      <c r="AC363" s="116">
        <f t="shared" si="189"/>
        <v>345.61615162744312</v>
      </c>
      <c r="AD363" s="116">
        <f t="shared" si="190"/>
        <v>345.49411855389076</v>
      </c>
      <c r="AE363" s="116">
        <f t="shared" si="191"/>
        <v>66.873088310357446</v>
      </c>
      <c r="AF363" s="116">
        <f t="shared" si="192"/>
        <v>66.751055236805087</v>
      </c>
      <c r="AG363" s="116">
        <f t="shared" si="193"/>
        <v>80.679539346082052</v>
      </c>
      <c r="AH363" s="116"/>
      <c r="AI363" s="163"/>
      <c r="AJ363" s="163"/>
      <c r="AK363" s="163"/>
      <c r="AL363" s="163"/>
      <c r="AM363" s="116"/>
      <c r="AN363" s="48"/>
      <c r="AO363" s="34"/>
      <c r="AP363" s="38"/>
      <c r="AQ363" s="34"/>
      <c r="AR363" s="31"/>
      <c r="AS363" s="38"/>
      <c r="AT363" s="38"/>
      <c r="AU363" s="143">
        <f t="shared" si="181"/>
        <v>2025.2135523613963</v>
      </c>
      <c r="AV363" s="38"/>
      <c r="AW363" s="38"/>
      <c r="AX363" s="147"/>
      <c r="AY363" s="60"/>
      <c r="AZ363" s="60"/>
      <c r="BA363" s="148"/>
      <c r="BB363" s="282"/>
      <c r="BC363" s="283"/>
      <c r="BD363" s="147"/>
      <c r="BE363" s="147"/>
      <c r="BF363" s="147"/>
      <c r="BG363" s="147"/>
      <c r="BH363" s="147"/>
      <c r="BI363" s="147"/>
      <c r="BJ363" s="147"/>
      <c r="BK363" s="148"/>
      <c r="BL363" s="149"/>
      <c r="BM363" s="149"/>
      <c r="BN363" s="147"/>
      <c r="BO363" s="38"/>
      <c r="BP363" s="38"/>
      <c r="BQ363" s="187"/>
      <c r="BR363" s="61"/>
      <c r="BS363" s="61"/>
      <c r="BT363" s="188"/>
      <c r="BU363" s="275"/>
      <c r="BV363" s="275"/>
      <c r="BW363" s="187"/>
      <c r="BX363" s="187"/>
      <c r="BY363" s="187"/>
      <c r="BZ363" s="187"/>
      <c r="CA363" s="187"/>
      <c r="CB363" s="187"/>
      <c r="CC363" s="187"/>
      <c r="CD363" s="187"/>
      <c r="CE363" s="187"/>
      <c r="CF363" s="188"/>
      <c r="CG363" s="189"/>
      <c r="CH363" s="189"/>
      <c r="CI363" s="187"/>
      <c r="CJ363" s="38"/>
      <c r="CK363" s="38"/>
      <c r="CL363" s="38"/>
      <c r="CM363" s="38"/>
      <c r="CN363" s="38"/>
      <c r="CO363" s="38"/>
      <c r="CP363" s="38"/>
      <c r="CQ363" s="38"/>
      <c r="CR363" s="38"/>
      <c r="CS363" s="38"/>
    </row>
    <row r="364" spans="1:97" ht="13.5" customHeight="1" x14ac:dyDescent="0.35">
      <c r="A364" s="136" t="s">
        <v>89</v>
      </c>
      <c r="B364" s="137" t="s">
        <v>85</v>
      </c>
      <c r="C364" s="138" t="s">
        <v>86</v>
      </c>
      <c r="D364" s="104">
        <v>45735</v>
      </c>
      <c r="E364" s="105"/>
      <c r="F364" s="29"/>
      <c r="G364" s="141">
        <v>13.708333333333334</v>
      </c>
      <c r="H364" s="141">
        <v>45.697666666666663</v>
      </c>
      <c r="I364" s="117">
        <v>19</v>
      </c>
      <c r="J364" s="202"/>
      <c r="K364" s="202"/>
      <c r="L364" s="198">
        <v>10.41</v>
      </c>
      <c r="M364" s="198"/>
      <c r="N364" s="204"/>
      <c r="O364" s="204"/>
      <c r="P364" s="204"/>
      <c r="Q364" s="204"/>
      <c r="R364" s="204"/>
      <c r="S364" s="198"/>
      <c r="T364" s="198"/>
      <c r="U364" s="130"/>
      <c r="V364" s="62">
        <v>277.34638725975719</v>
      </c>
      <c r="W364" s="58">
        <v>0.52900000000000003</v>
      </c>
      <c r="X364" s="58">
        <v>0.13200000000000001</v>
      </c>
      <c r="Y364" s="58">
        <v>0.97800000000000009</v>
      </c>
      <c r="Z364" s="58">
        <v>2.3E-2</v>
      </c>
      <c r="AA364" s="58"/>
      <c r="AB364" s="116">
        <f t="shared" si="188"/>
        <v>277.34638725975719</v>
      </c>
      <c r="AC364" s="116">
        <f t="shared" si="189"/>
        <v>349.48844346511737</v>
      </c>
      <c r="AD364" s="116">
        <f t="shared" si="190"/>
        <v>349.38094284839059</v>
      </c>
      <c r="AE364" s="116">
        <f t="shared" si="191"/>
        <v>72.142056205360177</v>
      </c>
      <c r="AF364" s="116">
        <f t="shared" si="192"/>
        <v>72.034555588633395</v>
      </c>
      <c r="AG364" s="116">
        <f t="shared" si="193"/>
        <v>79.382231039461175</v>
      </c>
      <c r="AH364" s="116"/>
      <c r="AI364" s="163"/>
      <c r="AJ364" s="163"/>
      <c r="AK364" s="163"/>
      <c r="AL364" s="163"/>
      <c r="AM364" s="116"/>
      <c r="AN364" s="48"/>
      <c r="AO364" s="34"/>
      <c r="AP364" s="38"/>
      <c r="AQ364" s="34"/>
      <c r="AR364" s="31"/>
      <c r="AS364" s="38"/>
      <c r="AT364" s="38"/>
      <c r="AU364" s="143">
        <f t="shared" si="181"/>
        <v>2025.2135523613963</v>
      </c>
      <c r="AV364" s="38"/>
      <c r="AW364" s="38"/>
      <c r="AX364" s="147"/>
      <c r="AY364" s="60"/>
      <c r="AZ364" s="60"/>
      <c r="BA364" s="148"/>
      <c r="BB364" s="282"/>
      <c r="BC364" s="283"/>
      <c r="BD364" s="147"/>
      <c r="BE364" s="147"/>
      <c r="BF364" s="147"/>
      <c r="BG364" s="147"/>
      <c r="BH364" s="147"/>
      <c r="BI364" s="147"/>
      <c r="BJ364" s="147"/>
      <c r="BK364" s="148"/>
      <c r="BL364" s="149"/>
      <c r="BM364" s="149"/>
      <c r="BN364" s="147"/>
      <c r="BO364" s="38"/>
      <c r="BP364" s="38"/>
      <c r="BQ364" s="187"/>
      <c r="BR364" s="61"/>
      <c r="BS364" s="61"/>
      <c r="BT364" s="188"/>
      <c r="BU364" s="275"/>
      <c r="BV364" s="275"/>
      <c r="BW364" s="187"/>
      <c r="BX364" s="187"/>
      <c r="BY364" s="187"/>
      <c r="BZ364" s="187"/>
      <c r="CA364" s="187"/>
      <c r="CB364" s="187"/>
      <c r="CC364" s="187"/>
      <c r="CD364" s="187"/>
      <c r="CE364" s="187"/>
      <c r="CF364" s="188"/>
      <c r="CG364" s="189"/>
      <c r="CH364" s="189"/>
      <c r="CI364" s="187"/>
      <c r="CJ364" s="38"/>
      <c r="CK364" s="38"/>
      <c r="CL364" s="38"/>
      <c r="CM364" s="38"/>
      <c r="CN364" s="38"/>
      <c r="CO364" s="38"/>
      <c r="CP364" s="38"/>
      <c r="CQ364" s="38"/>
      <c r="CR364" s="38"/>
      <c r="CS364" s="38"/>
    </row>
    <row r="365" spans="1:97" ht="13.5" customHeight="1" x14ac:dyDescent="0.35">
      <c r="A365" s="25" t="s">
        <v>84</v>
      </c>
      <c r="B365" s="132" t="s">
        <v>85</v>
      </c>
      <c r="C365" s="27" t="s">
        <v>86</v>
      </c>
      <c r="D365" s="104">
        <v>45761</v>
      </c>
      <c r="E365" s="105"/>
      <c r="F365" s="29"/>
      <c r="G365" s="30">
        <v>13.708333333333334</v>
      </c>
      <c r="H365" s="30">
        <v>45.697666666666663</v>
      </c>
      <c r="I365" s="31">
        <v>19</v>
      </c>
      <c r="J365" s="202">
        <v>2</v>
      </c>
      <c r="K365" s="202"/>
      <c r="L365" s="198"/>
      <c r="M365" s="198"/>
      <c r="N365" s="204"/>
      <c r="O365" s="204"/>
      <c r="P365" s="204"/>
      <c r="Q365" s="204"/>
      <c r="R365" s="204"/>
      <c r="S365" s="198"/>
      <c r="T365" s="198"/>
      <c r="U365" s="130"/>
      <c r="V365" s="62">
        <v>288.40838759451384</v>
      </c>
      <c r="W365" s="58"/>
      <c r="X365" s="58"/>
      <c r="Y365" s="58"/>
      <c r="Z365" s="58"/>
      <c r="AA365" s="58"/>
      <c r="AB365" s="123"/>
      <c r="AC365" s="123"/>
      <c r="AD365" s="123"/>
      <c r="AE365" s="33"/>
      <c r="AF365" s="33"/>
      <c r="AG365" s="33"/>
      <c r="AH365" s="33"/>
      <c r="AI365" s="170"/>
      <c r="AJ365" s="170"/>
      <c r="AK365" s="170"/>
      <c r="AL365" s="170"/>
      <c r="AM365" s="33"/>
      <c r="AN365" s="48"/>
      <c r="AO365" s="34"/>
      <c r="AP365" s="38"/>
      <c r="AQ365" s="34"/>
      <c r="AR365" s="31"/>
      <c r="AS365" s="38"/>
      <c r="AT365" s="38"/>
      <c r="AU365" s="143">
        <f t="shared" si="181"/>
        <v>2025.2847364818617</v>
      </c>
      <c r="AV365" s="38"/>
      <c r="AW365" s="38"/>
      <c r="AX365" s="147"/>
      <c r="AY365" s="60"/>
      <c r="AZ365" s="60"/>
      <c r="BA365" s="148"/>
      <c r="BB365" s="282"/>
      <c r="BC365" s="283"/>
      <c r="BD365" s="147"/>
      <c r="BE365" s="147"/>
      <c r="BF365" s="147"/>
      <c r="BG365" s="147"/>
      <c r="BH365" s="147"/>
      <c r="BI365" s="147"/>
      <c r="BJ365" s="147"/>
      <c r="BK365" s="148"/>
      <c r="BL365" s="149"/>
      <c r="BM365" s="149"/>
      <c r="BN365" s="147"/>
      <c r="BO365" s="38"/>
      <c r="BP365" s="38"/>
      <c r="BQ365" s="187"/>
      <c r="BR365" s="61"/>
      <c r="BS365" s="61"/>
      <c r="BT365" s="188"/>
      <c r="BU365" s="275"/>
      <c r="BV365" s="275"/>
      <c r="BW365" s="187"/>
      <c r="BX365" s="187"/>
      <c r="BY365" s="187"/>
      <c r="BZ365" s="187"/>
      <c r="CA365" s="187"/>
      <c r="CB365" s="187"/>
      <c r="CC365" s="187"/>
      <c r="CD365" s="187"/>
      <c r="CE365" s="187"/>
      <c r="CF365" s="188"/>
      <c r="CG365" s="189"/>
      <c r="CH365" s="189"/>
      <c r="CI365" s="187"/>
      <c r="CJ365" s="38"/>
      <c r="CK365" s="38"/>
      <c r="CL365" s="38"/>
      <c r="CM365" s="38"/>
      <c r="CN365" s="38"/>
      <c r="CO365" s="38"/>
      <c r="CP365" s="38"/>
      <c r="CQ365" s="38"/>
      <c r="CR365" s="38"/>
      <c r="CS365" s="38"/>
    </row>
    <row r="366" spans="1:97" ht="13.5" customHeight="1" x14ac:dyDescent="0.35">
      <c r="A366" s="25" t="s">
        <v>84</v>
      </c>
      <c r="B366" s="132" t="s">
        <v>85</v>
      </c>
      <c r="C366" s="27" t="s">
        <v>86</v>
      </c>
      <c r="D366" s="104">
        <v>45761</v>
      </c>
      <c r="E366" s="105"/>
      <c r="F366" s="29"/>
      <c r="G366" s="30">
        <v>13.708333333333334</v>
      </c>
      <c r="H366" s="30">
        <v>45.697666666666663</v>
      </c>
      <c r="I366" s="31">
        <v>19</v>
      </c>
      <c r="J366" s="202">
        <v>2</v>
      </c>
      <c r="K366" s="202"/>
      <c r="L366" s="198"/>
      <c r="M366" s="198"/>
      <c r="N366" s="204"/>
      <c r="O366" s="204"/>
      <c r="P366" s="204"/>
      <c r="Q366" s="204"/>
      <c r="R366" s="204"/>
      <c r="S366" s="198"/>
      <c r="T366" s="198"/>
      <c r="U366" s="123"/>
      <c r="V366" s="62">
        <v>288.3862923793364</v>
      </c>
      <c r="W366" s="58"/>
      <c r="X366" s="58"/>
      <c r="Y366" s="58"/>
      <c r="Z366" s="58"/>
      <c r="AA366" s="58"/>
      <c r="AB366" s="123"/>
      <c r="AC366" s="123"/>
      <c r="AD366" s="123"/>
      <c r="AE366" s="33"/>
      <c r="AF366" s="33"/>
      <c r="AG366" s="33"/>
      <c r="AH366" s="33"/>
      <c r="AI366" s="170"/>
      <c r="AJ366" s="170"/>
      <c r="AK366" s="170"/>
      <c r="AL366" s="170"/>
      <c r="AM366" s="33"/>
      <c r="AN366" s="48"/>
      <c r="AO366" s="34"/>
      <c r="AP366" s="38"/>
      <c r="AQ366" s="34"/>
      <c r="AR366" s="31"/>
      <c r="AS366" s="38"/>
      <c r="AT366" s="38"/>
      <c r="AU366" s="143">
        <f t="shared" si="181"/>
        <v>2025.2847364818617</v>
      </c>
      <c r="AV366" s="38"/>
      <c r="AW366" s="38"/>
      <c r="AX366" s="147"/>
      <c r="AY366" s="60"/>
      <c r="AZ366" s="60"/>
      <c r="BA366" s="148"/>
      <c r="BB366" s="282"/>
      <c r="BC366" s="283"/>
      <c r="BD366" s="147"/>
      <c r="BE366" s="147"/>
      <c r="BF366" s="147"/>
      <c r="BG366" s="147"/>
      <c r="BH366" s="147"/>
      <c r="BI366" s="147"/>
      <c r="BJ366" s="147"/>
      <c r="BK366" s="148"/>
      <c r="BL366" s="149"/>
      <c r="BM366" s="149"/>
      <c r="BN366" s="147"/>
      <c r="BO366" s="38"/>
      <c r="BP366" s="38"/>
      <c r="BQ366" s="187"/>
      <c r="BR366" s="61"/>
      <c r="BS366" s="61"/>
      <c r="BT366" s="188"/>
      <c r="BU366" s="275"/>
      <c r="BV366" s="275"/>
      <c r="BW366" s="187"/>
      <c r="BX366" s="187"/>
      <c r="BY366" s="187"/>
      <c r="BZ366" s="187"/>
      <c r="CA366" s="187"/>
      <c r="CB366" s="187"/>
      <c r="CC366" s="187"/>
      <c r="CD366" s="187"/>
      <c r="CE366" s="187"/>
      <c r="CF366" s="188"/>
      <c r="CG366" s="189"/>
      <c r="CH366" s="189"/>
      <c r="CI366" s="187"/>
      <c r="CJ366" s="38"/>
      <c r="CK366" s="38"/>
      <c r="CL366" s="38"/>
      <c r="CM366" s="38"/>
      <c r="CN366" s="38"/>
      <c r="CO366" s="38"/>
      <c r="CP366" s="38"/>
      <c r="CQ366" s="38"/>
      <c r="CR366" s="38"/>
      <c r="CS366" s="38"/>
    </row>
    <row r="367" spans="1:97" ht="13.5" customHeight="1" x14ac:dyDescent="0.35">
      <c r="A367" s="25" t="s">
        <v>84</v>
      </c>
      <c r="B367" s="132" t="s">
        <v>85</v>
      </c>
      <c r="C367" s="27" t="s">
        <v>86</v>
      </c>
      <c r="D367" s="104">
        <v>45761</v>
      </c>
      <c r="E367" s="105"/>
      <c r="F367" s="29"/>
      <c r="G367" s="30">
        <v>13.708333333333334</v>
      </c>
      <c r="H367" s="30">
        <v>45.697666666666663</v>
      </c>
      <c r="I367" s="31">
        <v>19</v>
      </c>
      <c r="J367" s="202">
        <v>2</v>
      </c>
      <c r="K367" s="202"/>
      <c r="L367" s="198"/>
      <c r="M367" s="198"/>
      <c r="N367" s="204"/>
      <c r="O367" s="204"/>
      <c r="P367" s="204"/>
      <c r="Q367" s="204"/>
      <c r="R367" s="204"/>
      <c r="S367" s="198"/>
      <c r="T367" s="198"/>
      <c r="U367" s="123"/>
      <c r="V367" s="62">
        <v>288.75999450407016</v>
      </c>
      <c r="W367" s="58"/>
      <c r="X367" s="58"/>
      <c r="Y367" s="58"/>
      <c r="Z367" s="58"/>
      <c r="AA367" s="58"/>
      <c r="AB367" s="123"/>
      <c r="AC367" s="123"/>
      <c r="AD367" s="123"/>
      <c r="AE367" s="33"/>
      <c r="AF367" s="33"/>
      <c r="AG367" s="33"/>
      <c r="AH367" s="33"/>
      <c r="AI367" s="170"/>
      <c r="AJ367" s="170"/>
      <c r="AK367" s="170"/>
      <c r="AL367" s="170"/>
      <c r="AM367" s="33"/>
      <c r="AN367" s="48"/>
      <c r="AO367" s="34"/>
      <c r="AP367" s="38"/>
      <c r="AQ367" s="34"/>
      <c r="AR367" s="31"/>
      <c r="AS367" s="38"/>
      <c r="AT367" s="38"/>
      <c r="AU367" s="143">
        <f t="shared" si="181"/>
        <v>2025.2847364818617</v>
      </c>
      <c r="AV367" s="38"/>
      <c r="AW367" s="38"/>
      <c r="AX367" s="147"/>
      <c r="AY367" s="60"/>
      <c r="AZ367" s="60"/>
      <c r="BA367" s="148"/>
      <c r="BB367" s="282"/>
      <c r="BC367" s="283"/>
      <c r="BD367" s="147"/>
      <c r="BE367" s="147"/>
      <c r="BF367" s="147"/>
      <c r="BG367" s="147"/>
      <c r="BH367" s="147"/>
      <c r="BI367" s="147"/>
      <c r="BJ367" s="147"/>
      <c r="BK367" s="148"/>
      <c r="BL367" s="149"/>
      <c r="BM367" s="149"/>
      <c r="BN367" s="147"/>
      <c r="BO367" s="38"/>
      <c r="BP367" s="38"/>
      <c r="BQ367" s="187"/>
      <c r="BR367" s="61"/>
      <c r="BS367" s="61"/>
      <c r="BT367" s="188"/>
      <c r="BU367" s="275"/>
      <c r="BV367" s="275"/>
      <c r="BW367" s="187"/>
      <c r="BX367" s="187"/>
      <c r="BY367" s="187"/>
      <c r="BZ367" s="187"/>
      <c r="CA367" s="187"/>
      <c r="CB367" s="187"/>
      <c r="CC367" s="187"/>
      <c r="CD367" s="187"/>
      <c r="CE367" s="187"/>
      <c r="CF367" s="188"/>
      <c r="CG367" s="189"/>
      <c r="CH367" s="189"/>
      <c r="CI367" s="187"/>
      <c r="CJ367" s="38"/>
      <c r="CK367" s="38"/>
      <c r="CL367" s="38"/>
      <c r="CM367" s="38"/>
      <c r="CN367" s="38"/>
      <c r="CO367" s="38"/>
      <c r="CP367" s="38"/>
      <c r="CQ367" s="38"/>
      <c r="CR367" s="38"/>
      <c r="CS367" s="38"/>
    </row>
    <row r="368" spans="1:97" ht="13.5" customHeight="1" x14ac:dyDescent="0.35">
      <c r="A368" s="136" t="s">
        <v>89</v>
      </c>
      <c r="B368" s="137" t="s">
        <v>85</v>
      </c>
      <c r="C368" s="138" t="s">
        <v>86</v>
      </c>
      <c r="D368" s="104">
        <v>45761</v>
      </c>
      <c r="E368" s="105"/>
      <c r="F368" s="29"/>
      <c r="G368" s="141">
        <v>13.708333333333334</v>
      </c>
      <c r="H368" s="141">
        <v>45.697666666666663</v>
      </c>
      <c r="I368" s="117">
        <v>19</v>
      </c>
      <c r="J368" s="202">
        <v>15</v>
      </c>
      <c r="K368" s="202"/>
      <c r="L368" s="198"/>
      <c r="M368" s="198"/>
      <c r="N368" s="204"/>
      <c r="O368" s="204"/>
      <c r="P368" s="204"/>
      <c r="Q368" s="204"/>
      <c r="R368" s="204"/>
      <c r="S368" s="198"/>
      <c r="T368" s="198"/>
      <c r="U368" s="123"/>
      <c r="V368" s="62">
        <v>284.74223635811177</v>
      </c>
      <c r="W368" s="58"/>
      <c r="X368" s="58"/>
      <c r="Y368" s="58"/>
      <c r="Z368" s="58"/>
      <c r="AA368" s="58"/>
      <c r="AB368" s="123"/>
      <c r="AC368" s="123"/>
      <c r="AD368" s="123"/>
      <c r="AE368" s="33"/>
      <c r="AF368" s="33"/>
      <c r="AG368" s="33"/>
      <c r="AH368" s="33"/>
      <c r="AI368" s="170"/>
      <c r="AJ368" s="170"/>
      <c r="AK368" s="170"/>
      <c r="AL368" s="170"/>
      <c r="AM368" s="33"/>
      <c r="AN368" s="48"/>
      <c r="AO368" s="34"/>
      <c r="AP368" s="38"/>
      <c r="AQ368" s="34"/>
      <c r="AR368" s="31"/>
      <c r="AS368" s="38"/>
      <c r="AT368" s="38"/>
      <c r="AU368" s="143">
        <f t="shared" si="181"/>
        <v>2025.2847364818617</v>
      </c>
      <c r="AV368" s="38"/>
      <c r="AW368" s="38"/>
      <c r="AX368" s="147"/>
      <c r="AY368" s="60"/>
      <c r="AZ368" s="60"/>
      <c r="BA368" s="148"/>
      <c r="BB368" s="282"/>
      <c r="BC368" s="283"/>
      <c r="BD368" s="147"/>
      <c r="BE368" s="147"/>
      <c r="BF368" s="147"/>
      <c r="BG368" s="147"/>
      <c r="BH368" s="147"/>
      <c r="BI368" s="147"/>
      <c r="BJ368" s="147"/>
      <c r="BK368" s="148"/>
      <c r="BL368" s="149"/>
      <c r="BM368" s="149"/>
      <c r="BN368" s="147"/>
      <c r="BO368" s="38"/>
      <c r="BP368" s="38"/>
      <c r="BQ368" s="187"/>
      <c r="BR368" s="61"/>
      <c r="BS368" s="61"/>
      <c r="BT368" s="188"/>
      <c r="BU368" s="275"/>
      <c r="BV368" s="275"/>
      <c r="BW368" s="187"/>
      <c r="BX368" s="187"/>
      <c r="BY368" s="187"/>
      <c r="BZ368" s="187"/>
      <c r="CA368" s="187"/>
      <c r="CB368" s="187"/>
      <c r="CC368" s="187"/>
      <c r="CD368" s="187"/>
      <c r="CE368" s="187"/>
      <c r="CF368" s="188"/>
      <c r="CG368" s="189"/>
      <c r="CH368" s="189"/>
      <c r="CI368" s="187"/>
      <c r="CJ368" s="38"/>
      <c r="CK368" s="38"/>
      <c r="CL368" s="38"/>
      <c r="CM368" s="38"/>
      <c r="CN368" s="38"/>
      <c r="CO368" s="38"/>
      <c r="CP368" s="38"/>
      <c r="CQ368" s="38"/>
      <c r="CR368" s="38"/>
      <c r="CS368" s="38"/>
    </row>
    <row r="369" spans="1:97" ht="13.5" customHeight="1" x14ac:dyDescent="0.35">
      <c r="A369" s="25" t="s">
        <v>84</v>
      </c>
      <c r="B369" s="132" t="s">
        <v>85</v>
      </c>
      <c r="C369" s="27" t="s">
        <v>86</v>
      </c>
      <c r="D369" s="104"/>
      <c r="E369" s="105"/>
      <c r="F369" s="29"/>
      <c r="G369" s="30">
        <v>13.708333333333334</v>
      </c>
      <c r="H369" s="30">
        <v>45.697666666666663</v>
      </c>
      <c r="I369" s="31">
        <v>19</v>
      </c>
      <c r="J369" s="202"/>
      <c r="K369" s="202"/>
      <c r="L369" s="198"/>
      <c r="M369" s="198"/>
      <c r="N369" s="204"/>
      <c r="O369" s="204"/>
      <c r="P369" s="204"/>
      <c r="Q369" s="204"/>
      <c r="R369" s="204"/>
      <c r="S369" s="198"/>
      <c r="T369" s="198"/>
      <c r="U369" s="123"/>
      <c r="V369" s="62"/>
      <c r="W369" s="58"/>
      <c r="X369" s="58"/>
      <c r="Y369" s="58"/>
      <c r="Z369" s="58"/>
      <c r="AA369" s="58"/>
      <c r="AB369" s="123"/>
      <c r="AC369" s="123"/>
      <c r="AD369" s="123"/>
      <c r="AE369" s="33"/>
      <c r="AF369" s="33"/>
      <c r="AG369" s="33"/>
      <c r="AH369" s="33"/>
      <c r="AI369" s="170"/>
      <c r="AJ369" s="170"/>
      <c r="AK369" s="170"/>
      <c r="AL369" s="170"/>
      <c r="AM369" s="33"/>
      <c r="AN369" s="48"/>
      <c r="AO369" s="34"/>
      <c r="AP369" s="38"/>
      <c r="AQ369" s="34"/>
      <c r="AR369" s="31"/>
      <c r="AS369" s="38"/>
      <c r="AT369" s="38"/>
      <c r="AU369" s="37"/>
      <c r="AV369" s="38"/>
      <c r="AW369" s="38"/>
      <c r="AX369" s="147"/>
      <c r="AY369" s="60"/>
      <c r="AZ369" s="60"/>
      <c r="BA369" s="148"/>
      <c r="BB369" s="282"/>
      <c r="BC369" s="283"/>
      <c r="BD369" s="147"/>
      <c r="BE369" s="147"/>
      <c r="BF369" s="147"/>
      <c r="BG369" s="147"/>
      <c r="BH369" s="147"/>
      <c r="BI369" s="147"/>
      <c r="BJ369" s="147"/>
      <c r="BK369" s="148"/>
      <c r="BL369" s="149"/>
      <c r="BM369" s="149"/>
      <c r="BN369" s="147"/>
      <c r="BO369" s="38"/>
      <c r="BP369" s="38"/>
      <c r="BQ369" s="187"/>
      <c r="BR369" s="61"/>
      <c r="BS369" s="61"/>
      <c r="BT369" s="188"/>
      <c r="BU369" s="275"/>
      <c r="BV369" s="275"/>
      <c r="BW369" s="187"/>
      <c r="BX369" s="187"/>
      <c r="BY369" s="187"/>
      <c r="BZ369" s="187"/>
      <c r="CA369" s="187"/>
      <c r="CB369" s="187"/>
      <c r="CC369" s="187"/>
      <c r="CD369" s="187"/>
      <c r="CE369" s="187"/>
      <c r="CF369" s="188"/>
      <c r="CG369" s="189"/>
      <c r="CH369" s="189"/>
      <c r="CI369" s="187"/>
      <c r="CJ369" s="38"/>
      <c r="CK369" s="38"/>
      <c r="CL369" s="38"/>
      <c r="CM369" s="38"/>
      <c r="CN369" s="38"/>
      <c r="CO369" s="38"/>
      <c r="CP369" s="38"/>
      <c r="CQ369" s="38"/>
      <c r="CR369" s="38"/>
      <c r="CS369" s="38"/>
    </row>
    <row r="370" spans="1:97" ht="13.5" customHeight="1" x14ac:dyDescent="0.35">
      <c r="A370" s="25" t="s">
        <v>84</v>
      </c>
      <c r="B370" s="132" t="s">
        <v>85</v>
      </c>
      <c r="C370" s="27" t="s">
        <v>86</v>
      </c>
      <c r="D370" s="104"/>
      <c r="E370" s="105"/>
      <c r="F370" s="29"/>
      <c r="G370" s="30">
        <v>13.708333333333334</v>
      </c>
      <c r="H370" s="30">
        <v>45.697666666666663</v>
      </c>
      <c r="I370" s="31">
        <v>19</v>
      </c>
      <c r="J370" s="202"/>
      <c r="K370" s="202"/>
      <c r="L370" s="198"/>
      <c r="M370" s="198"/>
      <c r="N370" s="204"/>
      <c r="O370" s="204"/>
      <c r="P370" s="204"/>
      <c r="Q370" s="204"/>
      <c r="R370" s="204"/>
      <c r="S370" s="198"/>
      <c r="T370" s="198"/>
      <c r="U370" s="123"/>
      <c r="V370" s="62"/>
      <c r="W370" s="58"/>
      <c r="X370" s="58"/>
      <c r="Y370" s="58"/>
      <c r="Z370" s="58"/>
      <c r="AA370" s="58"/>
      <c r="AB370" s="123"/>
      <c r="AC370" s="123"/>
      <c r="AD370" s="123"/>
      <c r="AE370" s="33"/>
      <c r="AF370" s="33"/>
      <c r="AG370" s="33"/>
      <c r="AH370" s="33"/>
      <c r="AI370" s="170"/>
      <c r="AJ370" s="170"/>
      <c r="AK370" s="170"/>
      <c r="AL370" s="170"/>
      <c r="AM370" s="33"/>
      <c r="AN370" s="48"/>
      <c r="AO370" s="34"/>
      <c r="AP370" s="38"/>
      <c r="AQ370" s="34"/>
      <c r="AR370" s="31"/>
      <c r="AS370" s="38"/>
      <c r="AT370" s="38"/>
      <c r="AU370" s="37"/>
      <c r="AV370" s="38"/>
      <c r="AW370" s="38"/>
      <c r="AX370" s="147"/>
      <c r="AY370" s="60"/>
      <c r="AZ370" s="60"/>
      <c r="BA370" s="148"/>
      <c r="BB370" s="282"/>
      <c r="BC370" s="283"/>
      <c r="BD370" s="147"/>
      <c r="BE370" s="147"/>
      <c r="BF370" s="147"/>
      <c r="BG370" s="147"/>
      <c r="BH370" s="147"/>
      <c r="BI370" s="147"/>
      <c r="BJ370" s="147"/>
      <c r="BK370" s="148"/>
      <c r="BL370" s="149"/>
      <c r="BM370" s="149"/>
      <c r="BN370" s="147"/>
      <c r="BO370" s="38"/>
      <c r="BP370" s="38"/>
      <c r="BQ370" s="187"/>
      <c r="BR370" s="61"/>
      <c r="BS370" s="61"/>
      <c r="BT370" s="188"/>
      <c r="BU370" s="275"/>
      <c r="BV370" s="275"/>
      <c r="BW370" s="187"/>
      <c r="BX370" s="187"/>
      <c r="BY370" s="187"/>
      <c r="BZ370" s="187"/>
      <c r="CA370" s="187"/>
      <c r="CB370" s="187"/>
      <c r="CC370" s="187"/>
      <c r="CD370" s="187"/>
      <c r="CE370" s="187"/>
      <c r="CF370" s="188"/>
      <c r="CG370" s="189"/>
      <c r="CH370" s="189"/>
      <c r="CI370" s="187"/>
      <c r="CJ370" s="38"/>
      <c r="CK370" s="38"/>
      <c r="CL370" s="38"/>
      <c r="CM370" s="38"/>
      <c r="CN370" s="38"/>
      <c r="CO370" s="38"/>
      <c r="CP370" s="38"/>
      <c r="CQ370" s="38"/>
      <c r="CR370" s="38"/>
      <c r="CS370" s="38"/>
    </row>
    <row r="371" spans="1:97" ht="13.5" customHeight="1" x14ac:dyDescent="0.35">
      <c r="A371" s="25" t="s">
        <v>84</v>
      </c>
      <c r="B371" s="132" t="s">
        <v>85</v>
      </c>
      <c r="C371" s="27" t="s">
        <v>86</v>
      </c>
      <c r="D371" s="104"/>
      <c r="E371" s="105"/>
      <c r="F371" s="29"/>
      <c r="G371" s="30">
        <v>13.708333333333334</v>
      </c>
      <c r="H371" s="30">
        <v>45.697666666666663</v>
      </c>
      <c r="I371" s="31">
        <v>19</v>
      </c>
      <c r="J371" s="202"/>
      <c r="K371" s="202"/>
      <c r="L371" s="198"/>
      <c r="M371" s="198"/>
      <c r="N371" s="204"/>
      <c r="O371" s="204"/>
      <c r="P371" s="204"/>
      <c r="Q371" s="204"/>
      <c r="R371" s="204"/>
      <c r="S371" s="198"/>
      <c r="T371" s="198"/>
      <c r="U371" s="123"/>
      <c r="V371" s="62"/>
      <c r="W371" s="58"/>
      <c r="X371" s="58"/>
      <c r="Y371" s="58"/>
      <c r="Z371" s="58"/>
      <c r="AA371" s="58"/>
      <c r="AB371" s="123"/>
      <c r="AC371" s="123"/>
      <c r="AD371" s="123"/>
      <c r="AE371" s="33"/>
      <c r="AF371" s="33"/>
      <c r="AG371" s="33"/>
      <c r="AH371" s="33"/>
      <c r="AI371" s="170"/>
      <c r="AJ371" s="170"/>
      <c r="AK371" s="170"/>
      <c r="AL371" s="170"/>
      <c r="AM371" s="33"/>
      <c r="AN371" s="48"/>
      <c r="AO371" s="34"/>
      <c r="AP371" s="38"/>
      <c r="AQ371" s="34"/>
      <c r="AR371" s="31"/>
      <c r="AS371" s="38"/>
      <c r="AT371" s="38"/>
      <c r="AU371" s="37"/>
      <c r="AV371" s="38"/>
      <c r="AW371" s="38"/>
      <c r="AX371" s="147"/>
      <c r="AY371" s="60"/>
      <c r="AZ371" s="60"/>
      <c r="BA371" s="148"/>
      <c r="BB371" s="282"/>
      <c r="BC371" s="283"/>
      <c r="BD371" s="147"/>
      <c r="BE371" s="147"/>
      <c r="BF371" s="147"/>
      <c r="BG371" s="147"/>
      <c r="BH371" s="147"/>
      <c r="BI371" s="147"/>
      <c r="BJ371" s="147"/>
      <c r="BK371" s="148"/>
      <c r="BL371" s="149"/>
      <c r="BM371" s="149"/>
      <c r="BN371" s="147"/>
      <c r="BO371" s="38"/>
      <c r="BP371" s="38"/>
      <c r="BQ371" s="187"/>
      <c r="BR371" s="61"/>
      <c r="BS371" s="61"/>
      <c r="BT371" s="188"/>
      <c r="BU371" s="275"/>
      <c r="BV371" s="275"/>
      <c r="BW371" s="187"/>
      <c r="BX371" s="187"/>
      <c r="BY371" s="187"/>
      <c r="BZ371" s="187"/>
      <c r="CA371" s="187"/>
      <c r="CB371" s="187"/>
      <c r="CC371" s="187"/>
      <c r="CD371" s="187"/>
      <c r="CE371" s="187"/>
      <c r="CF371" s="188"/>
      <c r="CG371" s="189"/>
      <c r="CH371" s="189"/>
      <c r="CI371" s="187"/>
      <c r="CJ371" s="38"/>
      <c r="CK371" s="38"/>
      <c r="CL371" s="38"/>
      <c r="CM371" s="38"/>
      <c r="CN371" s="38"/>
      <c r="CO371" s="38"/>
      <c r="CP371" s="38"/>
      <c r="CQ371" s="38"/>
      <c r="CR371" s="38"/>
      <c r="CS371" s="38"/>
    </row>
    <row r="372" spans="1:97" ht="13.5" customHeight="1" x14ac:dyDescent="0.35">
      <c r="A372" s="136" t="s">
        <v>89</v>
      </c>
      <c r="B372" s="137" t="s">
        <v>85</v>
      </c>
      <c r="C372" s="138" t="s">
        <v>86</v>
      </c>
      <c r="D372" s="104"/>
      <c r="E372" s="105"/>
      <c r="F372" s="29"/>
      <c r="G372" s="141">
        <v>13.708333333333334</v>
      </c>
      <c r="H372" s="141">
        <v>45.697666666666663</v>
      </c>
      <c r="I372" s="117">
        <v>19</v>
      </c>
      <c r="J372" s="202"/>
      <c r="K372" s="202"/>
      <c r="L372" s="198"/>
      <c r="M372" s="198"/>
      <c r="N372" s="204"/>
      <c r="O372" s="204"/>
      <c r="P372" s="204"/>
      <c r="Q372" s="204"/>
      <c r="R372" s="204"/>
      <c r="S372" s="198"/>
      <c r="T372" s="198"/>
      <c r="U372" s="123"/>
      <c r="V372" s="62"/>
      <c r="W372" s="58"/>
      <c r="X372" s="58"/>
      <c r="Y372" s="58"/>
      <c r="Z372" s="58"/>
      <c r="AA372" s="58"/>
      <c r="AB372" s="123"/>
      <c r="AC372" s="123"/>
      <c r="AD372" s="123"/>
      <c r="AE372" s="33"/>
      <c r="AF372" s="33"/>
      <c r="AG372" s="33"/>
      <c r="AH372" s="33"/>
      <c r="AI372" s="170"/>
      <c r="AJ372" s="170"/>
      <c r="AK372" s="170"/>
      <c r="AL372" s="170"/>
      <c r="AM372" s="33"/>
      <c r="AN372" s="48"/>
      <c r="AO372" s="34"/>
      <c r="AP372" s="38"/>
      <c r="AQ372" s="34"/>
      <c r="AR372" s="31"/>
      <c r="AS372" s="38"/>
      <c r="AT372" s="38"/>
      <c r="AU372" s="37"/>
      <c r="AV372" s="38"/>
      <c r="AW372" s="38"/>
      <c r="AX372" s="147"/>
      <c r="AY372" s="60"/>
      <c r="AZ372" s="60"/>
      <c r="BA372" s="148"/>
      <c r="BB372" s="282"/>
      <c r="BC372" s="283"/>
      <c r="BD372" s="147"/>
      <c r="BE372" s="147"/>
      <c r="BF372" s="147"/>
      <c r="BG372" s="147"/>
      <c r="BH372" s="147"/>
      <c r="BI372" s="147"/>
      <c r="BJ372" s="147"/>
      <c r="BK372" s="148"/>
      <c r="BL372" s="149"/>
      <c r="BM372" s="149"/>
      <c r="BN372" s="147"/>
      <c r="BO372" s="38"/>
      <c r="BP372" s="38"/>
      <c r="BQ372" s="187"/>
      <c r="BR372" s="61"/>
      <c r="BS372" s="61"/>
      <c r="BT372" s="188"/>
      <c r="BU372" s="275"/>
      <c r="BV372" s="275"/>
      <c r="BW372" s="187"/>
      <c r="BX372" s="187"/>
      <c r="BY372" s="187"/>
      <c r="BZ372" s="187"/>
      <c r="CA372" s="187"/>
      <c r="CB372" s="187"/>
      <c r="CC372" s="187"/>
      <c r="CD372" s="187"/>
      <c r="CE372" s="187"/>
      <c r="CF372" s="188"/>
      <c r="CG372" s="189"/>
      <c r="CH372" s="189"/>
      <c r="CI372" s="187"/>
      <c r="CJ372" s="38"/>
      <c r="CK372" s="38"/>
      <c r="CL372" s="38"/>
      <c r="CM372" s="38"/>
      <c r="CN372" s="38"/>
      <c r="CO372" s="38"/>
      <c r="CP372" s="38"/>
      <c r="CQ372" s="38"/>
      <c r="CR372" s="38"/>
      <c r="CS372" s="38"/>
    </row>
    <row r="373" spans="1:97" ht="13.5" customHeight="1" x14ac:dyDescent="0.35">
      <c r="A373" s="25"/>
      <c r="B373" s="132"/>
      <c r="C373" s="27"/>
      <c r="D373" s="104"/>
      <c r="E373" s="105"/>
      <c r="F373" s="29"/>
      <c r="G373" s="30"/>
      <c r="H373" s="30"/>
      <c r="I373" s="31"/>
      <c r="J373" s="202"/>
      <c r="K373" s="202"/>
      <c r="L373" s="198"/>
      <c r="M373" s="198"/>
      <c r="N373" s="204"/>
      <c r="O373" s="204"/>
      <c r="P373" s="204"/>
      <c r="Q373" s="204"/>
      <c r="R373" s="204"/>
      <c r="S373" s="198"/>
      <c r="T373" s="198"/>
      <c r="U373" s="123"/>
      <c r="V373" s="62"/>
      <c r="W373" s="58"/>
      <c r="X373" s="58"/>
      <c r="Y373" s="58"/>
      <c r="Z373" s="58"/>
      <c r="AA373" s="58"/>
      <c r="AB373" s="123"/>
      <c r="AC373" s="123"/>
      <c r="AD373" s="123"/>
      <c r="AE373" s="33"/>
      <c r="AF373" s="33"/>
      <c r="AG373" s="33"/>
      <c r="AH373" s="33"/>
      <c r="AI373" s="170"/>
      <c r="AJ373" s="170"/>
      <c r="AK373" s="170"/>
      <c r="AL373" s="170"/>
      <c r="AM373" s="33"/>
      <c r="AN373" s="48"/>
      <c r="AO373" s="34"/>
      <c r="AP373" s="38"/>
      <c r="AQ373" s="34"/>
      <c r="AR373" s="31"/>
      <c r="AS373" s="38"/>
      <c r="AT373" s="38"/>
      <c r="AU373" s="37"/>
      <c r="AV373" s="38"/>
      <c r="AW373" s="38"/>
      <c r="AX373" s="147"/>
      <c r="AY373" s="60"/>
      <c r="AZ373" s="60"/>
      <c r="BA373" s="148"/>
      <c r="BB373" s="282"/>
      <c r="BC373" s="283"/>
      <c r="BD373" s="147"/>
      <c r="BE373" s="147"/>
      <c r="BF373" s="147"/>
      <c r="BG373" s="147"/>
      <c r="BH373" s="147"/>
      <c r="BI373" s="147"/>
      <c r="BJ373" s="147"/>
      <c r="BK373" s="148"/>
      <c r="BL373" s="149"/>
      <c r="BM373" s="149"/>
      <c r="BN373" s="147"/>
      <c r="BO373" s="38"/>
      <c r="BP373" s="38"/>
      <c r="BQ373" s="187"/>
      <c r="BR373" s="61"/>
      <c r="BS373" s="61"/>
      <c r="BT373" s="188"/>
      <c r="BU373" s="275"/>
      <c r="BV373" s="275"/>
      <c r="BW373" s="187"/>
      <c r="BX373" s="187"/>
      <c r="BY373" s="187"/>
      <c r="BZ373" s="187"/>
      <c r="CA373" s="187"/>
      <c r="CB373" s="187"/>
      <c r="CC373" s="187"/>
      <c r="CD373" s="187"/>
      <c r="CE373" s="187"/>
      <c r="CF373" s="188"/>
      <c r="CG373" s="189"/>
      <c r="CH373" s="189"/>
      <c r="CI373" s="187"/>
      <c r="CJ373" s="38"/>
      <c r="CK373" s="38"/>
      <c r="CL373" s="38"/>
      <c r="CM373" s="38"/>
      <c r="CN373" s="38"/>
      <c r="CO373" s="38"/>
      <c r="CP373" s="38"/>
      <c r="CQ373" s="38"/>
      <c r="CR373" s="38"/>
      <c r="CS373" s="38"/>
    </row>
    <row r="374" spans="1:97" ht="13.5" customHeight="1" x14ac:dyDescent="0.35">
      <c r="A374" s="25"/>
      <c r="B374" s="132"/>
      <c r="C374" s="27"/>
      <c r="D374" s="104"/>
      <c r="E374" s="105"/>
      <c r="F374" s="29"/>
      <c r="G374" s="30"/>
      <c r="H374" s="30"/>
      <c r="I374" s="31"/>
      <c r="J374" s="202"/>
      <c r="K374" s="202"/>
      <c r="L374" s="198"/>
      <c r="M374" s="198"/>
      <c r="N374" s="204"/>
      <c r="O374" s="204"/>
      <c r="P374" s="204"/>
      <c r="Q374" s="204"/>
      <c r="R374" s="204"/>
      <c r="S374" s="198"/>
      <c r="T374" s="198"/>
      <c r="U374" s="123"/>
      <c r="V374" s="62"/>
      <c r="W374" s="58"/>
      <c r="X374" s="58"/>
      <c r="Y374" s="58"/>
      <c r="Z374" s="58"/>
      <c r="AA374" s="58"/>
      <c r="AB374" s="123"/>
      <c r="AC374" s="123"/>
      <c r="AD374" s="123"/>
      <c r="AE374" s="33"/>
      <c r="AF374" s="33"/>
      <c r="AG374" s="33"/>
      <c r="AH374" s="33"/>
      <c r="AI374" s="170"/>
      <c r="AJ374" s="170"/>
      <c r="AK374" s="170"/>
      <c r="AL374" s="170"/>
      <c r="AM374" s="33"/>
      <c r="AN374" s="48"/>
      <c r="AO374" s="34"/>
      <c r="AP374" s="38"/>
      <c r="AQ374" s="34"/>
      <c r="AR374" s="31"/>
      <c r="AS374" s="38"/>
      <c r="AT374" s="38"/>
      <c r="AU374" s="37"/>
      <c r="AV374" s="38"/>
      <c r="AW374" s="38"/>
      <c r="AX374" s="147"/>
      <c r="AY374" s="60"/>
      <c r="AZ374" s="60"/>
      <c r="BA374" s="148"/>
      <c r="BB374" s="282"/>
      <c r="BC374" s="283"/>
      <c r="BD374" s="147"/>
      <c r="BE374" s="147"/>
      <c r="BF374" s="147"/>
      <c r="BG374" s="147"/>
      <c r="BH374" s="147"/>
      <c r="BI374" s="147"/>
      <c r="BJ374" s="147"/>
      <c r="BK374" s="148"/>
      <c r="BL374" s="149"/>
      <c r="BM374" s="149"/>
      <c r="BN374" s="147"/>
      <c r="BO374" s="38"/>
      <c r="BP374" s="38"/>
      <c r="BQ374" s="187"/>
      <c r="BR374" s="61"/>
      <c r="BS374" s="61"/>
      <c r="BT374" s="188"/>
      <c r="BU374" s="275"/>
      <c r="BV374" s="275"/>
      <c r="BW374" s="187"/>
      <c r="BX374" s="187"/>
      <c r="BY374" s="187"/>
      <c r="BZ374" s="187"/>
      <c r="CA374" s="187"/>
      <c r="CB374" s="187"/>
      <c r="CC374" s="187"/>
      <c r="CD374" s="187"/>
      <c r="CE374" s="187"/>
      <c r="CF374" s="188"/>
      <c r="CG374" s="189"/>
      <c r="CH374" s="189"/>
      <c r="CI374" s="187"/>
      <c r="CJ374" s="38"/>
      <c r="CK374" s="38"/>
      <c r="CL374" s="38"/>
      <c r="CM374" s="38"/>
      <c r="CN374" s="38"/>
      <c r="CO374" s="38"/>
      <c r="CP374" s="38"/>
      <c r="CQ374" s="38"/>
      <c r="CR374" s="38"/>
      <c r="CS374" s="38"/>
    </row>
    <row r="375" spans="1:97" ht="13.5" customHeight="1" x14ac:dyDescent="0.35">
      <c r="A375" s="25"/>
      <c r="B375" s="132"/>
      <c r="C375" s="27"/>
      <c r="D375" s="104"/>
      <c r="E375" s="105"/>
      <c r="F375" s="29"/>
      <c r="G375" s="30"/>
      <c r="H375" s="30"/>
      <c r="I375" s="31"/>
      <c r="J375" s="202"/>
      <c r="K375" s="202"/>
      <c r="L375" s="198"/>
      <c r="M375" s="198"/>
      <c r="N375" s="204"/>
      <c r="O375" s="204"/>
      <c r="P375" s="204"/>
      <c r="Q375" s="204"/>
      <c r="R375" s="204"/>
      <c r="S375" s="198"/>
      <c r="T375" s="198"/>
      <c r="U375" s="123"/>
      <c r="V375" s="62"/>
      <c r="W375" s="58"/>
      <c r="X375" s="58"/>
      <c r="Y375" s="58"/>
      <c r="Z375" s="58"/>
      <c r="AA375" s="58"/>
      <c r="AB375" s="123"/>
      <c r="AC375" s="123"/>
      <c r="AD375" s="123"/>
      <c r="AE375" s="33"/>
      <c r="AF375" s="33"/>
      <c r="AG375" s="33"/>
      <c r="AH375" s="33"/>
      <c r="AI375" s="170"/>
      <c r="AJ375" s="170"/>
      <c r="AK375" s="170"/>
      <c r="AL375" s="170"/>
      <c r="AM375" s="33"/>
      <c r="AN375" s="48"/>
      <c r="AO375" s="34"/>
      <c r="AP375" s="38"/>
      <c r="AQ375" s="34"/>
      <c r="AR375" s="31"/>
      <c r="AS375" s="38"/>
      <c r="AT375" s="38"/>
      <c r="AU375" s="37"/>
      <c r="AV375" s="38"/>
      <c r="AW375" s="38"/>
      <c r="AX375" s="147"/>
      <c r="AY375" s="60"/>
      <c r="AZ375" s="60"/>
      <c r="BA375" s="148"/>
      <c r="BB375" s="282"/>
      <c r="BC375" s="283"/>
      <c r="BD375" s="147"/>
      <c r="BE375" s="147"/>
      <c r="BF375" s="147"/>
      <c r="BG375" s="147"/>
      <c r="BH375" s="147"/>
      <c r="BI375" s="147"/>
      <c r="BJ375" s="147"/>
      <c r="BK375" s="148"/>
      <c r="BL375" s="149"/>
      <c r="BM375" s="149"/>
      <c r="BN375" s="147"/>
      <c r="BO375" s="38"/>
      <c r="BP375" s="38"/>
      <c r="BQ375" s="187"/>
      <c r="BR375" s="61"/>
      <c r="BS375" s="61"/>
      <c r="BT375" s="188"/>
      <c r="BU375" s="275"/>
      <c r="BV375" s="275"/>
      <c r="BW375" s="187"/>
      <c r="BX375" s="187"/>
      <c r="BY375" s="187"/>
      <c r="BZ375" s="187"/>
      <c r="CA375" s="187"/>
      <c r="CB375" s="187"/>
      <c r="CC375" s="187"/>
      <c r="CD375" s="187"/>
      <c r="CE375" s="187"/>
      <c r="CF375" s="188"/>
      <c r="CG375" s="189"/>
      <c r="CH375" s="189"/>
      <c r="CI375" s="187"/>
      <c r="CJ375" s="38"/>
      <c r="CK375" s="38"/>
      <c r="CL375" s="38"/>
      <c r="CM375" s="38"/>
      <c r="CN375" s="38"/>
      <c r="CO375" s="38"/>
      <c r="CP375" s="38"/>
      <c r="CQ375" s="38"/>
      <c r="CR375" s="38"/>
      <c r="CS375" s="38"/>
    </row>
    <row r="376" spans="1:97" ht="13.5" customHeight="1" x14ac:dyDescent="0.35">
      <c r="A376" s="25"/>
      <c r="B376" s="132"/>
      <c r="C376" s="27"/>
      <c r="D376" s="104"/>
      <c r="E376" s="105"/>
      <c r="F376" s="29"/>
      <c r="G376" s="30"/>
      <c r="H376" s="30"/>
      <c r="I376" s="31"/>
      <c r="J376" s="202"/>
      <c r="K376" s="202"/>
      <c r="L376" s="198"/>
      <c r="M376" s="198"/>
      <c r="N376" s="204"/>
      <c r="O376" s="204"/>
      <c r="P376" s="204"/>
      <c r="Q376" s="204"/>
      <c r="R376" s="204"/>
      <c r="S376" s="198"/>
      <c r="T376" s="198"/>
      <c r="U376" s="123"/>
      <c r="V376" s="62"/>
      <c r="W376" s="58"/>
      <c r="X376" s="58"/>
      <c r="Y376" s="58"/>
      <c r="Z376" s="58"/>
      <c r="AA376" s="58"/>
      <c r="AB376" s="123"/>
      <c r="AC376" s="123"/>
      <c r="AD376" s="123"/>
      <c r="AE376" s="33"/>
      <c r="AF376" s="33"/>
      <c r="AG376" s="33"/>
      <c r="AH376" s="33"/>
      <c r="AI376" s="170"/>
      <c r="AJ376" s="170"/>
      <c r="AK376" s="170"/>
      <c r="AL376" s="170"/>
      <c r="AM376" s="33"/>
      <c r="AN376" s="48"/>
      <c r="AO376" s="34"/>
      <c r="AP376" s="38"/>
      <c r="AQ376" s="34"/>
      <c r="AR376" s="31"/>
      <c r="AS376" s="38"/>
      <c r="AT376" s="38"/>
      <c r="AU376" s="37"/>
      <c r="AV376" s="38"/>
      <c r="AW376" s="38"/>
      <c r="AX376" s="147"/>
      <c r="AY376" s="60"/>
      <c r="AZ376" s="60"/>
      <c r="BA376" s="148"/>
      <c r="BB376" s="282"/>
      <c r="BC376" s="283"/>
      <c r="BD376" s="147"/>
      <c r="BE376" s="147"/>
      <c r="BF376" s="147"/>
      <c r="BG376" s="147"/>
      <c r="BH376" s="147"/>
      <c r="BI376" s="147"/>
      <c r="BJ376" s="147"/>
      <c r="BK376" s="148"/>
      <c r="BL376" s="149"/>
      <c r="BM376" s="149"/>
      <c r="BN376" s="147"/>
      <c r="BO376" s="38"/>
      <c r="BP376" s="38"/>
      <c r="BQ376" s="187"/>
      <c r="BR376" s="61"/>
      <c r="BS376" s="61"/>
      <c r="BT376" s="188"/>
      <c r="BU376" s="275"/>
      <c r="BV376" s="275"/>
      <c r="BW376" s="187"/>
      <c r="BX376" s="187"/>
      <c r="BY376" s="187"/>
      <c r="BZ376" s="187"/>
      <c r="CA376" s="187"/>
      <c r="CB376" s="187"/>
      <c r="CC376" s="187"/>
      <c r="CD376" s="187"/>
      <c r="CE376" s="187"/>
      <c r="CF376" s="188"/>
      <c r="CG376" s="189"/>
      <c r="CH376" s="189"/>
      <c r="CI376" s="187"/>
      <c r="CJ376" s="38"/>
      <c r="CK376" s="38"/>
      <c r="CL376" s="38"/>
      <c r="CM376" s="38"/>
      <c r="CN376" s="38"/>
      <c r="CO376" s="38"/>
      <c r="CP376" s="38"/>
      <c r="CQ376" s="38"/>
      <c r="CR376" s="38"/>
      <c r="CS376" s="38"/>
    </row>
    <row r="377" spans="1:97" ht="13.5" customHeight="1" x14ac:dyDescent="0.35">
      <c r="A377" s="25"/>
      <c r="B377" s="132"/>
      <c r="C377" s="27"/>
      <c r="D377" s="104"/>
      <c r="E377" s="105"/>
      <c r="F377" s="29"/>
      <c r="G377" s="30"/>
      <c r="H377" s="30"/>
      <c r="I377" s="31"/>
      <c r="J377" s="202"/>
      <c r="K377" s="202"/>
      <c r="L377" s="198"/>
      <c r="M377" s="198"/>
      <c r="N377" s="204"/>
      <c r="O377" s="204"/>
      <c r="P377" s="204"/>
      <c r="Q377" s="204"/>
      <c r="R377" s="204"/>
      <c r="S377" s="198"/>
      <c r="T377" s="198"/>
      <c r="U377" s="123"/>
      <c r="V377" s="62"/>
      <c r="W377" s="58"/>
      <c r="X377" s="58"/>
      <c r="Y377" s="58"/>
      <c r="Z377" s="58"/>
      <c r="AA377" s="58"/>
      <c r="AB377" s="123"/>
      <c r="AC377" s="123"/>
      <c r="AD377" s="123"/>
      <c r="AE377" s="33"/>
      <c r="AF377" s="33"/>
      <c r="AG377" s="33"/>
      <c r="AH377" s="33"/>
      <c r="AI377" s="170"/>
      <c r="AJ377" s="170"/>
      <c r="AK377" s="170"/>
      <c r="AL377" s="170"/>
      <c r="AM377" s="33"/>
      <c r="AN377" s="48"/>
      <c r="AO377" s="34"/>
      <c r="AP377" s="38"/>
      <c r="AQ377" s="34"/>
      <c r="AR377" s="31"/>
      <c r="AS377" s="38"/>
      <c r="AT377" s="38"/>
      <c r="AU377" s="37"/>
      <c r="AV377" s="38"/>
      <c r="AW377" s="38"/>
      <c r="AX377" s="147"/>
      <c r="AY377" s="60"/>
      <c r="AZ377" s="60"/>
      <c r="BA377" s="148"/>
      <c r="BB377" s="282"/>
      <c r="BC377" s="283"/>
      <c r="BD377" s="147"/>
      <c r="BE377" s="147"/>
      <c r="BF377" s="147"/>
      <c r="BG377" s="147"/>
      <c r="BH377" s="147"/>
      <c r="BI377" s="147"/>
      <c r="BJ377" s="147"/>
      <c r="BK377" s="148"/>
      <c r="BL377" s="149"/>
      <c r="BM377" s="149"/>
      <c r="BN377" s="147"/>
      <c r="BO377" s="38"/>
      <c r="BP377" s="38"/>
      <c r="BQ377" s="187"/>
      <c r="BR377" s="61"/>
      <c r="BS377" s="61"/>
      <c r="BT377" s="188"/>
      <c r="BU377" s="275"/>
      <c r="BV377" s="275"/>
      <c r="BW377" s="187"/>
      <c r="BX377" s="187"/>
      <c r="BY377" s="187"/>
      <c r="BZ377" s="187"/>
      <c r="CA377" s="187"/>
      <c r="CB377" s="187"/>
      <c r="CC377" s="187"/>
      <c r="CD377" s="187"/>
      <c r="CE377" s="187"/>
      <c r="CF377" s="188"/>
      <c r="CG377" s="189"/>
      <c r="CH377" s="189"/>
      <c r="CI377" s="187"/>
      <c r="CJ377" s="38"/>
      <c r="CK377" s="38"/>
      <c r="CL377" s="38"/>
      <c r="CM377" s="38"/>
      <c r="CN377" s="38"/>
      <c r="CO377" s="38"/>
      <c r="CP377" s="38"/>
      <c r="CQ377" s="38"/>
      <c r="CR377" s="38"/>
      <c r="CS377" s="38"/>
    </row>
    <row r="378" spans="1:97" ht="13.5" customHeight="1" x14ac:dyDescent="0.35">
      <c r="A378" s="25"/>
      <c r="B378" s="132"/>
      <c r="C378" s="27"/>
      <c r="D378" s="104"/>
      <c r="E378" s="105"/>
      <c r="F378" s="29"/>
      <c r="G378" s="30"/>
      <c r="H378" s="30"/>
      <c r="I378" s="31"/>
      <c r="J378" s="202"/>
      <c r="K378" s="202"/>
      <c r="L378" s="198"/>
      <c r="M378" s="198"/>
      <c r="N378" s="204"/>
      <c r="O378" s="204"/>
      <c r="P378" s="204"/>
      <c r="Q378" s="204"/>
      <c r="R378" s="204"/>
      <c r="S378" s="198"/>
      <c r="T378" s="198"/>
      <c r="U378" s="123"/>
      <c r="V378" s="62"/>
      <c r="W378" s="58"/>
      <c r="X378" s="58"/>
      <c r="Y378" s="58"/>
      <c r="Z378" s="58"/>
      <c r="AA378" s="58"/>
      <c r="AB378" s="123"/>
      <c r="AC378" s="123"/>
      <c r="AD378" s="123"/>
      <c r="AE378" s="33"/>
      <c r="AF378" s="33"/>
      <c r="AG378" s="33"/>
      <c r="AH378" s="33"/>
      <c r="AI378" s="170"/>
      <c r="AJ378" s="170"/>
      <c r="AK378" s="170"/>
      <c r="AL378" s="170"/>
      <c r="AM378" s="33"/>
      <c r="AN378" s="48"/>
      <c r="AO378" s="34"/>
      <c r="AP378" s="38"/>
      <c r="AQ378" s="34"/>
      <c r="AR378" s="31"/>
      <c r="AS378" s="38"/>
      <c r="AT378" s="38"/>
      <c r="AU378" s="37"/>
      <c r="AV378" s="38"/>
      <c r="AW378" s="38"/>
      <c r="AX378" s="147"/>
      <c r="AY378" s="60"/>
      <c r="AZ378" s="60"/>
      <c r="BA378" s="148"/>
      <c r="BB378" s="282"/>
      <c r="BC378" s="283"/>
      <c r="BD378" s="147"/>
      <c r="BE378" s="147"/>
      <c r="BF378" s="147"/>
      <c r="BG378" s="147"/>
      <c r="BH378" s="147"/>
      <c r="BI378" s="147"/>
      <c r="BJ378" s="147"/>
      <c r="BK378" s="148"/>
      <c r="BL378" s="149"/>
      <c r="BM378" s="149"/>
      <c r="BN378" s="147"/>
      <c r="BO378" s="38"/>
      <c r="BP378" s="38"/>
      <c r="BQ378" s="187"/>
      <c r="BR378" s="61"/>
      <c r="BS378" s="61"/>
      <c r="BT378" s="188"/>
      <c r="BU378" s="275"/>
      <c r="BV378" s="275"/>
      <c r="BW378" s="187"/>
      <c r="BX378" s="187"/>
      <c r="BY378" s="187"/>
      <c r="BZ378" s="187"/>
      <c r="CA378" s="187"/>
      <c r="CB378" s="187"/>
      <c r="CC378" s="187"/>
      <c r="CD378" s="187"/>
      <c r="CE378" s="187"/>
      <c r="CF378" s="188"/>
      <c r="CG378" s="189"/>
      <c r="CH378" s="189"/>
      <c r="CI378" s="187"/>
      <c r="CJ378" s="38"/>
      <c r="CK378" s="38"/>
      <c r="CL378" s="38"/>
      <c r="CM378" s="38"/>
      <c r="CN378" s="38"/>
      <c r="CO378" s="38"/>
      <c r="CP378" s="38"/>
      <c r="CQ378" s="38"/>
      <c r="CR378" s="38"/>
      <c r="CS378" s="38"/>
    </row>
    <row r="379" spans="1:97" ht="13.5" customHeight="1" x14ac:dyDescent="0.35">
      <c r="A379" s="25"/>
      <c r="B379" s="132"/>
      <c r="C379" s="27"/>
      <c r="D379" s="104"/>
      <c r="E379" s="105"/>
      <c r="F379" s="29"/>
      <c r="G379" s="30"/>
      <c r="H379" s="30"/>
      <c r="I379" s="31"/>
      <c r="J379" s="202"/>
      <c r="K379" s="202"/>
      <c r="L379" s="198"/>
      <c r="M379" s="198"/>
      <c r="N379" s="204"/>
      <c r="O379" s="204"/>
      <c r="P379" s="204"/>
      <c r="Q379" s="204"/>
      <c r="R379" s="204"/>
      <c r="S379" s="198"/>
      <c r="T379" s="198"/>
      <c r="U379" s="123"/>
      <c r="V379" s="62"/>
      <c r="W379" s="58"/>
      <c r="X379" s="58"/>
      <c r="Y379" s="58"/>
      <c r="Z379" s="58"/>
      <c r="AA379" s="58"/>
      <c r="AB379" s="123"/>
      <c r="AC379" s="123"/>
      <c r="AD379" s="123"/>
      <c r="AE379" s="33"/>
      <c r="AF379" s="33"/>
      <c r="AG379" s="33"/>
      <c r="AH379" s="33"/>
      <c r="AI379" s="170"/>
      <c r="AJ379" s="170"/>
      <c r="AK379" s="170"/>
      <c r="AL379" s="170"/>
      <c r="AM379" s="33"/>
      <c r="AN379" s="48"/>
      <c r="AO379" s="34"/>
      <c r="AP379" s="38"/>
      <c r="AQ379" s="34"/>
      <c r="AR379" s="31"/>
      <c r="AS379" s="38"/>
      <c r="AT379" s="38"/>
      <c r="AU379" s="37"/>
      <c r="AV379" s="38"/>
      <c r="AW379" s="38"/>
      <c r="AX379" s="147"/>
      <c r="AY379" s="60"/>
      <c r="AZ379" s="60"/>
      <c r="BA379" s="148"/>
      <c r="BB379" s="282"/>
      <c r="BC379" s="283"/>
      <c r="BD379" s="147"/>
      <c r="BE379" s="147"/>
      <c r="BF379" s="147"/>
      <c r="BG379" s="147"/>
      <c r="BH379" s="147"/>
      <c r="BI379" s="147"/>
      <c r="BJ379" s="147"/>
      <c r="BK379" s="148"/>
      <c r="BL379" s="149"/>
      <c r="BM379" s="149"/>
      <c r="BN379" s="147"/>
      <c r="BO379" s="38"/>
      <c r="BP379" s="38"/>
      <c r="BQ379" s="187"/>
      <c r="BR379" s="61"/>
      <c r="BS379" s="61"/>
      <c r="BT379" s="188"/>
      <c r="BU379" s="275"/>
      <c r="BV379" s="275"/>
      <c r="BW379" s="187"/>
      <c r="BX379" s="187"/>
      <c r="BY379" s="187"/>
      <c r="BZ379" s="187"/>
      <c r="CA379" s="187"/>
      <c r="CB379" s="187"/>
      <c r="CC379" s="187"/>
      <c r="CD379" s="187"/>
      <c r="CE379" s="187"/>
      <c r="CF379" s="188"/>
      <c r="CG379" s="189"/>
      <c r="CH379" s="189"/>
      <c r="CI379" s="187"/>
      <c r="CJ379" s="38"/>
      <c r="CK379" s="38"/>
      <c r="CL379" s="38"/>
      <c r="CM379" s="38"/>
      <c r="CN379" s="38"/>
      <c r="CO379" s="38"/>
      <c r="CP379" s="38"/>
      <c r="CQ379" s="38"/>
      <c r="CR379" s="38"/>
      <c r="CS379" s="38"/>
    </row>
    <row r="380" spans="1:97" ht="13.5" customHeight="1" x14ac:dyDescent="0.35">
      <c r="A380" s="25"/>
      <c r="B380" s="132"/>
      <c r="C380" s="27"/>
      <c r="D380" s="104"/>
      <c r="E380" s="105"/>
      <c r="F380" s="29"/>
      <c r="G380" s="30"/>
      <c r="H380" s="30"/>
      <c r="I380" s="31"/>
      <c r="J380" s="202"/>
      <c r="K380" s="202"/>
      <c r="L380" s="198"/>
      <c r="M380" s="198"/>
      <c r="N380" s="204"/>
      <c r="O380" s="204"/>
      <c r="P380" s="204"/>
      <c r="Q380" s="204"/>
      <c r="R380" s="204"/>
      <c r="S380" s="198"/>
      <c r="T380" s="198"/>
      <c r="U380" s="123"/>
      <c r="V380" s="62"/>
      <c r="W380" s="58"/>
      <c r="X380" s="58"/>
      <c r="Y380" s="58"/>
      <c r="Z380" s="58"/>
      <c r="AA380" s="58"/>
      <c r="AB380" s="123"/>
      <c r="AC380" s="123"/>
      <c r="AD380" s="123"/>
      <c r="AE380" s="33"/>
      <c r="AF380" s="33"/>
      <c r="AG380" s="33"/>
      <c r="AH380" s="33"/>
      <c r="AI380" s="170"/>
      <c r="AJ380" s="170"/>
      <c r="AK380" s="170"/>
      <c r="AL380" s="170"/>
      <c r="AM380" s="33"/>
      <c r="AN380" s="48"/>
      <c r="AO380" s="34"/>
      <c r="AP380" s="38"/>
      <c r="AQ380" s="34"/>
      <c r="AR380" s="31"/>
      <c r="AS380" s="38"/>
      <c r="AT380" s="38"/>
      <c r="AU380" s="37"/>
      <c r="AV380" s="38"/>
      <c r="AW380" s="38"/>
      <c r="AX380" s="147"/>
      <c r="AY380" s="60"/>
      <c r="AZ380" s="60"/>
      <c r="BA380" s="148"/>
      <c r="BB380" s="282"/>
      <c r="BC380" s="283"/>
      <c r="BD380" s="147"/>
      <c r="BE380" s="147"/>
      <c r="BF380" s="147"/>
      <c r="BG380" s="147"/>
      <c r="BH380" s="147"/>
      <c r="BI380" s="147"/>
      <c r="BJ380" s="147"/>
      <c r="BK380" s="148"/>
      <c r="BL380" s="149"/>
      <c r="BM380" s="149"/>
      <c r="BN380" s="147"/>
      <c r="BO380" s="38"/>
      <c r="BP380" s="38"/>
      <c r="BQ380" s="187"/>
      <c r="BR380" s="61"/>
      <c r="BS380" s="61"/>
      <c r="BT380" s="188"/>
      <c r="BU380" s="275"/>
      <c r="BV380" s="275"/>
      <c r="BW380" s="187"/>
      <c r="BX380" s="187"/>
      <c r="BY380" s="187"/>
      <c r="BZ380" s="187"/>
      <c r="CA380" s="187"/>
      <c r="CB380" s="187"/>
      <c r="CC380" s="187"/>
      <c r="CD380" s="187"/>
      <c r="CE380" s="187"/>
      <c r="CF380" s="188"/>
      <c r="CG380" s="189"/>
      <c r="CH380" s="189"/>
      <c r="CI380" s="187"/>
      <c r="CJ380" s="38"/>
      <c r="CK380" s="38"/>
      <c r="CL380" s="38"/>
      <c r="CM380" s="38"/>
      <c r="CN380" s="38"/>
      <c r="CO380" s="38"/>
      <c r="CP380" s="38"/>
      <c r="CQ380" s="38"/>
      <c r="CR380" s="38"/>
      <c r="CS380" s="38"/>
    </row>
    <row r="381" spans="1:97" ht="13.5" customHeight="1" x14ac:dyDescent="0.35">
      <c r="A381" s="25"/>
      <c r="B381" s="132"/>
      <c r="C381" s="27"/>
      <c r="D381" s="104"/>
      <c r="E381" s="105"/>
      <c r="F381" s="29"/>
      <c r="G381" s="30"/>
      <c r="H381" s="30"/>
      <c r="I381" s="31"/>
      <c r="J381" s="202"/>
      <c r="K381" s="202"/>
      <c r="L381" s="198"/>
      <c r="M381" s="198"/>
      <c r="N381" s="204"/>
      <c r="O381" s="204"/>
      <c r="P381" s="204"/>
      <c r="Q381" s="204"/>
      <c r="R381" s="204"/>
      <c r="S381" s="198"/>
      <c r="T381" s="198"/>
      <c r="U381" s="123"/>
      <c r="V381" s="62"/>
      <c r="W381" s="58"/>
      <c r="X381" s="58"/>
      <c r="Y381" s="58"/>
      <c r="Z381" s="58"/>
      <c r="AA381" s="58"/>
      <c r="AB381" s="123"/>
      <c r="AC381" s="123"/>
      <c r="AD381" s="123"/>
      <c r="AE381" s="33"/>
      <c r="AF381" s="33"/>
      <c r="AG381" s="33"/>
      <c r="AH381" s="33"/>
      <c r="AI381" s="170"/>
      <c r="AJ381" s="170"/>
      <c r="AK381" s="170"/>
      <c r="AL381" s="170"/>
      <c r="AM381" s="33"/>
      <c r="AN381" s="48"/>
      <c r="AO381" s="34"/>
      <c r="AP381" s="38"/>
      <c r="AQ381" s="34"/>
      <c r="AR381" s="31"/>
      <c r="AS381" s="38"/>
      <c r="AT381" s="38"/>
      <c r="AU381" s="37"/>
      <c r="AV381" s="38"/>
      <c r="AW381" s="38"/>
      <c r="AX381" s="147"/>
      <c r="AY381" s="60"/>
      <c r="AZ381" s="60"/>
      <c r="BA381" s="148"/>
      <c r="BB381" s="282"/>
      <c r="BC381" s="283"/>
      <c r="BD381" s="147"/>
      <c r="BE381" s="147"/>
      <c r="BF381" s="147"/>
      <c r="BG381" s="147"/>
      <c r="BH381" s="147"/>
      <c r="BI381" s="147"/>
      <c r="BJ381" s="147"/>
      <c r="BK381" s="148"/>
      <c r="BL381" s="149"/>
      <c r="BM381" s="149"/>
      <c r="BN381" s="147"/>
      <c r="BO381" s="38"/>
      <c r="BP381" s="38"/>
      <c r="BQ381" s="187"/>
      <c r="BR381" s="61"/>
      <c r="BS381" s="61"/>
      <c r="BT381" s="188"/>
      <c r="BU381" s="275"/>
      <c r="BV381" s="275"/>
      <c r="BW381" s="187"/>
      <c r="BX381" s="187"/>
      <c r="BY381" s="187"/>
      <c r="BZ381" s="187"/>
      <c r="CA381" s="187"/>
      <c r="CB381" s="187"/>
      <c r="CC381" s="187"/>
      <c r="CD381" s="187"/>
      <c r="CE381" s="187"/>
      <c r="CF381" s="188"/>
      <c r="CG381" s="189"/>
      <c r="CH381" s="189"/>
      <c r="CI381" s="187"/>
      <c r="CJ381" s="38"/>
      <c r="CK381" s="38"/>
      <c r="CL381" s="38"/>
      <c r="CM381" s="38"/>
      <c r="CN381" s="38"/>
      <c r="CO381" s="38"/>
      <c r="CP381" s="38"/>
      <c r="CQ381" s="38"/>
      <c r="CR381" s="38"/>
      <c r="CS381" s="38"/>
    </row>
    <row r="382" spans="1:97" ht="13.5" customHeight="1" x14ac:dyDescent="0.35">
      <c r="A382" s="25"/>
      <c r="B382" s="132"/>
      <c r="C382" s="27"/>
      <c r="D382" s="104"/>
      <c r="E382" s="105"/>
      <c r="F382" s="29"/>
      <c r="G382" s="30"/>
      <c r="H382" s="30"/>
      <c r="I382" s="31"/>
      <c r="J382" s="202"/>
      <c r="K382" s="202"/>
      <c r="L382" s="198"/>
      <c r="M382" s="198"/>
      <c r="N382" s="204"/>
      <c r="O382" s="204"/>
      <c r="P382" s="204"/>
      <c r="Q382" s="204"/>
      <c r="R382" s="204"/>
      <c r="S382" s="198"/>
      <c r="T382" s="198"/>
      <c r="U382" s="123"/>
      <c r="V382" s="62"/>
      <c r="W382" s="58"/>
      <c r="X382" s="58"/>
      <c r="Y382" s="58"/>
      <c r="Z382" s="58"/>
      <c r="AA382" s="58"/>
      <c r="AB382" s="123"/>
      <c r="AC382" s="123"/>
      <c r="AD382" s="123"/>
      <c r="AE382" s="33"/>
      <c r="AF382" s="33"/>
      <c r="AG382" s="33"/>
      <c r="AH382" s="33"/>
      <c r="AI382" s="170"/>
      <c r="AJ382" s="170"/>
      <c r="AK382" s="170"/>
      <c r="AL382" s="170"/>
      <c r="AM382" s="33"/>
      <c r="AN382" s="48"/>
      <c r="AO382" s="34"/>
      <c r="AP382" s="38"/>
      <c r="AQ382" s="34"/>
      <c r="AR382" s="31"/>
      <c r="AS382" s="38"/>
      <c r="AT382" s="38"/>
      <c r="AU382" s="37"/>
      <c r="AV382" s="38"/>
      <c r="AW382" s="38"/>
      <c r="AX382" s="147"/>
      <c r="AY382" s="60"/>
      <c r="AZ382" s="60"/>
      <c r="BA382" s="148"/>
      <c r="BB382" s="282"/>
      <c r="BC382" s="283"/>
      <c r="BD382" s="147"/>
      <c r="BE382" s="147"/>
      <c r="BF382" s="147"/>
      <c r="BG382" s="147"/>
      <c r="BH382" s="147"/>
      <c r="BI382" s="147"/>
      <c r="BJ382" s="147"/>
      <c r="BK382" s="148"/>
      <c r="BL382" s="149"/>
      <c r="BM382" s="149"/>
      <c r="BN382" s="147"/>
      <c r="BO382" s="38"/>
      <c r="BP382" s="38"/>
      <c r="BQ382" s="187"/>
      <c r="BR382" s="61"/>
      <c r="BS382" s="61"/>
      <c r="BT382" s="188"/>
      <c r="BU382" s="275"/>
      <c r="BV382" s="275"/>
      <c r="BW382" s="187"/>
      <c r="BX382" s="187"/>
      <c r="BY382" s="187"/>
      <c r="BZ382" s="187"/>
      <c r="CA382" s="187"/>
      <c r="CB382" s="187"/>
      <c r="CC382" s="187"/>
      <c r="CD382" s="187"/>
      <c r="CE382" s="187"/>
      <c r="CF382" s="188"/>
      <c r="CG382" s="189"/>
      <c r="CH382" s="189"/>
      <c r="CI382" s="187"/>
      <c r="CJ382" s="38"/>
      <c r="CK382" s="38"/>
      <c r="CL382" s="38"/>
      <c r="CM382" s="38"/>
      <c r="CN382" s="38"/>
      <c r="CO382" s="38"/>
      <c r="CP382" s="38"/>
      <c r="CQ382" s="38"/>
      <c r="CR382" s="38"/>
      <c r="CS382" s="38"/>
    </row>
    <row r="383" spans="1:97" ht="13.5" customHeight="1" x14ac:dyDescent="0.35">
      <c r="A383" s="25"/>
      <c r="B383" s="132"/>
      <c r="C383" s="27"/>
      <c r="D383" s="104"/>
      <c r="E383" s="105"/>
      <c r="F383" s="29"/>
      <c r="G383" s="30"/>
      <c r="H383" s="30"/>
      <c r="I383" s="31"/>
      <c r="J383" s="202"/>
      <c r="K383" s="202"/>
      <c r="L383" s="198"/>
      <c r="M383" s="198"/>
      <c r="N383" s="204"/>
      <c r="O383" s="204"/>
      <c r="P383" s="204"/>
      <c r="Q383" s="204"/>
      <c r="R383" s="204"/>
      <c r="S383" s="198"/>
      <c r="T383" s="198"/>
      <c r="U383" s="123"/>
      <c r="V383" s="62"/>
      <c r="W383" s="58"/>
      <c r="X383" s="58"/>
      <c r="Y383" s="58"/>
      <c r="Z383" s="58"/>
      <c r="AA383" s="58"/>
      <c r="AB383" s="123"/>
      <c r="AC383" s="123"/>
      <c r="AD383" s="123"/>
      <c r="AE383" s="33"/>
      <c r="AF383" s="33"/>
      <c r="AG383" s="33"/>
      <c r="AH383" s="33"/>
      <c r="AI383" s="170"/>
      <c r="AJ383" s="170"/>
      <c r="AK383" s="170"/>
      <c r="AL383" s="170"/>
      <c r="AM383" s="33"/>
      <c r="AN383" s="48"/>
      <c r="AO383" s="34"/>
      <c r="AP383" s="38"/>
      <c r="AQ383" s="34"/>
      <c r="AR383" s="31"/>
      <c r="AS383" s="38"/>
      <c r="AT383" s="38"/>
      <c r="AU383" s="37"/>
      <c r="AV383" s="38"/>
      <c r="AW383" s="38"/>
      <c r="AX383" s="147"/>
      <c r="AY383" s="60"/>
      <c r="AZ383" s="60"/>
      <c r="BA383" s="148"/>
      <c r="BB383" s="282"/>
      <c r="BC383" s="283"/>
      <c r="BD383" s="147"/>
      <c r="BE383" s="147"/>
      <c r="BF383" s="147"/>
      <c r="BG383" s="147"/>
      <c r="BH383" s="147"/>
      <c r="BI383" s="147"/>
      <c r="BJ383" s="147"/>
      <c r="BK383" s="148"/>
      <c r="BL383" s="149"/>
      <c r="BM383" s="149"/>
      <c r="BN383" s="147"/>
      <c r="BO383" s="38"/>
      <c r="BP383" s="38"/>
      <c r="BQ383" s="187"/>
      <c r="BR383" s="61"/>
      <c r="BS383" s="61"/>
      <c r="BT383" s="188"/>
      <c r="BU383" s="275"/>
      <c r="BV383" s="275"/>
      <c r="BW383" s="187"/>
      <c r="BX383" s="187"/>
      <c r="BY383" s="187"/>
      <c r="BZ383" s="187"/>
      <c r="CA383" s="187"/>
      <c r="CB383" s="187"/>
      <c r="CC383" s="187"/>
      <c r="CD383" s="187"/>
      <c r="CE383" s="187"/>
      <c r="CF383" s="188"/>
      <c r="CG383" s="189"/>
      <c r="CH383" s="189"/>
      <c r="CI383" s="187"/>
      <c r="CJ383" s="38"/>
      <c r="CK383" s="38"/>
      <c r="CL383" s="38"/>
      <c r="CM383" s="38"/>
      <c r="CN383" s="38"/>
      <c r="CO383" s="38"/>
      <c r="CP383" s="38"/>
      <c r="CQ383" s="38"/>
      <c r="CR383" s="38"/>
      <c r="CS383" s="38"/>
    </row>
    <row r="384" spans="1:97" ht="13.5" customHeight="1" x14ac:dyDescent="0.35">
      <c r="A384" s="25"/>
      <c r="B384" s="132"/>
      <c r="C384" s="27"/>
      <c r="D384" s="104"/>
      <c r="E384" s="105"/>
      <c r="F384" s="29"/>
      <c r="G384" s="30"/>
      <c r="H384" s="30"/>
      <c r="I384" s="31"/>
      <c r="J384" s="202"/>
      <c r="K384" s="202"/>
      <c r="L384" s="198"/>
      <c r="M384" s="198"/>
      <c r="N384" s="204"/>
      <c r="O384" s="204"/>
      <c r="P384" s="204"/>
      <c r="Q384" s="204"/>
      <c r="R384" s="204"/>
      <c r="S384" s="198"/>
      <c r="T384" s="198"/>
      <c r="U384" s="123"/>
      <c r="V384" s="62"/>
      <c r="W384" s="58"/>
      <c r="X384" s="58"/>
      <c r="Y384" s="58"/>
      <c r="Z384" s="58"/>
      <c r="AA384" s="58"/>
      <c r="AB384" s="123"/>
      <c r="AC384" s="123"/>
      <c r="AD384" s="123"/>
      <c r="AE384" s="33"/>
      <c r="AF384" s="33"/>
      <c r="AG384" s="33"/>
      <c r="AH384" s="33"/>
      <c r="AI384" s="170"/>
      <c r="AJ384" s="170"/>
      <c r="AK384" s="170"/>
      <c r="AL384" s="170"/>
      <c r="AM384" s="33"/>
      <c r="AN384" s="48"/>
      <c r="AO384" s="34"/>
      <c r="AP384" s="38"/>
      <c r="AQ384" s="34"/>
      <c r="AR384" s="31"/>
      <c r="AS384" s="38"/>
      <c r="AT384" s="38"/>
      <c r="AU384" s="37"/>
      <c r="AV384" s="38"/>
      <c r="AW384" s="38"/>
      <c r="AX384" s="147"/>
      <c r="AY384" s="60"/>
      <c r="AZ384" s="60"/>
      <c r="BA384" s="148"/>
      <c r="BB384" s="282"/>
      <c r="BC384" s="283"/>
      <c r="BD384" s="147"/>
      <c r="BE384" s="147"/>
      <c r="BF384" s="147"/>
      <c r="BG384" s="147"/>
      <c r="BH384" s="147"/>
      <c r="BI384" s="147"/>
      <c r="BJ384" s="147"/>
      <c r="BK384" s="148"/>
      <c r="BL384" s="149"/>
      <c r="BM384" s="149"/>
      <c r="BN384" s="147"/>
      <c r="BO384" s="38"/>
      <c r="BP384" s="38"/>
      <c r="BQ384" s="187"/>
      <c r="BR384" s="61"/>
      <c r="BS384" s="61"/>
      <c r="BT384" s="188"/>
      <c r="BU384" s="275"/>
      <c r="BV384" s="275"/>
      <c r="BW384" s="187"/>
      <c r="BX384" s="187"/>
      <c r="BY384" s="187"/>
      <c r="BZ384" s="187"/>
      <c r="CA384" s="187"/>
      <c r="CB384" s="187"/>
      <c r="CC384" s="187"/>
      <c r="CD384" s="187"/>
      <c r="CE384" s="187"/>
      <c r="CF384" s="188"/>
      <c r="CG384" s="189"/>
      <c r="CH384" s="189"/>
      <c r="CI384" s="187"/>
      <c r="CJ384" s="38"/>
      <c r="CK384" s="38"/>
      <c r="CL384" s="38"/>
      <c r="CM384" s="38"/>
      <c r="CN384" s="38"/>
      <c r="CO384" s="38"/>
      <c r="CP384" s="38"/>
      <c r="CQ384" s="38"/>
      <c r="CR384" s="38"/>
      <c r="CS384" s="38"/>
    </row>
    <row r="385" spans="1:97" ht="13.5" customHeight="1" x14ac:dyDescent="0.35">
      <c r="A385" s="25"/>
      <c r="B385" s="132"/>
      <c r="C385" s="27"/>
      <c r="D385" s="104"/>
      <c r="E385" s="105"/>
      <c r="F385" s="29"/>
      <c r="G385" s="30"/>
      <c r="H385" s="30"/>
      <c r="I385" s="31"/>
      <c r="J385" s="202"/>
      <c r="K385" s="202"/>
      <c r="L385" s="198"/>
      <c r="M385" s="198"/>
      <c r="N385" s="204"/>
      <c r="O385" s="204"/>
      <c r="P385" s="204"/>
      <c r="Q385" s="204"/>
      <c r="R385" s="204"/>
      <c r="S385" s="198"/>
      <c r="T385" s="198"/>
      <c r="U385" s="123"/>
      <c r="V385" s="62"/>
      <c r="W385" s="58"/>
      <c r="X385" s="58"/>
      <c r="Y385" s="58"/>
      <c r="Z385" s="58"/>
      <c r="AA385" s="58"/>
      <c r="AB385" s="123"/>
      <c r="AC385" s="123"/>
      <c r="AD385" s="123"/>
      <c r="AE385" s="33"/>
      <c r="AF385" s="33"/>
      <c r="AG385" s="33"/>
      <c r="AH385" s="33"/>
      <c r="AI385" s="170"/>
      <c r="AJ385" s="170"/>
      <c r="AK385" s="170"/>
      <c r="AL385" s="170"/>
      <c r="AM385" s="33"/>
      <c r="AN385" s="48"/>
      <c r="AO385" s="34"/>
      <c r="AP385" s="38"/>
      <c r="AQ385" s="34"/>
      <c r="AR385" s="31"/>
      <c r="AS385" s="38"/>
      <c r="AT385" s="38"/>
      <c r="AU385" s="37"/>
      <c r="AV385" s="38"/>
      <c r="AW385" s="38"/>
      <c r="AX385" s="147"/>
      <c r="AY385" s="60"/>
      <c r="AZ385" s="60"/>
      <c r="BA385" s="148"/>
      <c r="BB385" s="282"/>
      <c r="BC385" s="283"/>
      <c r="BD385" s="147"/>
      <c r="BE385" s="147"/>
      <c r="BF385" s="147"/>
      <c r="BG385" s="147"/>
      <c r="BH385" s="147"/>
      <c r="BI385" s="147"/>
      <c r="BJ385" s="147"/>
      <c r="BK385" s="148"/>
      <c r="BL385" s="149"/>
      <c r="BM385" s="149"/>
      <c r="BN385" s="147"/>
      <c r="BO385" s="38"/>
      <c r="BP385" s="38"/>
      <c r="BQ385" s="187"/>
      <c r="BR385" s="61"/>
      <c r="BS385" s="61"/>
      <c r="BT385" s="188"/>
      <c r="BU385" s="275"/>
      <c r="BV385" s="275"/>
      <c r="BW385" s="187"/>
      <c r="BX385" s="187"/>
      <c r="BY385" s="187"/>
      <c r="BZ385" s="187"/>
      <c r="CA385" s="187"/>
      <c r="CB385" s="187"/>
      <c r="CC385" s="187"/>
      <c r="CD385" s="187"/>
      <c r="CE385" s="187"/>
      <c r="CF385" s="188"/>
      <c r="CG385" s="189"/>
      <c r="CH385" s="189"/>
      <c r="CI385" s="187"/>
      <c r="CJ385" s="38"/>
      <c r="CK385" s="38"/>
      <c r="CL385" s="38"/>
      <c r="CM385" s="38"/>
      <c r="CN385" s="38"/>
      <c r="CO385" s="38"/>
      <c r="CP385" s="38"/>
      <c r="CQ385" s="38"/>
      <c r="CR385" s="38"/>
      <c r="CS385" s="38"/>
    </row>
    <row r="386" spans="1:97" ht="13.5" customHeight="1" x14ac:dyDescent="0.35">
      <c r="A386" s="25"/>
      <c r="B386" s="132"/>
      <c r="C386" s="27"/>
      <c r="D386" s="104"/>
      <c r="E386" s="105"/>
      <c r="F386" s="29"/>
      <c r="G386" s="30"/>
      <c r="H386" s="30"/>
      <c r="I386" s="31"/>
      <c r="J386" s="202"/>
      <c r="K386" s="202"/>
      <c r="L386" s="198"/>
      <c r="M386" s="198"/>
      <c r="N386" s="204"/>
      <c r="O386" s="204"/>
      <c r="P386" s="204"/>
      <c r="Q386" s="204"/>
      <c r="R386" s="204"/>
      <c r="S386" s="198"/>
      <c r="T386" s="198"/>
      <c r="U386" s="123"/>
      <c r="V386" s="62"/>
      <c r="W386" s="58"/>
      <c r="X386" s="58"/>
      <c r="Y386" s="58"/>
      <c r="Z386" s="58"/>
      <c r="AA386" s="58"/>
      <c r="AB386" s="123"/>
      <c r="AC386" s="123"/>
      <c r="AD386" s="123"/>
      <c r="AE386" s="33"/>
      <c r="AF386" s="33"/>
      <c r="AG386" s="33"/>
      <c r="AH386" s="33"/>
      <c r="AI386" s="170"/>
      <c r="AJ386" s="170"/>
      <c r="AK386" s="170"/>
      <c r="AL386" s="170"/>
      <c r="AM386" s="33"/>
      <c r="AN386" s="48"/>
      <c r="AO386" s="34"/>
      <c r="AP386" s="38"/>
      <c r="AQ386" s="34"/>
      <c r="AR386" s="31"/>
      <c r="AS386" s="38"/>
      <c r="AT386" s="38"/>
      <c r="AU386" s="37"/>
      <c r="AV386" s="38"/>
      <c r="AW386" s="38"/>
      <c r="AX386" s="147"/>
      <c r="AY386" s="60"/>
      <c r="AZ386" s="60"/>
      <c r="BA386" s="148"/>
      <c r="BB386" s="282"/>
      <c r="BC386" s="283"/>
      <c r="BD386" s="147"/>
      <c r="BE386" s="147"/>
      <c r="BF386" s="147"/>
      <c r="BG386" s="147"/>
      <c r="BH386" s="147"/>
      <c r="BI386" s="147"/>
      <c r="BJ386" s="147"/>
      <c r="BK386" s="148"/>
      <c r="BL386" s="149"/>
      <c r="BM386" s="149"/>
      <c r="BN386" s="147"/>
      <c r="BO386" s="38"/>
      <c r="BP386" s="38"/>
      <c r="BQ386" s="187"/>
      <c r="BR386" s="61"/>
      <c r="BS386" s="61"/>
      <c r="BT386" s="188"/>
      <c r="BU386" s="275"/>
      <c r="BV386" s="275"/>
      <c r="BW386" s="187"/>
      <c r="BX386" s="187"/>
      <c r="BY386" s="187"/>
      <c r="BZ386" s="187"/>
      <c r="CA386" s="187"/>
      <c r="CB386" s="187"/>
      <c r="CC386" s="187"/>
      <c r="CD386" s="187"/>
      <c r="CE386" s="187"/>
      <c r="CF386" s="188"/>
      <c r="CG386" s="189"/>
      <c r="CH386" s="189"/>
      <c r="CI386" s="187"/>
      <c r="CJ386" s="38"/>
      <c r="CK386" s="38"/>
      <c r="CL386" s="38"/>
      <c r="CM386" s="38"/>
      <c r="CN386" s="38"/>
      <c r="CO386" s="38"/>
      <c r="CP386" s="38"/>
      <c r="CQ386" s="38"/>
      <c r="CR386" s="38"/>
      <c r="CS386" s="38"/>
    </row>
    <row r="387" spans="1:97" ht="13.5" customHeight="1" x14ac:dyDescent="0.35">
      <c r="A387" s="25"/>
      <c r="B387" s="132"/>
      <c r="C387" s="27"/>
      <c r="D387" s="104"/>
      <c r="E387" s="105"/>
      <c r="F387" s="29"/>
      <c r="G387" s="30"/>
      <c r="H387" s="30"/>
      <c r="I387" s="31"/>
      <c r="J387" s="202"/>
      <c r="K387" s="202"/>
      <c r="L387" s="198"/>
      <c r="M387" s="198"/>
      <c r="N387" s="204"/>
      <c r="O387" s="204"/>
      <c r="P387" s="204"/>
      <c r="Q387" s="204"/>
      <c r="R387" s="204"/>
      <c r="S387" s="198"/>
      <c r="T387" s="198"/>
      <c r="U387" s="123"/>
      <c r="V387" s="62"/>
      <c r="W387" s="58"/>
      <c r="X387" s="58"/>
      <c r="Y387" s="58"/>
      <c r="Z387" s="58"/>
      <c r="AA387" s="58"/>
      <c r="AB387" s="123"/>
      <c r="AC387" s="123"/>
      <c r="AD387" s="123"/>
      <c r="AE387" s="33"/>
      <c r="AF387" s="33"/>
      <c r="AG387" s="33"/>
      <c r="AH387" s="33"/>
      <c r="AI387" s="170"/>
      <c r="AJ387" s="170"/>
      <c r="AK387" s="170"/>
      <c r="AL387" s="170"/>
      <c r="AM387" s="33"/>
      <c r="AN387" s="48"/>
      <c r="AO387" s="34"/>
      <c r="AP387" s="38"/>
      <c r="AQ387" s="34"/>
      <c r="AR387" s="31"/>
      <c r="AS387" s="38"/>
      <c r="AT387" s="38"/>
      <c r="AU387" s="37"/>
      <c r="AV387" s="38"/>
      <c r="AW387" s="38"/>
      <c r="AX387" s="147"/>
      <c r="AY387" s="60"/>
      <c r="AZ387" s="60"/>
      <c r="BA387" s="148"/>
      <c r="BB387" s="282"/>
      <c r="BC387" s="283"/>
      <c r="BD387" s="147"/>
      <c r="BE387" s="147"/>
      <c r="BF387" s="147"/>
      <c r="BG387" s="147"/>
      <c r="BH387" s="147"/>
      <c r="BI387" s="147"/>
      <c r="BJ387" s="147"/>
      <c r="BK387" s="148"/>
      <c r="BL387" s="149"/>
      <c r="BM387" s="149"/>
      <c r="BN387" s="147"/>
      <c r="BO387" s="38"/>
      <c r="BP387" s="38"/>
      <c r="BQ387" s="187"/>
      <c r="BR387" s="61"/>
      <c r="BS387" s="61"/>
      <c r="BT387" s="188"/>
      <c r="BU387" s="275"/>
      <c r="BV387" s="275"/>
      <c r="BW387" s="187"/>
      <c r="BX387" s="187"/>
      <c r="BY387" s="187"/>
      <c r="BZ387" s="187"/>
      <c r="CA387" s="187"/>
      <c r="CB387" s="187"/>
      <c r="CC387" s="187"/>
      <c r="CD387" s="187"/>
      <c r="CE387" s="187"/>
      <c r="CF387" s="188"/>
      <c r="CG387" s="189"/>
      <c r="CH387" s="189"/>
      <c r="CI387" s="187"/>
      <c r="CJ387" s="38"/>
      <c r="CK387" s="38"/>
      <c r="CL387" s="38"/>
      <c r="CM387" s="38"/>
      <c r="CN387" s="38"/>
      <c r="CO387" s="38"/>
      <c r="CP387" s="38"/>
      <c r="CQ387" s="38"/>
      <c r="CR387" s="38"/>
      <c r="CS387" s="38"/>
    </row>
    <row r="388" spans="1:97" ht="13.5" customHeight="1" x14ac:dyDescent="0.35">
      <c r="A388" s="25"/>
      <c r="B388" s="132"/>
      <c r="C388" s="27"/>
      <c r="D388" s="104"/>
      <c r="E388" s="105"/>
      <c r="F388" s="29"/>
      <c r="G388" s="30"/>
      <c r="H388" s="30"/>
      <c r="I388" s="31"/>
      <c r="J388" s="202"/>
      <c r="K388" s="202"/>
      <c r="L388" s="198"/>
      <c r="M388" s="198"/>
      <c r="N388" s="204"/>
      <c r="O388" s="204"/>
      <c r="P388" s="204"/>
      <c r="Q388" s="204"/>
      <c r="R388" s="204"/>
      <c r="S388" s="198"/>
      <c r="T388" s="198"/>
      <c r="U388" s="123"/>
      <c r="V388" s="62"/>
      <c r="W388" s="58"/>
      <c r="X388" s="58"/>
      <c r="Y388" s="58"/>
      <c r="Z388" s="58"/>
      <c r="AA388" s="58"/>
      <c r="AB388" s="123"/>
      <c r="AC388" s="123"/>
      <c r="AD388" s="123"/>
      <c r="AE388" s="33"/>
      <c r="AF388" s="33"/>
      <c r="AG388" s="33"/>
      <c r="AH388" s="33"/>
      <c r="AI388" s="170"/>
      <c r="AJ388" s="170"/>
      <c r="AK388" s="170"/>
      <c r="AL388" s="170"/>
      <c r="AM388" s="33"/>
      <c r="AN388" s="48"/>
      <c r="AO388" s="34"/>
      <c r="AP388" s="38"/>
      <c r="AQ388" s="34"/>
      <c r="AR388" s="31"/>
      <c r="AS388" s="38"/>
      <c r="AT388" s="38"/>
      <c r="AU388" s="37"/>
      <c r="AV388" s="38"/>
      <c r="AW388" s="38"/>
      <c r="AX388" s="147"/>
      <c r="AY388" s="60"/>
      <c r="AZ388" s="60"/>
      <c r="BA388" s="148"/>
      <c r="BB388" s="282"/>
      <c r="BC388" s="283"/>
      <c r="BD388" s="147"/>
      <c r="BE388" s="147"/>
      <c r="BF388" s="147"/>
      <c r="BG388" s="147"/>
      <c r="BH388" s="147"/>
      <c r="BI388" s="147"/>
      <c r="BJ388" s="147"/>
      <c r="BK388" s="148"/>
      <c r="BL388" s="149"/>
      <c r="BM388" s="149"/>
      <c r="BN388" s="147"/>
      <c r="BO388" s="38"/>
      <c r="BP388" s="38"/>
      <c r="BQ388" s="187"/>
      <c r="BR388" s="61"/>
      <c r="BS388" s="61"/>
      <c r="BT388" s="188"/>
      <c r="BU388" s="275"/>
      <c r="BV388" s="275"/>
      <c r="BW388" s="187"/>
      <c r="BX388" s="187"/>
      <c r="BY388" s="187"/>
      <c r="BZ388" s="187"/>
      <c r="CA388" s="187"/>
      <c r="CB388" s="187"/>
      <c r="CC388" s="187"/>
      <c r="CD388" s="187"/>
      <c r="CE388" s="187"/>
      <c r="CF388" s="188"/>
      <c r="CG388" s="189"/>
      <c r="CH388" s="189"/>
      <c r="CI388" s="187"/>
      <c r="CJ388" s="38"/>
      <c r="CK388" s="38"/>
      <c r="CL388" s="38"/>
      <c r="CM388" s="38"/>
      <c r="CN388" s="38"/>
      <c r="CO388" s="38"/>
      <c r="CP388" s="38"/>
      <c r="CQ388" s="38"/>
      <c r="CR388" s="38"/>
      <c r="CS388" s="38"/>
    </row>
    <row r="389" spans="1:97" ht="13.5" customHeight="1" x14ac:dyDescent="0.35">
      <c r="A389" s="25"/>
      <c r="B389" s="132"/>
      <c r="C389" s="27"/>
      <c r="D389" s="104"/>
      <c r="E389" s="105"/>
      <c r="F389" s="29"/>
      <c r="G389" s="30"/>
      <c r="H389" s="30"/>
      <c r="I389" s="31"/>
      <c r="J389" s="202"/>
      <c r="K389" s="202"/>
      <c r="L389" s="198"/>
      <c r="M389" s="198"/>
      <c r="N389" s="204"/>
      <c r="O389" s="204"/>
      <c r="P389" s="204"/>
      <c r="Q389" s="204"/>
      <c r="R389" s="204"/>
      <c r="S389" s="198"/>
      <c r="T389" s="198"/>
      <c r="U389" s="123"/>
      <c r="V389" s="62"/>
      <c r="W389" s="58"/>
      <c r="X389" s="58"/>
      <c r="Y389" s="58"/>
      <c r="Z389" s="58"/>
      <c r="AA389" s="58"/>
      <c r="AB389" s="123"/>
      <c r="AC389" s="123"/>
      <c r="AD389" s="123"/>
      <c r="AE389" s="33"/>
      <c r="AF389" s="33"/>
      <c r="AG389" s="33"/>
      <c r="AH389" s="33"/>
      <c r="AI389" s="170"/>
      <c r="AJ389" s="170"/>
      <c r="AK389" s="170"/>
      <c r="AL389" s="170"/>
      <c r="AM389" s="33"/>
      <c r="AN389" s="48"/>
      <c r="AO389" s="34"/>
      <c r="AP389" s="38"/>
      <c r="AQ389" s="34"/>
      <c r="AR389" s="31"/>
      <c r="AS389" s="38"/>
      <c r="AT389" s="38"/>
      <c r="AU389" s="37"/>
      <c r="AV389" s="38"/>
      <c r="AW389" s="38"/>
      <c r="AX389" s="147"/>
      <c r="AY389" s="60"/>
      <c r="AZ389" s="60"/>
      <c r="BA389" s="148"/>
      <c r="BB389" s="282"/>
      <c r="BC389" s="283"/>
      <c r="BD389" s="147"/>
      <c r="BE389" s="147"/>
      <c r="BF389" s="147"/>
      <c r="BG389" s="147"/>
      <c r="BH389" s="147"/>
      <c r="BI389" s="147"/>
      <c r="BJ389" s="147"/>
      <c r="BK389" s="148"/>
      <c r="BL389" s="149"/>
      <c r="BM389" s="149"/>
      <c r="BN389" s="147"/>
      <c r="BO389" s="38"/>
      <c r="BP389" s="38"/>
      <c r="BQ389" s="187"/>
      <c r="BR389" s="61"/>
      <c r="BS389" s="61"/>
      <c r="BT389" s="188"/>
      <c r="BU389" s="275"/>
      <c r="BV389" s="275"/>
      <c r="BW389" s="187"/>
      <c r="BX389" s="187"/>
      <c r="BY389" s="187"/>
      <c r="BZ389" s="187"/>
      <c r="CA389" s="187"/>
      <c r="CB389" s="187"/>
      <c r="CC389" s="187"/>
      <c r="CD389" s="187"/>
      <c r="CE389" s="187"/>
      <c r="CF389" s="188"/>
      <c r="CG389" s="189"/>
      <c r="CH389" s="189"/>
      <c r="CI389" s="187"/>
      <c r="CJ389" s="38"/>
      <c r="CK389" s="38"/>
      <c r="CL389" s="38"/>
      <c r="CM389" s="38"/>
      <c r="CN389" s="38"/>
      <c r="CO389" s="38"/>
      <c r="CP389" s="38"/>
      <c r="CQ389" s="38"/>
      <c r="CR389" s="38"/>
      <c r="CS389" s="38"/>
    </row>
    <row r="390" spans="1:97" ht="13.5" customHeight="1" x14ac:dyDescent="0.35">
      <c r="A390" s="25"/>
      <c r="B390" s="132"/>
      <c r="C390" s="27"/>
      <c r="D390" s="104"/>
      <c r="E390" s="105"/>
      <c r="F390" s="29"/>
      <c r="G390" s="30"/>
      <c r="H390" s="30"/>
      <c r="I390" s="31"/>
      <c r="J390" s="202"/>
      <c r="K390" s="202"/>
      <c r="L390" s="198"/>
      <c r="M390" s="198"/>
      <c r="N390" s="204"/>
      <c r="O390" s="204"/>
      <c r="P390" s="204"/>
      <c r="Q390" s="204"/>
      <c r="R390" s="204"/>
      <c r="S390" s="198"/>
      <c r="T390" s="198"/>
      <c r="U390" s="123"/>
      <c r="V390" s="62"/>
      <c r="W390" s="58"/>
      <c r="X390" s="58"/>
      <c r="Y390" s="58"/>
      <c r="Z390" s="58"/>
      <c r="AA390" s="58"/>
      <c r="AB390" s="123"/>
      <c r="AC390" s="123"/>
      <c r="AD390" s="123"/>
      <c r="AE390" s="33"/>
      <c r="AF390" s="33"/>
      <c r="AG390" s="33"/>
      <c r="AH390" s="33"/>
      <c r="AI390" s="170"/>
      <c r="AJ390" s="170"/>
      <c r="AK390" s="170"/>
      <c r="AL390" s="170"/>
      <c r="AM390" s="33"/>
      <c r="AN390" s="48"/>
      <c r="AO390" s="34"/>
      <c r="AP390" s="38"/>
      <c r="AQ390" s="34"/>
      <c r="AR390" s="31"/>
      <c r="AS390" s="38"/>
      <c r="AT390" s="38"/>
      <c r="AU390" s="37"/>
      <c r="AV390" s="38"/>
      <c r="AW390" s="38"/>
      <c r="AX390" s="147"/>
      <c r="AY390" s="60"/>
      <c r="AZ390" s="60"/>
      <c r="BA390" s="148"/>
      <c r="BB390" s="282"/>
      <c r="BC390" s="283"/>
      <c r="BD390" s="147"/>
      <c r="BE390" s="147"/>
      <c r="BF390" s="147"/>
      <c r="BG390" s="147"/>
      <c r="BH390" s="147"/>
      <c r="BI390" s="147"/>
      <c r="BJ390" s="147"/>
      <c r="BK390" s="148"/>
      <c r="BL390" s="149"/>
      <c r="BM390" s="149"/>
      <c r="BN390" s="147"/>
      <c r="BO390" s="38"/>
      <c r="BP390" s="38"/>
      <c r="BQ390" s="187"/>
      <c r="BR390" s="61"/>
      <c r="BS390" s="61"/>
      <c r="BT390" s="188"/>
      <c r="BU390" s="275"/>
      <c r="BV390" s="275"/>
      <c r="BW390" s="187"/>
      <c r="BX390" s="187"/>
      <c r="BY390" s="187"/>
      <c r="BZ390" s="187"/>
      <c r="CA390" s="187"/>
      <c r="CB390" s="187"/>
      <c r="CC390" s="187"/>
      <c r="CD390" s="187"/>
      <c r="CE390" s="187"/>
      <c r="CF390" s="188"/>
      <c r="CG390" s="189"/>
      <c r="CH390" s="189"/>
      <c r="CI390" s="187"/>
      <c r="CJ390" s="38"/>
      <c r="CK390" s="38"/>
      <c r="CL390" s="38"/>
      <c r="CM390" s="38"/>
      <c r="CN390" s="38"/>
      <c r="CO390" s="38"/>
      <c r="CP390" s="38"/>
      <c r="CQ390" s="38"/>
      <c r="CR390" s="38"/>
      <c r="CS390" s="38"/>
    </row>
    <row r="391" spans="1:97" ht="13.5" customHeight="1" x14ac:dyDescent="0.35">
      <c r="A391" s="25"/>
      <c r="B391" s="132"/>
      <c r="C391" s="27"/>
      <c r="D391" s="104"/>
      <c r="E391" s="105"/>
      <c r="F391" s="29"/>
      <c r="G391" s="30"/>
      <c r="H391" s="30"/>
      <c r="I391" s="31"/>
      <c r="J391" s="202"/>
      <c r="K391" s="202"/>
      <c r="L391" s="198"/>
      <c r="M391" s="198"/>
      <c r="N391" s="204"/>
      <c r="O391" s="204"/>
      <c r="P391" s="204"/>
      <c r="Q391" s="204"/>
      <c r="R391" s="204"/>
      <c r="S391" s="198"/>
      <c r="T391" s="198"/>
      <c r="U391" s="123"/>
      <c r="V391" s="62"/>
      <c r="W391" s="58"/>
      <c r="X391" s="58"/>
      <c r="Y391" s="58"/>
      <c r="Z391" s="58"/>
      <c r="AA391" s="58"/>
      <c r="AB391" s="123"/>
      <c r="AC391" s="123"/>
      <c r="AD391" s="123"/>
      <c r="AE391" s="33"/>
      <c r="AF391" s="33"/>
      <c r="AG391" s="33"/>
      <c r="AH391" s="33"/>
      <c r="AI391" s="170"/>
      <c r="AJ391" s="170"/>
      <c r="AK391" s="170"/>
      <c r="AL391" s="170"/>
      <c r="AM391" s="33"/>
      <c r="AN391" s="48"/>
      <c r="AO391" s="34"/>
      <c r="AP391" s="38"/>
      <c r="AQ391" s="34"/>
      <c r="AR391" s="31"/>
      <c r="AS391" s="38"/>
      <c r="AT391" s="38"/>
      <c r="AU391" s="37"/>
      <c r="AV391" s="38"/>
      <c r="AW391" s="38"/>
      <c r="AX391" s="147"/>
      <c r="AY391" s="60"/>
      <c r="AZ391" s="60"/>
      <c r="BA391" s="148"/>
      <c r="BB391" s="282"/>
      <c r="BC391" s="283"/>
      <c r="BD391" s="147"/>
      <c r="BE391" s="147"/>
      <c r="BF391" s="147"/>
      <c r="BG391" s="147"/>
      <c r="BH391" s="147"/>
      <c r="BI391" s="147"/>
      <c r="BJ391" s="147"/>
      <c r="BK391" s="148"/>
      <c r="BL391" s="149"/>
      <c r="BM391" s="149"/>
      <c r="BN391" s="147"/>
      <c r="BO391" s="38"/>
      <c r="BP391" s="38"/>
      <c r="BQ391" s="187"/>
      <c r="BR391" s="61"/>
      <c r="BS391" s="61"/>
      <c r="BT391" s="188"/>
      <c r="BU391" s="275"/>
      <c r="BV391" s="275"/>
      <c r="BW391" s="187"/>
      <c r="BX391" s="187"/>
      <c r="BY391" s="187"/>
      <c r="BZ391" s="187"/>
      <c r="CA391" s="187"/>
      <c r="CB391" s="187"/>
      <c r="CC391" s="187"/>
      <c r="CD391" s="187"/>
      <c r="CE391" s="187"/>
      <c r="CF391" s="188"/>
      <c r="CG391" s="189"/>
      <c r="CH391" s="189"/>
      <c r="CI391" s="187"/>
      <c r="CJ391" s="38"/>
      <c r="CK391" s="38"/>
      <c r="CL391" s="38"/>
      <c r="CM391" s="38"/>
      <c r="CN391" s="38"/>
      <c r="CO391" s="38"/>
      <c r="CP391" s="38"/>
      <c r="CQ391" s="38"/>
      <c r="CR391" s="38"/>
      <c r="CS391" s="38"/>
    </row>
    <row r="392" spans="1:97" ht="13.5" customHeight="1" x14ac:dyDescent="0.35">
      <c r="A392" s="25"/>
      <c r="B392" s="132"/>
      <c r="C392" s="27"/>
      <c r="D392" s="104"/>
      <c r="E392" s="105"/>
      <c r="F392" s="29"/>
      <c r="G392" s="30"/>
      <c r="H392" s="30"/>
      <c r="I392" s="31"/>
      <c r="J392" s="202"/>
      <c r="K392" s="202"/>
      <c r="L392" s="198"/>
      <c r="M392" s="198"/>
      <c r="N392" s="204"/>
      <c r="O392" s="204"/>
      <c r="P392" s="204"/>
      <c r="Q392" s="204"/>
      <c r="R392" s="204"/>
      <c r="S392" s="198"/>
      <c r="T392" s="198"/>
      <c r="U392" s="123"/>
      <c r="V392" s="62"/>
      <c r="W392" s="58"/>
      <c r="X392" s="58"/>
      <c r="Y392" s="58"/>
      <c r="Z392" s="58"/>
      <c r="AA392" s="58"/>
      <c r="AB392" s="123"/>
      <c r="AC392" s="123"/>
      <c r="AD392" s="123"/>
      <c r="AE392" s="33"/>
      <c r="AF392" s="33"/>
      <c r="AG392" s="33"/>
      <c r="AH392" s="33"/>
      <c r="AI392" s="170"/>
      <c r="AJ392" s="170"/>
      <c r="AK392" s="170"/>
      <c r="AL392" s="170"/>
      <c r="AM392" s="33"/>
      <c r="AN392" s="48"/>
      <c r="AO392" s="34"/>
      <c r="AP392" s="38"/>
      <c r="AQ392" s="34"/>
      <c r="AR392" s="31"/>
      <c r="AS392" s="38"/>
      <c r="AT392" s="38"/>
      <c r="AU392" s="37"/>
      <c r="AV392" s="38"/>
      <c r="AW392" s="38"/>
      <c r="AX392" s="147"/>
      <c r="AY392" s="60"/>
      <c r="AZ392" s="60"/>
      <c r="BA392" s="148"/>
      <c r="BB392" s="282"/>
      <c r="BC392" s="283"/>
      <c r="BD392" s="147"/>
      <c r="BE392" s="147"/>
      <c r="BF392" s="147"/>
      <c r="BG392" s="147"/>
      <c r="BH392" s="147"/>
      <c r="BI392" s="147"/>
      <c r="BJ392" s="147"/>
      <c r="BK392" s="148"/>
      <c r="BL392" s="149"/>
      <c r="BM392" s="149"/>
      <c r="BN392" s="147"/>
      <c r="BO392" s="38"/>
      <c r="BP392" s="38"/>
      <c r="BQ392" s="187"/>
      <c r="BR392" s="61"/>
      <c r="BS392" s="61"/>
      <c r="BT392" s="188"/>
      <c r="BU392" s="275"/>
      <c r="BV392" s="275"/>
      <c r="BW392" s="187"/>
      <c r="BX392" s="187"/>
      <c r="BY392" s="187"/>
      <c r="BZ392" s="187"/>
      <c r="CA392" s="187"/>
      <c r="CB392" s="187"/>
      <c r="CC392" s="187"/>
      <c r="CD392" s="187"/>
      <c r="CE392" s="187"/>
      <c r="CF392" s="188"/>
      <c r="CG392" s="189"/>
      <c r="CH392" s="189"/>
      <c r="CI392" s="187"/>
      <c r="CJ392" s="38"/>
      <c r="CK392" s="38"/>
      <c r="CL392" s="38"/>
      <c r="CM392" s="38"/>
      <c r="CN392" s="38"/>
      <c r="CO392" s="38"/>
      <c r="CP392" s="38"/>
      <c r="CQ392" s="38"/>
      <c r="CR392" s="38"/>
      <c r="CS392" s="38"/>
    </row>
    <row r="393" spans="1:97" ht="13.5" customHeight="1" x14ac:dyDescent="0.35">
      <c r="A393" s="25"/>
      <c r="B393" s="132"/>
      <c r="C393" s="27"/>
      <c r="D393" s="104"/>
      <c r="E393" s="105"/>
      <c r="F393" s="29"/>
      <c r="G393" s="30"/>
      <c r="H393" s="30"/>
      <c r="I393" s="31"/>
      <c r="J393" s="202"/>
      <c r="K393" s="202"/>
      <c r="L393" s="198"/>
      <c r="M393" s="198"/>
      <c r="N393" s="204"/>
      <c r="O393" s="204"/>
      <c r="P393" s="204"/>
      <c r="Q393" s="204"/>
      <c r="R393" s="204"/>
      <c r="S393" s="198"/>
      <c r="T393" s="198"/>
      <c r="U393" s="123"/>
      <c r="V393" s="62"/>
      <c r="W393" s="58"/>
      <c r="X393" s="58"/>
      <c r="Y393" s="58"/>
      <c r="Z393" s="58"/>
      <c r="AA393" s="58"/>
      <c r="AB393" s="123"/>
      <c r="AC393" s="123"/>
      <c r="AD393" s="123"/>
      <c r="AE393" s="33"/>
      <c r="AF393" s="33"/>
      <c r="AG393" s="33"/>
      <c r="AH393" s="33"/>
      <c r="AI393" s="170"/>
      <c r="AJ393" s="170"/>
      <c r="AK393" s="170"/>
      <c r="AL393" s="170"/>
      <c r="AM393" s="33"/>
      <c r="AN393" s="48"/>
      <c r="AO393" s="34"/>
      <c r="AP393" s="38"/>
      <c r="AQ393" s="34"/>
      <c r="AR393" s="31"/>
      <c r="AS393" s="38"/>
      <c r="AT393" s="38"/>
      <c r="AU393" s="37"/>
      <c r="AV393" s="38"/>
      <c r="AW393" s="38"/>
      <c r="AX393" s="147"/>
      <c r="AY393" s="60"/>
      <c r="AZ393" s="60"/>
      <c r="BA393" s="148"/>
      <c r="BB393" s="282"/>
      <c r="BC393" s="283"/>
      <c r="BD393" s="147"/>
      <c r="BE393" s="147"/>
      <c r="BF393" s="147"/>
      <c r="BG393" s="147"/>
      <c r="BH393" s="147"/>
      <c r="BI393" s="147"/>
      <c r="BJ393" s="147"/>
      <c r="BK393" s="148"/>
      <c r="BL393" s="149"/>
      <c r="BM393" s="149"/>
      <c r="BN393" s="147"/>
      <c r="BO393" s="38"/>
      <c r="BP393" s="38"/>
      <c r="BQ393" s="187"/>
      <c r="BR393" s="61"/>
      <c r="BS393" s="61"/>
      <c r="BT393" s="188"/>
      <c r="BU393" s="275"/>
      <c r="BV393" s="275"/>
      <c r="BW393" s="187"/>
      <c r="BX393" s="187"/>
      <c r="BY393" s="187"/>
      <c r="BZ393" s="187"/>
      <c r="CA393" s="187"/>
      <c r="CB393" s="187"/>
      <c r="CC393" s="187"/>
      <c r="CD393" s="187"/>
      <c r="CE393" s="187"/>
      <c r="CF393" s="188"/>
      <c r="CG393" s="189"/>
      <c r="CH393" s="189"/>
      <c r="CI393" s="187"/>
      <c r="CJ393" s="38"/>
      <c r="CK393" s="38"/>
      <c r="CL393" s="38"/>
      <c r="CM393" s="38"/>
      <c r="CN393" s="38"/>
      <c r="CO393" s="38"/>
      <c r="CP393" s="38"/>
      <c r="CQ393" s="38"/>
      <c r="CR393" s="38"/>
      <c r="CS393" s="38"/>
    </row>
    <row r="394" spans="1:97" ht="13.5" customHeight="1" x14ac:dyDescent="0.35">
      <c r="A394" s="25"/>
      <c r="B394" s="132"/>
      <c r="C394" s="27"/>
      <c r="D394" s="104"/>
      <c r="E394" s="105"/>
      <c r="F394" s="29"/>
      <c r="G394" s="30"/>
      <c r="H394" s="30"/>
      <c r="I394" s="31"/>
      <c r="J394" s="202"/>
      <c r="K394" s="202"/>
      <c r="L394" s="198"/>
      <c r="M394" s="198"/>
      <c r="N394" s="204"/>
      <c r="O394" s="204"/>
      <c r="P394" s="204"/>
      <c r="Q394" s="204"/>
      <c r="R394" s="204"/>
      <c r="S394" s="198"/>
      <c r="T394" s="198"/>
      <c r="U394" s="123"/>
      <c r="V394" s="62"/>
      <c r="W394" s="58"/>
      <c r="X394" s="58"/>
      <c r="Y394" s="58"/>
      <c r="Z394" s="58"/>
      <c r="AA394" s="58"/>
      <c r="AB394" s="123"/>
      <c r="AC394" s="123"/>
      <c r="AD394" s="123"/>
      <c r="AE394" s="33"/>
      <c r="AF394" s="33"/>
      <c r="AG394" s="33"/>
      <c r="AH394" s="33"/>
      <c r="AI394" s="170"/>
      <c r="AJ394" s="170"/>
      <c r="AK394" s="170"/>
      <c r="AL394" s="170"/>
      <c r="AM394" s="33"/>
      <c r="AN394" s="48"/>
      <c r="AO394" s="34"/>
      <c r="AP394" s="38"/>
      <c r="AQ394" s="34"/>
      <c r="AR394" s="31"/>
      <c r="AS394" s="38"/>
      <c r="AT394" s="38"/>
      <c r="AU394" s="37"/>
      <c r="AV394" s="38"/>
      <c r="AW394" s="38"/>
      <c r="AX394" s="147"/>
      <c r="AY394" s="60"/>
      <c r="AZ394" s="60"/>
      <c r="BA394" s="148"/>
      <c r="BB394" s="282"/>
      <c r="BC394" s="283"/>
      <c r="BD394" s="147"/>
      <c r="BE394" s="147"/>
      <c r="BF394" s="147"/>
      <c r="BG394" s="147"/>
      <c r="BH394" s="147"/>
      <c r="BI394" s="147"/>
      <c r="BJ394" s="147"/>
      <c r="BK394" s="148"/>
      <c r="BL394" s="149"/>
      <c r="BM394" s="149"/>
      <c r="BN394" s="147"/>
      <c r="BO394" s="38"/>
      <c r="BP394" s="38"/>
      <c r="BQ394" s="187"/>
      <c r="BR394" s="61"/>
      <c r="BS394" s="61"/>
      <c r="BT394" s="188"/>
      <c r="BU394" s="275"/>
      <c r="BV394" s="275"/>
      <c r="BW394" s="187"/>
      <c r="BX394" s="187"/>
      <c r="BY394" s="187"/>
      <c r="BZ394" s="187"/>
      <c r="CA394" s="187"/>
      <c r="CB394" s="187"/>
      <c r="CC394" s="187"/>
      <c r="CD394" s="187"/>
      <c r="CE394" s="187"/>
      <c r="CF394" s="188"/>
      <c r="CG394" s="189"/>
      <c r="CH394" s="189"/>
      <c r="CI394" s="187"/>
      <c r="CJ394" s="38"/>
      <c r="CK394" s="38"/>
      <c r="CL394" s="38"/>
      <c r="CM394" s="38"/>
      <c r="CN394" s="38"/>
      <c r="CO394" s="38"/>
      <c r="CP394" s="38"/>
      <c r="CQ394" s="38"/>
      <c r="CR394" s="38"/>
      <c r="CS394" s="38"/>
    </row>
    <row r="395" spans="1:97" ht="13.5" customHeight="1" x14ac:dyDescent="0.35">
      <c r="A395" s="25"/>
      <c r="B395" s="132"/>
      <c r="C395" s="27"/>
      <c r="D395" s="104"/>
      <c r="E395" s="105"/>
      <c r="F395" s="29"/>
      <c r="G395" s="30"/>
      <c r="H395" s="30"/>
      <c r="I395" s="31"/>
      <c r="J395" s="202"/>
      <c r="K395" s="202"/>
      <c r="L395" s="198"/>
      <c r="M395" s="198"/>
      <c r="N395" s="204"/>
      <c r="O395" s="204"/>
      <c r="P395" s="204"/>
      <c r="Q395" s="204"/>
      <c r="R395" s="204"/>
      <c r="S395" s="198"/>
      <c r="T395" s="198"/>
      <c r="U395" s="123"/>
      <c r="V395" s="62"/>
      <c r="W395" s="58"/>
      <c r="X395" s="58"/>
      <c r="Y395" s="58"/>
      <c r="Z395" s="58"/>
      <c r="AA395" s="58"/>
      <c r="AB395" s="123"/>
      <c r="AC395" s="123"/>
      <c r="AD395" s="123"/>
      <c r="AE395" s="33"/>
      <c r="AF395" s="33"/>
      <c r="AG395" s="33"/>
      <c r="AH395" s="33"/>
      <c r="AI395" s="170"/>
      <c r="AJ395" s="170"/>
      <c r="AK395" s="170"/>
      <c r="AL395" s="170"/>
      <c r="AM395" s="33"/>
      <c r="AN395" s="48"/>
      <c r="AO395" s="34"/>
      <c r="AP395" s="38"/>
      <c r="AQ395" s="34"/>
      <c r="AR395" s="31"/>
      <c r="AS395" s="38"/>
      <c r="AT395" s="38"/>
      <c r="AU395" s="37"/>
      <c r="AV395" s="38"/>
      <c r="AW395" s="38"/>
      <c r="AX395" s="147"/>
      <c r="AY395" s="60"/>
      <c r="AZ395" s="60"/>
      <c r="BA395" s="148"/>
      <c r="BB395" s="282"/>
      <c r="BC395" s="283"/>
      <c r="BD395" s="147"/>
      <c r="BE395" s="147"/>
      <c r="BF395" s="147"/>
      <c r="BG395" s="147"/>
      <c r="BH395" s="147"/>
      <c r="BI395" s="147"/>
      <c r="BJ395" s="147"/>
      <c r="BK395" s="148"/>
      <c r="BL395" s="149"/>
      <c r="BM395" s="149"/>
      <c r="BN395" s="147"/>
      <c r="BO395" s="38"/>
      <c r="BP395" s="38"/>
      <c r="BQ395" s="187"/>
      <c r="BR395" s="61"/>
      <c r="BS395" s="61"/>
      <c r="BT395" s="188"/>
      <c r="BU395" s="275"/>
      <c r="BV395" s="275"/>
      <c r="BW395" s="187"/>
      <c r="BX395" s="187"/>
      <c r="BY395" s="187"/>
      <c r="BZ395" s="187"/>
      <c r="CA395" s="187"/>
      <c r="CB395" s="187"/>
      <c r="CC395" s="187"/>
      <c r="CD395" s="187"/>
      <c r="CE395" s="187"/>
      <c r="CF395" s="188"/>
      <c r="CG395" s="189"/>
      <c r="CH395" s="189"/>
      <c r="CI395" s="187"/>
      <c r="CJ395" s="38"/>
      <c r="CK395" s="38"/>
      <c r="CL395" s="38"/>
      <c r="CM395" s="38"/>
      <c r="CN395" s="38"/>
      <c r="CO395" s="38"/>
      <c r="CP395" s="38"/>
      <c r="CQ395" s="38"/>
      <c r="CR395" s="38"/>
      <c r="CS395" s="38"/>
    </row>
    <row r="396" spans="1:97" ht="13.5" customHeight="1" x14ac:dyDescent="0.35">
      <c r="A396" s="25"/>
      <c r="B396" s="132"/>
      <c r="C396" s="27"/>
      <c r="D396" s="104"/>
      <c r="E396" s="105"/>
      <c r="F396" s="29"/>
      <c r="G396" s="30"/>
      <c r="H396" s="30"/>
      <c r="I396" s="31"/>
      <c r="J396" s="202"/>
      <c r="K396" s="202"/>
      <c r="L396" s="198"/>
      <c r="M396" s="198"/>
      <c r="N396" s="204"/>
      <c r="O396" s="204"/>
      <c r="P396" s="204"/>
      <c r="Q396" s="204"/>
      <c r="R396" s="204"/>
      <c r="S396" s="198"/>
      <c r="T396" s="198"/>
      <c r="U396" s="123"/>
      <c r="V396" s="62"/>
      <c r="W396" s="58"/>
      <c r="X396" s="58"/>
      <c r="Y396" s="58"/>
      <c r="Z396" s="58"/>
      <c r="AA396" s="58"/>
      <c r="AB396" s="123"/>
      <c r="AC396" s="123"/>
      <c r="AD396" s="123"/>
      <c r="AE396" s="33"/>
      <c r="AF396" s="33"/>
      <c r="AG396" s="33"/>
      <c r="AH396" s="33"/>
      <c r="AI396" s="170"/>
      <c r="AJ396" s="170"/>
      <c r="AK396" s="170"/>
      <c r="AL396" s="170"/>
      <c r="AM396" s="33"/>
      <c r="AN396" s="48"/>
      <c r="AO396" s="34"/>
      <c r="AP396" s="38"/>
      <c r="AQ396" s="34"/>
      <c r="AR396" s="31"/>
      <c r="AS396" s="38"/>
      <c r="AT396" s="38"/>
      <c r="AU396" s="37"/>
      <c r="AV396" s="38"/>
      <c r="AW396" s="38"/>
      <c r="AX396" s="147"/>
      <c r="AY396" s="60"/>
      <c r="AZ396" s="60"/>
      <c r="BA396" s="148"/>
      <c r="BB396" s="282"/>
      <c r="BC396" s="283"/>
      <c r="BD396" s="147"/>
      <c r="BE396" s="147"/>
      <c r="BF396" s="147"/>
      <c r="BG396" s="147"/>
      <c r="BH396" s="147"/>
      <c r="BI396" s="147"/>
      <c r="BJ396" s="147"/>
      <c r="BK396" s="148"/>
      <c r="BL396" s="149"/>
      <c r="BM396" s="149"/>
      <c r="BN396" s="147"/>
      <c r="BO396" s="38"/>
      <c r="BP396" s="38"/>
      <c r="BQ396" s="187"/>
      <c r="BR396" s="61"/>
      <c r="BS396" s="61"/>
      <c r="BT396" s="188"/>
      <c r="BU396" s="275"/>
      <c r="BV396" s="275"/>
      <c r="BW396" s="187"/>
      <c r="BX396" s="187"/>
      <c r="BY396" s="187"/>
      <c r="BZ396" s="187"/>
      <c r="CA396" s="187"/>
      <c r="CB396" s="187"/>
      <c r="CC396" s="187"/>
      <c r="CD396" s="187"/>
      <c r="CE396" s="187"/>
      <c r="CF396" s="188"/>
      <c r="CG396" s="189"/>
      <c r="CH396" s="189"/>
      <c r="CI396" s="187"/>
      <c r="CJ396" s="38"/>
      <c r="CK396" s="38"/>
      <c r="CL396" s="38"/>
      <c r="CM396" s="38"/>
      <c r="CN396" s="38"/>
      <c r="CO396" s="38"/>
      <c r="CP396" s="38"/>
      <c r="CQ396" s="38"/>
      <c r="CR396" s="38"/>
      <c r="CS396" s="38"/>
    </row>
    <row r="397" spans="1:97" ht="13.5" customHeight="1" x14ac:dyDescent="0.35">
      <c r="A397" s="25"/>
      <c r="B397" s="132"/>
      <c r="C397" s="27"/>
      <c r="D397" s="104"/>
      <c r="E397" s="105"/>
      <c r="F397" s="29"/>
      <c r="G397" s="30"/>
      <c r="H397" s="30"/>
      <c r="I397" s="31"/>
      <c r="J397" s="202"/>
      <c r="K397" s="202"/>
      <c r="L397" s="198"/>
      <c r="M397" s="198"/>
      <c r="N397" s="204"/>
      <c r="O397" s="204"/>
      <c r="P397" s="204"/>
      <c r="Q397" s="204"/>
      <c r="R397" s="204"/>
      <c r="S397" s="198"/>
      <c r="T397" s="198"/>
      <c r="U397" s="123"/>
      <c r="V397" s="62"/>
      <c r="W397" s="58"/>
      <c r="X397" s="58"/>
      <c r="Y397" s="58"/>
      <c r="Z397" s="58"/>
      <c r="AA397" s="58"/>
      <c r="AB397" s="123"/>
      <c r="AC397" s="123"/>
      <c r="AD397" s="123"/>
      <c r="AE397" s="33"/>
      <c r="AF397" s="33"/>
      <c r="AG397" s="33"/>
      <c r="AH397" s="33"/>
      <c r="AI397" s="170"/>
      <c r="AJ397" s="170"/>
      <c r="AK397" s="170"/>
      <c r="AL397" s="170"/>
      <c r="AM397" s="33"/>
      <c r="AN397" s="48"/>
      <c r="AO397" s="34"/>
      <c r="AP397" s="38"/>
      <c r="AQ397" s="34"/>
      <c r="AR397" s="31"/>
      <c r="AS397" s="38"/>
      <c r="AT397" s="38"/>
      <c r="AU397" s="37"/>
      <c r="AV397" s="38"/>
      <c r="AW397" s="38"/>
      <c r="AX397" s="147"/>
      <c r="AY397" s="60"/>
      <c r="AZ397" s="60"/>
      <c r="BA397" s="148"/>
      <c r="BB397" s="282"/>
      <c r="BC397" s="283"/>
      <c r="BD397" s="147"/>
      <c r="BE397" s="147"/>
      <c r="BF397" s="147"/>
      <c r="BG397" s="147"/>
      <c r="BH397" s="147"/>
      <c r="BI397" s="147"/>
      <c r="BJ397" s="147"/>
      <c r="BK397" s="148"/>
      <c r="BL397" s="149"/>
      <c r="BM397" s="149"/>
      <c r="BN397" s="147"/>
      <c r="BO397" s="38"/>
      <c r="BP397" s="38"/>
      <c r="BQ397" s="187"/>
      <c r="BR397" s="61"/>
      <c r="BS397" s="61"/>
      <c r="BT397" s="188"/>
      <c r="BU397" s="275"/>
      <c r="BV397" s="275"/>
      <c r="BW397" s="187"/>
      <c r="BX397" s="187"/>
      <c r="BY397" s="187"/>
      <c r="BZ397" s="187"/>
      <c r="CA397" s="187"/>
      <c r="CB397" s="187"/>
      <c r="CC397" s="187"/>
      <c r="CD397" s="187"/>
      <c r="CE397" s="187"/>
      <c r="CF397" s="188"/>
      <c r="CG397" s="189"/>
      <c r="CH397" s="189"/>
      <c r="CI397" s="187"/>
      <c r="CJ397" s="38"/>
      <c r="CK397" s="38"/>
      <c r="CL397" s="38"/>
      <c r="CM397" s="38"/>
      <c r="CN397" s="38"/>
      <c r="CO397" s="38"/>
      <c r="CP397" s="38"/>
      <c r="CQ397" s="38"/>
      <c r="CR397" s="38"/>
      <c r="CS397" s="38"/>
    </row>
    <row r="398" spans="1:97" ht="13.5" customHeight="1" x14ac:dyDescent="0.35">
      <c r="A398" s="25"/>
      <c r="B398" s="132"/>
      <c r="C398" s="27"/>
      <c r="D398" s="104"/>
      <c r="E398" s="105"/>
      <c r="F398" s="29"/>
      <c r="G398" s="30"/>
      <c r="H398" s="30"/>
      <c r="I398" s="31"/>
      <c r="J398" s="202"/>
      <c r="K398" s="202"/>
      <c r="L398" s="198"/>
      <c r="M398" s="198"/>
      <c r="N398" s="204"/>
      <c r="O398" s="204"/>
      <c r="P398" s="204"/>
      <c r="Q398" s="204"/>
      <c r="R398" s="204"/>
      <c r="S398" s="198"/>
      <c r="T398" s="198"/>
      <c r="U398" s="123"/>
      <c r="V398" s="62"/>
      <c r="W398" s="58"/>
      <c r="X398" s="58"/>
      <c r="Y398" s="58"/>
      <c r="Z398" s="58"/>
      <c r="AA398" s="58"/>
      <c r="AB398" s="123"/>
      <c r="AC398" s="123"/>
      <c r="AD398" s="123"/>
      <c r="AE398" s="33"/>
      <c r="AF398" s="33"/>
      <c r="AG398" s="33"/>
      <c r="AH398" s="33"/>
      <c r="AI398" s="170"/>
      <c r="AJ398" s="170"/>
      <c r="AK398" s="170"/>
      <c r="AL398" s="170"/>
      <c r="AM398" s="33"/>
      <c r="AN398" s="48"/>
      <c r="AO398" s="34"/>
      <c r="AP398" s="38"/>
      <c r="AQ398" s="34"/>
      <c r="AR398" s="31"/>
      <c r="AS398" s="38"/>
      <c r="AT398" s="38"/>
      <c r="AU398" s="37"/>
      <c r="AV398" s="38"/>
      <c r="AW398" s="38"/>
      <c r="AX398" s="147"/>
      <c r="AY398" s="60"/>
      <c r="AZ398" s="60"/>
      <c r="BA398" s="148"/>
      <c r="BB398" s="282"/>
      <c r="BC398" s="283"/>
      <c r="BD398" s="147"/>
      <c r="BE398" s="147"/>
      <c r="BF398" s="147"/>
      <c r="BG398" s="147"/>
      <c r="BH398" s="147"/>
      <c r="BI398" s="147"/>
      <c r="BJ398" s="147"/>
      <c r="BK398" s="148"/>
      <c r="BL398" s="149"/>
      <c r="BM398" s="149"/>
      <c r="BN398" s="147"/>
      <c r="BO398" s="38"/>
      <c r="BP398" s="38"/>
      <c r="BQ398" s="187"/>
      <c r="BR398" s="61"/>
      <c r="BS398" s="61"/>
      <c r="BT398" s="188"/>
      <c r="BU398" s="275"/>
      <c r="BV398" s="275"/>
      <c r="BW398" s="187"/>
      <c r="BX398" s="187"/>
      <c r="BY398" s="187"/>
      <c r="BZ398" s="187"/>
      <c r="CA398" s="187"/>
      <c r="CB398" s="187"/>
      <c r="CC398" s="187"/>
      <c r="CD398" s="187"/>
      <c r="CE398" s="187"/>
      <c r="CF398" s="188"/>
      <c r="CG398" s="189"/>
      <c r="CH398" s="189"/>
      <c r="CI398" s="187"/>
      <c r="CJ398" s="38"/>
      <c r="CK398" s="38"/>
      <c r="CL398" s="38"/>
      <c r="CM398" s="38"/>
      <c r="CN398" s="38"/>
      <c r="CO398" s="38"/>
      <c r="CP398" s="38"/>
      <c r="CQ398" s="38"/>
      <c r="CR398" s="38"/>
      <c r="CS398" s="38"/>
    </row>
    <row r="399" spans="1:97" ht="13.5" customHeight="1" x14ac:dyDescent="0.35">
      <c r="A399" s="25"/>
      <c r="B399" s="132"/>
      <c r="C399" s="27"/>
      <c r="D399" s="104"/>
      <c r="E399" s="105"/>
      <c r="F399" s="29"/>
      <c r="G399" s="30"/>
      <c r="H399" s="30"/>
      <c r="I399" s="31"/>
      <c r="J399" s="202"/>
      <c r="K399" s="202"/>
      <c r="L399" s="198"/>
      <c r="M399" s="198"/>
      <c r="N399" s="204"/>
      <c r="O399" s="204"/>
      <c r="P399" s="204"/>
      <c r="Q399" s="204"/>
      <c r="R399" s="204"/>
      <c r="S399" s="198"/>
      <c r="T399" s="198"/>
      <c r="U399" s="123"/>
      <c r="V399" s="62"/>
      <c r="W399" s="58"/>
      <c r="X399" s="58"/>
      <c r="Y399" s="58"/>
      <c r="Z399" s="58"/>
      <c r="AA399" s="58"/>
      <c r="AB399" s="123"/>
      <c r="AC399" s="123"/>
      <c r="AD399" s="123"/>
      <c r="AE399" s="33"/>
      <c r="AF399" s="33"/>
      <c r="AG399" s="33"/>
      <c r="AH399" s="33"/>
      <c r="AI399" s="170"/>
      <c r="AJ399" s="170"/>
      <c r="AK399" s="170"/>
      <c r="AL399" s="170"/>
      <c r="AM399" s="33"/>
      <c r="AN399" s="48"/>
      <c r="AO399" s="34"/>
      <c r="AP399" s="38"/>
      <c r="AQ399" s="34"/>
      <c r="AR399" s="31"/>
      <c r="AS399" s="38"/>
      <c r="AT399" s="38"/>
      <c r="AU399" s="37"/>
      <c r="AV399" s="38"/>
      <c r="AW399" s="38"/>
      <c r="AX399" s="147"/>
      <c r="AY399" s="60"/>
      <c r="AZ399" s="60"/>
      <c r="BA399" s="148"/>
      <c r="BB399" s="282"/>
      <c r="BC399" s="283"/>
      <c r="BD399" s="147"/>
      <c r="BE399" s="147"/>
      <c r="BF399" s="147"/>
      <c r="BG399" s="147"/>
      <c r="BH399" s="147"/>
      <c r="BI399" s="147"/>
      <c r="BJ399" s="147"/>
      <c r="BK399" s="148"/>
      <c r="BL399" s="149"/>
      <c r="BM399" s="149"/>
      <c r="BN399" s="147"/>
      <c r="BO399" s="38"/>
      <c r="BP399" s="38"/>
      <c r="BQ399" s="187"/>
      <c r="BR399" s="61"/>
      <c r="BS399" s="61"/>
      <c r="BT399" s="188"/>
      <c r="BU399" s="275"/>
      <c r="BV399" s="275"/>
      <c r="BW399" s="187"/>
      <c r="BX399" s="187"/>
      <c r="BY399" s="187"/>
      <c r="BZ399" s="187"/>
      <c r="CA399" s="187"/>
      <c r="CB399" s="187"/>
      <c r="CC399" s="187"/>
      <c r="CD399" s="187"/>
      <c r="CE399" s="187"/>
      <c r="CF399" s="188"/>
      <c r="CG399" s="189"/>
      <c r="CH399" s="189"/>
      <c r="CI399" s="187"/>
      <c r="CJ399" s="38"/>
      <c r="CK399" s="38"/>
      <c r="CL399" s="38"/>
      <c r="CM399" s="38"/>
      <c r="CN399" s="38"/>
      <c r="CO399" s="38"/>
      <c r="CP399" s="38"/>
      <c r="CQ399" s="38"/>
      <c r="CR399" s="38"/>
      <c r="CS399" s="38"/>
    </row>
    <row r="400" spans="1:97" ht="13.5" customHeight="1" x14ac:dyDescent="0.35">
      <c r="A400" s="25"/>
      <c r="B400" s="132"/>
      <c r="C400" s="27"/>
      <c r="D400" s="104"/>
      <c r="E400" s="105"/>
      <c r="F400" s="29"/>
      <c r="G400" s="30"/>
      <c r="H400" s="30"/>
      <c r="I400" s="31"/>
      <c r="J400" s="202"/>
      <c r="K400" s="202"/>
      <c r="L400" s="198"/>
      <c r="M400" s="198"/>
      <c r="N400" s="204"/>
      <c r="O400" s="204"/>
      <c r="P400" s="204"/>
      <c r="Q400" s="204"/>
      <c r="R400" s="204"/>
      <c r="S400" s="198"/>
      <c r="T400" s="198"/>
      <c r="U400" s="123"/>
      <c r="V400" s="62"/>
      <c r="W400" s="58"/>
      <c r="X400" s="58"/>
      <c r="Y400" s="58"/>
      <c r="Z400" s="58"/>
      <c r="AA400" s="58"/>
      <c r="AB400" s="123"/>
      <c r="AC400" s="123"/>
      <c r="AD400" s="123"/>
      <c r="AE400" s="33"/>
      <c r="AF400" s="33"/>
      <c r="AG400" s="33"/>
      <c r="AH400" s="33"/>
      <c r="AI400" s="170"/>
      <c r="AJ400" s="170"/>
      <c r="AK400" s="170"/>
      <c r="AL400" s="170"/>
      <c r="AM400" s="33"/>
      <c r="AN400" s="48"/>
      <c r="AO400" s="34"/>
      <c r="AP400" s="38"/>
      <c r="AQ400" s="34"/>
      <c r="AR400" s="31"/>
      <c r="AS400" s="38"/>
      <c r="AT400" s="38"/>
      <c r="AU400" s="37"/>
      <c r="AV400" s="38"/>
      <c r="AW400" s="38"/>
      <c r="AX400" s="147"/>
      <c r="AY400" s="60"/>
      <c r="AZ400" s="60"/>
      <c r="BA400" s="148"/>
      <c r="BB400" s="282"/>
      <c r="BC400" s="283"/>
      <c r="BD400" s="147"/>
      <c r="BE400" s="147"/>
      <c r="BF400" s="147"/>
      <c r="BG400" s="147"/>
      <c r="BH400" s="147"/>
      <c r="BI400" s="147"/>
      <c r="BJ400" s="147"/>
      <c r="BK400" s="148"/>
      <c r="BL400" s="149"/>
      <c r="BM400" s="149"/>
      <c r="BN400" s="147"/>
      <c r="BO400" s="38"/>
      <c r="BP400" s="38"/>
      <c r="BQ400" s="187"/>
      <c r="BR400" s="61"/>
      <c r="BS400" s="61"/>
      <c r="BT400" s="188"/>
      <c r="BU400" s="275"/>
      <c r="BV400" s="275"/>
      <c r="BW400" s="187"/>
      <c r="BX400" s="187"/>
      <c r="BY400" s="187"/>
      <c r="BZ400" s="187"/>
      <c r="CA400" s="187"/>
      <c r="CB400" s="187"/>
      <c r="CC400" s="187"/>
      <c r="CD400" s="187"/>
      <c r="CE400" s="187"/>
      <c r="CF400" s="188"/>
      <c r="CG400" s="189"/>
      <c r="CH400" s="189"/>
      <c r="CI400" s="187"/>
      <c r="CJ400" s="38"/>
      <c r="CK400" s="38"/>
      <c r="CL400" s="38"/>
      <c r="CM400" s="38"/>
      <c r="CN400" s="38"/>
      <c r="CO400" s="38"/>
      <c r="CP400" s="38"/>
      <c r="CQ400" s="38"/>
      <c r="CR400" s="38"/>
      <c r="CS400" s="38"/>
    </row>
    <row r="401" spans="1:97" ht="13.5" customHeight="1" x14ac:dyDescent="0.35">
      <c r="A401" s="25"/>
      <c r="B401" s="132"/>
      <c r="C401" s="27"/>
      <c r="D401" s="104"/>
      <c r="E401" s="105"/>
      <c r="F401" s="29"/>
      <c r="G401" s="30"/>
      <c r="H401" s="30"/>
      <c r="I401" s="31"/>
      <c r="J401" s="202"/>
      <c r="K401" s="202"/>
      <c r="L401" s="198"/>
      <c r="M401" s="198"/>
      <c r="N401" s="204"/>
      <c r="O401" s="204"/>
      <c r="P401" s="204"/>
      <c r="Q401" s="204"/>
      <c r="R401" s="204"/>
      <c r="S401" s="198"/>
      <c r="T401" s="198"/>
      <c r="U401" s="123"/>
      <c r="V401" s="62"/>
      <c r="W401" s="58"/>
      <c r="X401" s="58"/>
      <c r="Y401" s="58"/>
      <c r="Z401" s="58"/>
      <c r="AA401" s="58"/>
      <c r="AB401" s="123"/>
      <c r="AC401" s="123"/>
      <c r="AD401" s="123"/>
      <c r="AE401" s="33"/>
      <c r="AF401" s="33"/>
      <c r="AG401" s="33"/>
      <c r="AH401" s="33"/>
      <c r="AI401" s="170"/>
      <c r="AJ401" s="170"/>
      <c r="AK401" s="170"/>
      <c r="AL401" s="170"/>
      <c r="AM401" s="33"/>
      <c r="AN401" s="48"/>
      <c r="AO401" s="34"/>
      <c r="AP401" s="38"/>
      <c r="AQ401" s="34"/>
      <c r="AR401" s="31"/>
      <c r="AS401" s="38"/>
      <c r="AT401" s="38"/>
      <c r="AU401" s="37"/>
      <c r="AV401" s="38"/>
      <c r="AW401" s="38"/>
      <c r="AX401" s="147"/>
      <c r="AY401" s="60"/>
      <c r="AZ401" s="60"/>
      <c r="BA401" s="148"/>
      <c r="BB401" s="282"/>
      <c r="BC401" s="283"/>
      <c r="BD401" s="147"/>
      <c r="BE401" s="147"/>
      <c r="BF401" s="147"/>
      <c r="BG401" s="147"/>
      <c r="BH401" s="147"/>
      <c r="BI401" s="147"/>
      <c r="BJ401" s="147"/>
      <c r="BK401" s="148"/>
      <c r="BL401" s="149"/>
      <c r="BM401" s="149"/>
      <c r="BN401" s="147"/>
      <c r="BO401" s="38"/>
      <c r="BP401" s="38"/>
      <c r="BQ401" s="187"/>
      <c r="BR401" s="61"/>
      <c r="BS401" s="61"/>
      <c r="BT401" s="188"/>
      <c r="BU401" s="275"/>
      <c r="BV401" s="275"/>
      <c r="BW401" s="187"/>
      <c r="BX401" s="187"/>
      <c r="BY401" s="187"/>
      <c r="BZ401" s="187"/>
      <c r="CA401" s="187"/>
      <c r="CB401" s="187"/>
      <c r="CC401" s="187"/>
      <c r="CD401" s="187"/>
      <c r="CE401" s="187"/>
      <c r="CF401" s="188"/>
      <c r="CG401" s="189"/>
      <c r="CH401" s="189"/>
      <c r="CI401" s="187"/>
      <c r="CJ401" s="38"/>
      <c r="CK401" s="38"/>
      <c r="CL401" s="38"/>
      <c r="CM401" s="38"/>
      <c r="CN401" s="38"/>
      <c r="CO401" s="38"/>
      <c r="CP401" s="38"/>
      <c r="CQ401" s="38"/>
      <c r="CR401" s="38"/>
      <c r="CS401" s="38"/>
    </row>
    <row r="402" spans="1:97" ht="13.5" customHeight="1" x14ac:dyDescent="0.35">
      <c r="A402" s="25"/>
      <c r="B402" s="132"/>
      <c r="C402" s="27"/>
      <c r="D402" s="104"/>
      <c r="E402" s="105"/>
      <c r="F402" s="29"/>
      <c r="G402" s="30"/>
      <c r="H402" s="30"/>
      <c r="I402" s="31"/>
      <c r="J402" s="202"/>
      <c r="K402" s="202"/>
      <c r="L402" s="198"/>
      <c r="M402" s="198"/>
      <c r="N402" s="204"/>
      <c r="O402" s="204"/>
      <c r="P402" s="204"/>
      <c r="Q402" s="204"/>
      <c r="R402" s="204"/>
      <c r="S402" s="198"/>
      <c r="T402" s="198"/>
      <c r="U402" s="123"/>
      <c r="V402" s="62"/>
      <c r="W402" s="58"/>
      <c r="X402" s="58"/>
      <c r="Y402" s="58"/>
      <c r="Z402" s="58"/>
      <c r="AA402" s="58"/>
      <c r="AB402" s="123"/>
      <c r="AC402" s="123"/>
      <c r="AD402" s="123"/>
      <c r="AE402" s="33"/>
      <c r="AF402" s="33"/>
      <c r="AG402" s="33"/>
      <c r="AH402" s="33"/>
      <c r="AI402" s="170"/>
      <c r="AJ402" s="170"/>
      <c r="AK402" s="170"/>
      <c r="AL402" s="170"/>
      <c r="AM402" s="33"/>
      <c r="AN402" s="48"/>
      <c r="AO402" s="34"/>
      <c r="AP402" s="38"/>
      <c r="AQ402" s="34"/>
      <c r="AR402" s="31"/>
      <c r="AS402" s="38"/>
      <c r="AT402" s="38"/>
      <c r="AU402" s="37"/>
      <c r="AV402" s="38"/>
      <c r="AW402" s="38"/>
      <c r="AX402" s="147"/>
      <c r="AY402" s="60"/>
      <c r="AZ402" s="60"/>
      <c r="BA402" s="148"/>
      <c r="BB402" s="282"/>
      <c r="BC402" s="283"/>
      <c r="BD402" s="147"/>
      <c r="BE402" s="147"/>
      <c r="BF402" s="147"/>
      <c r="BG402" s="147"/>
      <c r="BH402" s="147"/>
      <c r="BI402" s="147"/>
      <c r="BJ402" s="147"/>
      <c r="BK402" s="148"/>
      <c r="BL402" s="149"/>
      <c r="BM402" s="149"/>
      <c r="BN402" s="147"/>
      <c r="BO402" s="38"/>
      <c r="BP402" s="38"/>
      <c r="BQ402" s="187"/>
      <c r="BR402" s="61"/>
      <c r="BS402" s="61"/>
      <c r="BT402" s="188"/>
      <c r="BU402" s="275"/>
      <c r="BV402" s="275"/>
      <c r="BW402" s="187"/>
      <c r="BX402" s="187"/>
      <c r="BY402" s="187"/>
      <c r="BZ402" s="187"/>
      <c r="CA402" s="187"/>
      <c r="CB402" s="187"/>
      <c r="CC402" s="187"/>
      <c r="CD402" s="187"/>
      <c r="CE402" s="187"/>
      <c r="CF402" s="188"/>
      <c r="CG402" s="189"/>
      <c r="CH402" s="189"/>
      <c r="CI402" s="187"/>
      <c r="CJ402" s="38"/>
      <c r="CK402" s="38"/>
      <c r="CL402" s="38"/>
      <c r="CM402" s="38"/>
      <c r="CN402" s="38"/>
      <c r="CO402" s="38"/>
      <c r="CP402" s="38"/>
      <c r="CQ402" s="38"/>
      <c r="CR402" s="38"/>
      <c r="CS402" s="38"/>
    </row>
    <row r="403" spans="1:97" ht="13.5" customHeight="1" x14ac:dyDescent="0.35">
      <c r="A403" s="25"/>
      <c r="B403" s="132"/>
      <c r="C403" s="27"/>
      <c r="D403" s="104"/>
      <c r="E403" s="105"/>
      <c r="F403" s="29"/>
      <c r="G403" s="30"/>
      <c r="H403" s="30"/>
      <c r="I403" s="31"/>
      <c r="J403" s="202"/>
      <c r="K403" s="202"/>
      <c r="L403" s="198"/>
      <c r="M403" s="198"/>
      <c r="N403" s="204"/>
      <c r="O403" s="204"/>
      <c r="P403" s="204"/>
      <c r="Q403" s="204"/>
      <c r="R403" s="204"/>
      <c r="S403" s="198"/>
      <c r="T403" s="198"/>
      <c r="U403" s="123"/>
      <c r="V403" s="62"/>
      <c r="W403" s="58"/>
      <c r="X403" s="58"/>
      <c r="Y403" s="58"/>
      <c r="Z403" s="58"/>
      <c r="AA403" s="58"/>
      <c r="AB403" s="123"/>
      <c r="AC403" s="123"/>
      <c r="AD403" s="123"/>
      <c r="AE403" s="33"/>
      <c r="AF403" s="33"/>
      <c r="AG403" s="33"/>
      <c r="AH403" s="33"/>
      <c r="AI403" s="170"/>
      <c r="AJ403" s="170"/>
      <c r="AK403" s="170"/>
      <c r="AL403" s="170"/>
      <c r="AM403" s="33"/>
      <c r="AN403" s="48"/>
      <c r="AO403" s="34"/>
      <c r="AP403" s="38"/>
      <c r="AQ403" s="34"/>
      <c r="AR403" s="31"/>
      <c r="AS403" s="38"/>
      <c r="AT403" s="38"/>
      <c r="AU403" s="37"/>
      <c r="AV403" s="38"/>
      <c r="AW403" s="38"/>
      <c r="AX403" s="147"/>
      <c r="AY403" s="60"/>
      <c r="AZ403" s="60"/>
      <c r="BA403" s="148"/>
      <c r="BB403" s="282"/>
      <c r="BC403" s="283"/>
      <c r="BD403" s="147"/>
      <c r="BE403" s="147"/>
      <c r="BF403" s="147"/>
      <c r="BG403" s="147"/>
      <c r="BH403" s="147"/>
      <c r="BI403" s="147"/>
      <c r="BJ403" s="147"/>
      <c r="BK403" s="148"/>
      <c r="BL403" s="149"/>
      <c r="BM403" s="149"/>
      <c r="BN403" s="147"/>
      <c r="BO403" s="38"/>
      <c r="BP403" s="38"/>
      <c r="BQ403" s="187"/>
      <c r="BR403" s="61"/>
      <c r="BS403" s="61"/>
      <c r="BT403" s="188"/>
      <c r="BU403" s="275"/>
      <c r="BV403" s="275"/>
      <c r="BW403" s="187"/>
      <c r="BX403" s="187"/>
      <c r="BY403" s="187"/>
      <c r="BZ403" s="187"/>
      <c r="CA403" s="187"/>
      <c r="CB403" s="187"/>
      <c r="CC403" s="187"/>
      <c r="CD403" s="187"/>
      <c r="CE403" s="187"/>
      <c r="CF403" s="188"/>
      <c r="CG403" s="189"/>
      <c r="CH403" s="189"/>
      <c r="CI403" s="187"/>
      <c r="CJ403" s="38"/>
      <c r="CK403" s="38"/>
      <c r="CL403" s="38"/>
      <c r="CM403" s="38"/>
      <c r="CN403" s="38"/>
      <c r="CO403" s="38"/>
      <c r="CP403" s="38"/>
      <c r="CQ403" s="38"/>
      <c r="CR403" s="38"/>
      <c r="CS403" s="38"/>
    </row>
    <row r="404" spans="1:97" ht="13.5" customHeight="1" x14ac:dyDescent="0.35">
      <c r="A404" s="25"/>
      <c r="B404" s="132"/>
      <c r="C404" s="27"/>
      <c r="D404" s="104"/>
      <c r="E404" s="105"/>
      <c r="F404" s="29"/>
      <c r="G404" s="30"/>
      <c r="H404" s="30"/>
      <c r="I404" s="31"/>
      <c r="J404" s="202"/>
      <c r="K404" s="202"/>
      <c r="L404" s="198"/>
      <c r="M404" s="198"/>
      <c r="N404" s="204"/>
      <c r="O404" s="204"/>
      <c r="P404" s="204"/>
      <c r="Q404" s="204"/>
      <c r="R404" s="204"/>
      <c r="S404" s="198"/>
      <c r="T404" s="198"/>
      <c r="U404" s="123"/>
      <c r="V404" s="62"/>
      <c r="W404" s="58"/>
      <c r="X404" s="58"/>
      <c r="Y404" s="58"/>
      <c r="Z404" s="58"/>
      <c r="AA404" s="58"/>
      <c r="AB404" s="123"/>
      <c r="AC404" s="123"/>
      <c r="AD404" s="123"/>
      <c r="AE404" s="33"/>
      <c r="AF404" s="33"/>
      <c r="AG404" s="33"/>
      <c r="AH404" s="33"/>
      <c r="AI404" s="170"/>
      <c r="AJ404" s="170"/>
      <c r="AK404" s="170"/>
      <c r="AL404" s="170"/>
      <c r="AM404" s="33"/>
      <c r="AN404" s="48"/>
      <c r="AO404" s="34"/>
      <c r="AP404" s="38"/>
      <c r="AQ404" s="34"/>
      <c r="AR404" s="31"/>
      <c r="AS404" s="38"/>
      <c r="AT404" s="38"/>
      <c r="AU404" s="37"/>
      <c r="AV404" s="38"/>
      <c r="AW404" s="38"/>
      <c r="AX404" s="147"/>
      <c r="AY404" s="60"/>
      <c r="AZ404" s="60"/>
      <c r="BA404" s="148"/>
      <c r="BB404" s="282"/>
      <c r="BC404" s="283"/>
      <c r="BD404" s="147"/>
      <c r="BE404" s="147"/>
      <c r="BF404" s="147"/>
      <c r="BG404" s="147"/>
      <c r="BH404" s="147"/>
      <c r="BI404" s="147"/>
      <c r="BJ404" s="147"/>
      <c r="BK404" s="148"/>
      <c r="BL404" s="149"/>
      <c r="BM404" s="149"/>
      <c r="BN404" s="147"/>
      <c r="BO404" s="38"/>
      <c r="BP404" s="38"/>
      <c r="BQ404" s="187"/>
      <c r="BR404" s="61"/>
      <c r="BS404" s="61"/>
      <c r="BT404" s="188"/>
      <c r="BU404" s="275"/>
      <c r="BV404" s="275"/>
      <c r="BW404" s="187"/>
      <c r="BX404" s="187"/>
      <c r="BY404" s="187"/>
      <c r="BZ404" s="187"/>
      <c r="CA404" s="187"/>
      <c r="CB404" s="187"/>
      <c r="CC404" s="187"/>
      <c r="CD404" s="187"/>
      <c r="CE404" s="187"/>
      <c r="CF404" s="188"/>
      <c r="CG404" s="189"/>
      <c r="CH404" s="189"/>
      <c r="CI404" s="187"/>
      <c r="CJ404" s="38"/>
      <c r="CK404" s="38"/>
      <c r="CL404" s="38"/>
      <c r="CM404" s="38"/>
      <c r="CN404" s="38"/>
      <c r="CO404" s="38"/>
      <c r="CP404" s="38"/>
      <c r="CQ404" s="38"/>
      <c r="CR404" s="38"/>
      <c r="CS404" s="38"/>
    </row>
    <row r="405" spans="1:97" ht="13.5" customHeight="1" x14ac:dyDescent="0.35">
      <c r="A405" s="25"/>
      <c r="B405" s="132"/>
      <c r="C405" s="27"/>
      <c r="D405" s="104"/>
      <c r="E405" s="105"/>
      <c r="F405" s="29"/>
      <c r="G405" s="30"/>
      <c r="H405" s="30"/>
      <c r="I405" s="31"/>
      <c r="J405" s="202"/>
      <c r="K405" s="202"/>
      <c r="L405" s="198"/>
      <c r="M405" s="198"/>
      <c r="N405" s="204"/>
      <c r="O405" s="204"/>
      <c r="P405" s="204"/>
      <c r="Q405" s="204"/>
      <c r="R405" s="204"/>
      <c r="S405" s="198"/>
      <c r="T405" s="198"/>
      <c r="U405" s="123"/>
      <c r="V405" s="62"/>
      <c r="W405" s="58"/>
      <c r="X405" s="58"/>
      <c r="Y405" s="58"/>
      <c r="Z405" s="58"/>
      <c r="AA405" s="58"/>
      <c r="AB405" s="123"/>
      <c r="AC405" s="123"/>
      <c r="AD405" s="123"/>
      <c r="AE405" s="33"/>
      <c r="AF405" s="33"/>
      <c r="AG405" s="33"/>
      <c r="AH405" s="33"/>
      <c r="AI405" s="170"/>
      <c r="AJ405" s="170"/>
      <c r="AK405" s="170"/>
      <c r="AL405" s="170"/>
      <c r="AM405" s="33"/>
      <c r="AN405" s="48"/>
      <c r="AO405" s="34"/>
      <c r="AP405" s="38"/>
      <c r="AQ405" s="34"/>
      <c r="AR405" s="31"/>
      <c r="AS405" s="38"/>
      <c r="AT405" s="38"/>
      <c r="AU405" s="37"/>
      <c r="AV405" s="38"/>
      <c r="AW405" s="38"/>
      <c r="AX405" s="147"/>
      <c r="AY405" s="60"/>
      <c r="AZ405" s="60"/>
      <c r="BA405" s="148"/>
      <c r="BB405" s="282"/>
      <c r="BC405" s="283"/>
      <c r="BD405" s="147"/>
      <c r="BE405" s="147"/>
      <c r="BF405" s="147"/>
      <c r="BG405" s="147"/>
      <c r="BH405" s="147"/>
      <c r="BI405" s="147"/>
      <c r="BJ405" s="147"/>
      <c r="BK405" s="148"/>
      <c r="BL405" s="149"/>
      <c r="BM405" s="149"/>
      <c r="BN405" s="147"/>
      <c r="BO405" s="38"/>
      <c r="BP405" s="38"/>
      <c r="BQ405" s="187"/>
      <c r="BR405" s="61"/>
      <c r="BS405" s="61"/>
      <c r="BT405" s="188"/>
      <c r="BU405" s="275"/>
      <c r="BV405" s="275"/>
      <c r="BW405" s="187"/>
      <c r="BX405" s="187"/>
      <c r="BY405" s="187"/>
      <c r="BZ405" s="187"/>
      <c r="CA405" s="187"/>
      <c r="CB405" s="187"/>
      <c r="CC405" s="187"/>
      <c r="CD405" s="187"/>
      <c r="CE405" s="187"/>
      <c r="CF405" s="188"/>
      <c r="CG405" s="189"/>
      <c r="CH405" s="189"/>
      <c r="CI405" s="187"/>
      <c r="CJ405" s="38"/>
      <c r="CK405" s="38"/>
      <c r="CL405" s="38"/>
      <c r="CM405" s="38"/>
      <c r="CN405" s="38"/>
      <c r="CO405" s="38"/>
      <c r="CP405" s="38"/>
      <c r="CQ405" s="38"/>
      <c r="CR405" s="38"/>
      <c r="CS405" s="38"/>
    </row>
    <row r="406" spans="1:97" ht="13.5" customHeight="1" x14ac:dyDescent="0.35">
      <c r="A406" s="25"/>
      <c r="B406" s="132"/>
      <c r="C406" s="27"/>
      <c r="D406" s="104"/>
      <c r="E406" s="105"/>
      <c r="F406" s="29"/>
      <c r="G406" s="30"/>
      <c r="H406" s="30"/>
      <c r="I406" s="31"/>
      <c r="J406" s="202"/>
      <c r="K406" s="202"/>
      <c r="L406" s="198"/>
      <c r="M406" s="198"/>
      <c r="N406" s="204"/>
      <c r="O406" s="204"/>
      <c r="P406" s="204"/>
      <c r="Q406" s="204"/>
      <c r="R406" s="204"/>
      <c r="S406" s="198"/>
      <c r="T406" s="198"/>
      <c r="U406" s="123"/>
      <c r="V406" s="62"/>
      <c r="W406" s="58"/>
      <c r="X406" s="58"/>
      <c r="Y406" s="58"/>
      <c r="Z406" s="58"/>
      <c r="AA406" s="58"/>
      <c r="AB406" s="123"/>
      <c r="AC406" s="123"/>
      <c r="AD406" s="123"/>
      <c r="AE406" s="33"/>
      <c r="AF406" s="33"/>
      <c r="AG406" s="33"/>
      <c r="AH406" s="33"/>
      <c r="AI406" s="170"/>
      <c r="AJ406" s="170"/>
      <c r="AK406" s="170"/>
      <c r="AL406" s="170"/>
      <c r="AM406" s="33"/>
      <c r="AN406" s="48"/>
      <c r="AO406" s="34"/>
      <c r="AP406" s="38"/>
      <c r="AQ406" s="34"/>
      <c r="AR406" s="31"/>
      <c r="AS406" s="38"/>
      <c r="AT406" s="38"/>
      <c r="AU406" s="37"/>
      <c r="AV406" s="38"/>
      <c r="AW406" s="38"/>
      <c r="AX406" s="147"/>
      <c r="AY406" s="60"/>
      <c r="AZ406" s="60"/>
      <c r="BA406" s="148"/>
      <c r="BB406" s="282"/>
      <c r="BC406" s="283"/>
      <c r="BD406" s="147"/>
      <c r="BE406" s="147"/>
      <c r="BF406" s="147"/>
      <c r="BG406" s="147"/>
      <c r="BH406" s="147"/>
      <c r="BI406" s="147"/>
      <c r="BJ406" s="147"/>
      <c r="BK406" s="148"/>
      <c r="BL406" s="149"/>
      <c r="BM406" s="149"/>
      <c r="BN406" s="147"/>
      <c r="BO406" s="38"/>
      <c r="BP406" s="38"/>
      <c r="BQ406" s="187"/>
      <c r="BR406" s="61"/>
      <c r="BS406" s="61"/>
      <c r="BT406" s="188"/>
      <c r="BU406" s="275"/>
      <c r="BV406" s="275"/>
      <c r="BW406" s="187"/>
      <c r="BX406" s="187"/>
      <c r="BY406" s="187"/>
      <c r="BZ406" s="187"/>
      <c r="CA406" s="187"/>
      <c r="CB406" s="187"/>
      <c r="CC406" s="187"/>
      <c r="CD406" s="187"/>
      <c r="CE406" s="187"/>
      <c r="CF406" s="188"/>
      <c r="CG406" s="189"/>
      <c r="CH406" s="189"/>
      <c r="CI406" s="187"/>
      <c r="CJ406" s="38"/>
      <c r="CK406" s="38"/>
      <c r="CL406" s="38"/>
      <c r="CM406" s="38"/>
      <c r="CN406" s="38"/>
      <c r="CO406" s="38"/>
      <c r="CP406" s="38"/>
      <c r="CQ406" s="38"/>
      <c r="CR406" s="38"/>
      <c r="CS406" s="38"/>
    </row>
    <row r="407" spans="1:97" ht="13.5" customHeight="1" x14ac:dyDescent="0.35">
      <c r="A407" s="25"/>
      <c r="B407" s="132"/>
      <c r="C407" s="27"/>
      <c r="D407" s="104"/>
      <c r="E407" s="105"/>
      <c r="F407" s="29"/>
      <c r="G407" s="30"/>
      <c r="H407" s="30"/>
      <c r="I407" s="31"/>
      <c r="J407" s="202"/>
      <c r="K407" s="202"/>
      <c r="L407" s="198"/>
      <c r="M407" s="198"/>
      <c r="N407" s="204"/>
      <c r="O407" s="204"/>
      <c r="P407" s="204"/>
      <c r="Q407" s="204"/>
      <c r="R407" s="204"/>
      <c r="S407" s="198"/>
      <c r="T407" s="198"/>
      <c r="U407" s="123"/>
      <c r="V407" s="62"/>
      <c r="W407" s="58"/>
      <c r="X407" s="58"/>
      <c r="Y407" s="58"/>
      <c r="Z407" s="58"/>
      <c r="AA407" s="58"/>
      <c r="AB407" s="123"/>
      <c r="AC407" s="123"/>
      <c r="AD407" s="123"/>
      <c r="AE407" s="33"/>
      <c r="AF407" s="33"/>
      <c r="AG407" s="33"/>
      <c r="AH407" s="33"/>
      <c r="AI407" s="170"/>
      <c r="AJ407" s="170"/>
      <c r="AK407" s="170"/>
      <c r="AL407" s="170"/>
      <c r="AM407" s="33"/>
      <c r="AN407" s="48"/>
      <c r="AO407" s="34"/>
      <c r="AP407" s="38"/>
      <c r="AQ407" s="34"/>
      <c r="AR407" s="31"/>
      <c r="AS407" s="38"/>
      <c r="AT407" s="38"/>
      <c r="AU407" s="37"/>
      <c r="AV407" s="38"/>
      <c r="AW407" s="38"/>
      <c r="AX407" s="147"/>
      <c r="AY407" s="60"/>
      <c r="AZ407" s="60"/>
      <c r="BA407" s="148"/>
      <c r="BB407" s="282"/>
      <c r="BC407" s="283"/>
      <c r="BD407" s="147"/>
      <c r="BE407" s="147"/>
      <c r="BF407" s="147"/>
      <c r="BG407" s="147"/>
      <c r="BH407" s="147"/>
      <c r="BI407" s="147"/>
      <c r="BJ407" s="147"/>
      <c r="BK407" s="148"/>
      <c r="BL407" s="149"/>
      <c r="BM407" s="149"/>
      <c r="BN407" s="147"/>
      <c r="BO407" s="38"/>
      <c r="BP407" s="38"/>
      <c r="BQ407" s="187"/>
      <c r="BR407" s="61"/>
      <c r="BS407" s="61"/>
      <c r="BT407" s="188"/>
      <c r="BU407" s="275"/>
      <c r="BV407" s="275"/>
      <c r="BW407" s="187"/>
      <c r="BX407" s="187"/>
      <c r="BY407" s="187"/>
      <c r="BZ407" s="187"/>
      <c r="CA407" s="187"/>
      <c r="CB407" s="187"/>
      <c r="CC407" s="187"/>
      <c r="CD407" s="187"/>
      <c r="CE407" s="187"/>
      <c r="CF407" s="188"/>
      <c r="CG407" s="189"/>
      <c r="CH407" s="189"/>
      <c r="CI407" s="187"/>
      <c r="CJ407" s="38"/>
      <c r="CK407" s="38"/>
      <c r="CL407" s="38"/>
      <c r="CM407" s="38"/>
      <c r="CN407" s="38"/>
      <c r="CO407" s="38"/>
      <c r="CP407" s="38"/>
      <c r="CQ407" s="38"/>
      <c r="CR407" s="38"/>
      <c r="CS407" s="38"/>
    </row>
    <row r="408" spans="1:97" ht="13.5" customHeight="1" x14ac:dyDescent="0.35">
      <c r="A408" s="25"/>
      <c r="B408" s="132"/>
      <c r="C408" s="27"/>
      <c r="D408" s="104"/>
      <c r="E408" s="105"/>
      <c r="F408" s="29"/>
      <c r="G408" s="30"/>
      <c r="H408" s="30"/>
      <c r="I408" s="31"/>
      <c r="J408" s="202"/>
      <c r="K408" s="202"/>
      <c r="L408" s="198"/>
      <c r="M408" s="198"/>
      <c r="N408" s="204"/>
      <c r="O408" s="204"/>
      <c r="P408" s="204"/>
      <c r="Q408" s="204"/>
      <c r="R408" s="204"/>
      <c r="S408" s="198"/>
      <c r="T408" s="198"/>
      <c r="U408" s="123"/>
      <c r="V408" s="62"/>
      <c r="W408" s="58"/>
      <c r="X408" s="58"/>
      <c r="Y408" s="58"/>
      <c r="Z408" s="58"/>
      <c r="AA408" s="58"/>
      <c r="AB408" s="123"/>
      <c r="AC408" s="123"/>
      <c r="AD408" s="123"/>
      <c r="AE408" s="33"/>
      <c r="AF408" s="33"/>
      <c r="AG408" s="33"/>
      <c r="AH408" s="33"/>
      <c r="AI408" s="170"/>
      <c r="AJ408" s="170"/>
      <c r="AK408" s="170"/>
      <c r="AL408" s="170"/>
      <c r="AM408" s="33"/>
      <c r="AN408" s="48"/>
      <c r="AO408" s="34"/>
      <c r="AP408" s="38"/>
      <c r="AQ408" s="34"/>
      <c r="AR408" s="31"/>
      <c r="AS408" s="38"/>
      <c r="AT408" s="38"/>
      <c r="AU408" s="37"/>
      <c r="AV408" s="38"/>
      <c r="AW408" s="38"/>
      <c r="AX408" s="147"/>
      <c r="AY408" s="60"/>
      <c r="AZ408" s="60"/>
      <c r="BA408" s="148"/>
      <c r="BB408" s="282"/>
      <c r="BC408" s="283"/>
      <c r="BD408" s="147"/>
      <c r="BE408" s="147"/>
      <c r="BF408" s="147"/>
      <c r="BG408" s="147"/>
      <c r="BH408" s="147"/>
      <c r="BI408" s="147"/>
      <c r="BJ408" s="147"/>
      <c r="BK408" s="148"/>
      <c r="BL408" s="149"/>
      <c r="BM408" s="149"/>
      <c r="BN408" s="147"/>
      <c r="BO408" s="38"/>
      <c r="BP408" s="38"/>
      <c r="BQ408" s="187"/>
      <c r="BR408" s="61"/>
      <c r="BS408" s="61"/>
      <c r="BT408" s="188"/>
      <c r="BU408" s="275"/>
      <c r="BV408" s="275"/>
      <c r="BW408" s="187"/>
      <c r="BX408" s="187"/>
      <c r="BY408" s="187"/>
      <c r="BZ408" s="187"/>
      <c r="CA408" s="187"/>
      <c r="CB408" s="187"/>
      <c r="CC408" s="187"/>
      <c r="CD408" s="187"/>
      <c r="CE408" s="187"/>
      <c r="CF408" s="188"/>
      <c r="CG408" s="189"/>
      <c r="CH408" s="189"/>
      <c r="CI408" s="187"/>
      <c r="CJ408" s="38"/>
      <c r="CK408" s="38"/>
      <c r="CL408" s="38"/>
      <c r="CM408" s="38"/>
      <c r="CN408" s="38"/>
      <c r="CO408" s="38"/>
      <c r="CP408" s="38"/>
      <c r="CQ408" s="38"/>
      <c r="CR408" s="38"/>
      <c r="CS408" s="38"/>
    </row>
    <row r="409" spans="1:97" ht="13.5" customHeight="1" x14ac:dyDescent="0.35">
      <c r="A409" s="25"/>
      <c r="B409" s="132"/>
      <c r="C409" s="27"/>
      <c r="D409" s="104"/>
      <c r="E409" s="105"/>
      <c r="F409" s="29"/>
      <c r="G409" s="30"/>
      <c r="H409" s="30"/>
      <c r="I409" s="31"/>
      <c r="J409" s="202"/>
      <c r="K409" s="202"/>
      <c r="L409" s="198"/>
      <c r="M409" s="198"/>
      <c r="N409" s="204"/>
      <c r="O409" s="204"/>
      <c r="P409" s="204"/>
      <c r="Q409" s="204"/>
      <c r="R409" s="204"/>
      <c r="S409" s="198"/>
      <c r="T409" s="198"/>
      <c r="U409" s="123"/>
      <c r="V409" s="62"/>
      <c r="W409" s="58"/>
      <c r="X409" s="58"/>
      <c r="Y409" s="58"/>
      <c r="Z409" s="58"/>
      <c r="AA409" s="58"/>
      <c r="AB409" s="123"/>
      <c r="AC409" s="123"/>
      <c r="AD409" s="123"/>
      <c r="AE409" s="33"/>
      <c r="AF409" s="33"/>
      <c r="AG409" s="33"/>
      <c r="AH409" s="33"/>
      <c r="AI409" s="170"/>
      <c r="AJ409" s="170"/>
      <c r="AK409" s="170"/>
      <c r="AL409" s="170"/>
      <c r="AM409" s="33"/>
      <c r="AN409" s="48"/>
      <c r="AO409" s="34"/>
      <c r="AP409" s="38"/>
      <c r="AQ409" s="34"/>
      <c r="AR409" s="31"/>
      <c r="AS409" s="38"/>
      <c r="AT409" s="38"/>
      <c r="AU409" s="37"/>
      <c r="AV409" s="38"/>
      <c r="AW409" s="38"/>
      <c r="AX409" s="147"/>
      <c r="AY409" s="60"/>
      <c r="AZ409" s="60"/>
      <c r="BA409" s="148"/>
      <c r="BB409" s="282"/>
      <c r="BC409" s="283"/>
      <c r="BD409" s="147"/>
      <c r="BE409" s="147"/>
      <c r="BF409" s="147"/>
      <c r="BG409" s="147"/>
      <c r="BH409" s="147"/>
      <c r="BI409" s="147"/>
      <c r="BJ409" s="147"/>
      <c r="BK409" s="148"/>
      <c r="BL409" s="149"/>
      <c r="BM409" s="149"/>
      <c r="BN409" s="147"/>
      <c r="BO409" s="38"/>
      <c r="BP409" s="38"/>
      <c r="BQ409" s="187"/>
      <c r="BR409" s="61"/>
      <c r="BS409" s="61"/>
      <c r="BT409" s="188"/>
      <c r="BU409" s="275"/>
      <c r="BV409" s="275"/>
      <c r="BW409" s="187"/>
      <c r="BX409" s="187"/>
      <c r="BY409" s="187"/>
      <c r="BZ409" s="187"/>
      <c r="CA409" s="187"/>
      <c r="CB409" s="187"/>
      <c r="CC409" s="187"/>
      <c r="CD409" s="187"/>
      <c r="CE409" s="187"/>
      <c r="CF409" s="188"/>
      <c r="CG409" s="189"/>
      <c r="CH409" s="189"/>
      <c r="CI409" s="187"/>
      <c r="CJ409" s="38"/>
      <c r="CK409" s="38"/>
      <c r="CL409" s="38"/>
      <c r="CM409" s="38"/>
      <c r="CN409" s="38"/>
      <c r="CO409" s="38"/>
      <c r="CP409" s="38"/>
      <c r="CQ409" s="38"/>
      <c r="CR409" s="38"/>
      <c r="CS409" s="38"/>
    </row>
    <row r="410" spans="1:97" ht="13.5" customHeight="1" x14ac:dyDescent="0.35">
      <c r="A410" s="25"/>
      <c r="B410" s="132"/>
      <c r="C410" s="27"/>
      <c r="D410" s="104"/>
      <c r="E410" s="105"/>
      <c r="F410" s="29"/>
      <c r="G410" s="30"/>
      <c r="H410" s="30"/>
      <c r="I410" s="31"/>
      <c r="J410" s="202"/>
      <c r="K410" s="202"/>
      <c r="L410" s="198"/>
      <c r="M410" s="198"/>
      <c r="N410" s="204"/>
      <c r="O410" s="204"/>
      <c r="P410" s="204"/>
      <c r="Q410" s="204"/>
      <c r="R410" s="204"/>
      <c r="S410" s="198"/>
      <c r="T410" s="198"/>
      <c r="U410" s="123"/>
      <c r="V410" s="62"/>
      <c r="W410" s="58"/>
      <c r="X410" s="58"/>
      <c r="Y410" s="58"/>
      <c r="Z410" s="58"/>
      <c r="AA410" s="58"/>
      <c r="AB410" s="123"/>
      <c r="AC410" s="123"/>
      <c r="AD410" s="123"/>
      <c r="AE410" s="33"/>
      <c r="AF410" s="33"/>
      <c r="AG410" s="33"/>
      <c r="AH410" s="33"/>
      <c r="AI410" s="170"/>
      <c r="AJ410" s="170"/>
      <c r="AK410" s="170"/>
      <c r="AL410" s="170"/>
      <c r="AM410" s="33"/>
      <c r="AN410" s="48"/>
      <c r="AO410" s="34"/>
      <c r="AP410" s="38"/>
      <c r="AQ410" s="34"/>
      <c r="AR410" s="31"/>
      <c r="AS410" s="38"/>
      <c r="AT410" s="38"/>
      <c r="AU410" s="37"/>
      <c r="AV410" s="38"/>
      <c r="AW410" s="38"/>
      <c r="AX410" s="147"/>
      <c r="AY410" s="60"/>
      <c r="AZ410" s="60"/>
      <c r="BA410" s="148"/>
      <c r="BB410" s="282"/>
      <c r="BC410" s="283"/>
      <c r="BD410" s="147"/>
      <c r="BE410" s="147"/>
      <c r="BF410" s="147"/>
      <c r="BG410" s="147"/>
      <c r="BH410" s="147"/>
      <c r="BI410" s="147"/>
      <c r="BJ410" s="147"/>
      <c r="BK410" s="148"/>
      <c r="BL410" s="149"/>
      <c r="BM410" s="149"/>
      <c r="BN410" s="147"/>
      <c r="BO410" s="38"/>
      <c r="BP410" s="38"/>
      <c r="BQ410" s="187"/>
      <c r="BR410" s="61"/>
      <c r="BS410" s="61"/>
      <c r="BT410" s="188"/>
      <c r="BU410" s="275"/>
      <c r="BV410" s="275"/>
      <c r="BW410" s="187"/>
      <c r="BX410" s="187"/>
      <c r="BY410" s="187"/>
      <c r="BZ410" s="187"/>
      <c r="CA410" s="187"/>
      <c r="CB410" s="187"/>
      <c r="CC410" s="187"/>
      <c r="CD410" s="187"/>
      <c r="CE410" s="187"/>
      <c r="CF410" s="188"/>
      <c r="CG410" s="189"/>
      <c r="CH410" s="189"/>
      <c r="CI410" s="187"/>
      <c r="CJ410" s="38"/>
      <c r="CK410" s="38"/>
      <c r="CL410" s="38"/>
      <c r="CM410" s="38"/>
      <c r="CN410" s="38"/>
      <c r="CO410" s="38"/>
      <c r="CP410" s="38"/>
      <c r="CQ410" s="38"/>
      <c r="CR410" s="38"/>
      <c r="CS410" s="38"/>
    </row>
    <row r="411" spans="1:97" ht="13.5" customHeight="1" x14ac:dyDescent="0.35">
      <c r="A411" s="25"/>
      <c r="B411" s="132"/>
      <c r="C411" s="27"/>
      <c r="D411" s="104"/>
      <c r="E411" s="105"/>
      <c r="F411" s="29"/>
      <c r="G411" s="30"/>
      <c r="H411" s="30"/>
      <c r="I411" s="31"/>
      <c r="J411" s="202"/>
      <c r="K411" s="202"/>
      <c r="L411" s="198"/>
      <c r="M411" s="198"/>
      <c r="N411" s="204"/>
      <c r="O411" s="204"/>
      <c r="P411" s="204"/>
      <c r="Q411" s="204"/>
      <c r="R411" s="204"/>
      <c r="S411" s="198"/>
      <c r="T411" s="198"/>
      <c r="U411" s="123"/>
      <c r="V411" s="62"/>
      <c r="W411" s="58"/>
      <c r="X411" s="58"/>
      <c r="Y411" s="58"/>
      <c r="Z411" s="58"/>
      <c r="AA411" s="58"/>
      <c r="AB411" s="123"/>
      <c r="AC411" s="123"/>
      <c r="AD411" s="123"/>
      <c r="AE411" s="33"/>
      <c r="AF411" s="33"/>
      <c r="AG411" s="33"/>
      <c r="AH411" s="33"/>
      <c r="AI411" s="170"/>
      <c r="AJ411" s="170"/>
      <c r="AK411" s="170"/>
      <c r="AL411" s="170"/>
      <c r="AM411" s="33"/>
      <c r="AN411" s="48"/>
      <c r="AO411" s="34"/>
      <c r="AP411" s="38"/>
      <c r="AQ411" s="34"/>
      <c r="AR411" s="31"/>
      <c r="AS411" s="38"/>
      <c r="AT411" s="38"/>
      <c r="AU411" s="37"/>
      <c r="AV411" s="38"/>
      <c r="AW411" s="38"/>
      <c r="AX411" s="147"/>
      <c r="AY411" s="60"/>
      <c r="AZ411" s="60"/>
      <c r="BA411" s="148"/>
      <c r="BB411" s="282"/>
      <c r="BC411" s="283"/>
      <c r="BD411" s="147"/>
      <c r="BE411" s="147"/>
      <c r="BF411" s="147"/>
      <c r="BG411" s="147"/>
      <c r="BH411" s="147"/>
      <c r="BI411" s="147"/>
      <c r="BJ411" s="147"/>
      <c r="BK411" s="148"/>
      <c r="BL411" s="149"/>
      <c r="BM411" s="149"/>
      <c r="BN411" s="147"/>
      <c r="BO411" s="38"/>
      <c r="BP411" s="38"/>
      <c r="BQ411" s="187"/>
      <c r="BR411" s="61"/>
      <c r="BS411" s="61"/>
      <c r="BT411" s="188"/>
      <c r="BU411" s="275"/>
      <c r="BV411" s="275"/>
      <c r="BW411" s="187"/>
      <c r="BX411" s="187"/>
      <c r="BY411" s="187"/>
      <c r="BZ411" s="187"/>
      <c r="CA411" s="187"/>
      <c r="CB411" s="187"/>
      <c r="CC411" s="187"/>
      <c r="CD411" s="187"/>
      <c r="CE411" s="187"/>
      <c r="CF411" s="188"/>
      <c r="CG411" s="189"/>
      <c r="CH411" s="189"/>
      <c r="CI411" s="187"/>
      <c r="CJ411" s="38"/>
      <c r="CK411" s="38"/>
      <c r="CL411" s="38"/>
      <c r="CM411" s="38"/>
      <c r="CN411" s="38"/>
      <c r="CO411" s="38"/>
      <c r="CP411" s="38"/>
      <c r="CQ411" s="38"/>
      <c r="CR411" s="38"/>
      <c r="CS411" s="38"/>
    </row>
    <row r="412" spans="1:97" ht="13.5" customHeight="1" x14ac:dyDescent="0.35">
      <c r="A412" s="25"/>
      <c r="B412" s="132"/>
      <c r="C412" s="27"/>
      <c r="D412" s="104"/>
      <c r="E412" s="105"/>
      <c r="F412" s="29"/>
      <c r="G412" s="30"/>
      <c r="H412" s="30"/>
      <c r="I412" s="31"/>
      <c r="J412" s="202"/>
      <c r="K412" s="202"/>
      <c r="L412" s="198"/>
      <c r="M412" s="198"/>
      <c r="N412" s="204"/>
      <c r="O412" s="204"/>
      <c r="P412" s="204"/>
      <c r="Q412" s="204"/>
      <c r="R412" s="204"/>
      <c r="S412" s="198"/>
      <c r="T412" s="198"/>
      <c r="U412" s="123"/>
      <c r="V412" s="62"/>
      <c r="W412" s="58"/>
      <c r="X412" s="58"/>
      <c r="Y412" s="58"/>
      <c r="Z412" s="58"/>
      <c r="AA412" s="58"/>
      <c r="AB412" s="123"/>
      <c r="AC412" s="123"/>
      <c r="AD412" s="123"/>
      <c r="AE412" s="33"/>
      <c r="AF412" s="33"/>
      <c r="AG412" s="33"/>
      <c r="AH412" s="33"/>
      <c r="AI412" s="170"/>
      <c r="AJ412" s="170"/>
      <c r="AK412" s="170"/>
      <c r="AL412" s="170"/>
      <c r="AM412" s="33"/>
      <c r="AN412" s="48"/>
      <c r="AO412" s="34"/>
      <c r="AP412" s="38"/>
      <c r="AQ412" s="34"/>
      <c r="AR412" s="31"/>
      <c r="AS412" s="38"/>
      <c r="AT412" s="38"/>
      <c r="AU412" s="37"/>
      <c r="AV412" s="38"/>
      <c r="AW412" s="38"/>
      <c r="AX412" s="147"/>
      <c r="AY412" s="60"/>
      <c r="AZ412" s="60"/>
      <c r="BA412" s="148"/>
      <c r="BB412" s="282"/>
      <c r="BC412" s="283"/>
      <c r="BD412" s="147"/>
      <c r="BE412" s="147"/>
      <c r="BF412" s="147"/>
      <c r="BG412" s="147"/>
      <c r="BH412" s="147"/>
      <c r="BI412" s="147"/>
      <c r="BJ412" s="147"/>
      <c r="BK412" s="148"/>
      <c r="BL412" s="149"/>
      <c r="BM412" s="149"/>
      <c r="BN412" s="147"/>
      <c r="BO412" s="38"/>
      <c r="BP412" s="38"/>
      <c r="BQ412" s="187"/>
      <c r="BR412" s="61"/>
      <c r="BS412" s="61"/>
      <c r="BT412" s="188"/>
      <c r="BU412" s="275"/>
      <c r="BV412" s="275"/>
      <c r="BW412" s="187"/>
      <c r="BX412" s="187"/>
      <c r="BY412" s="187"/>
      <c r="BZ412" s="187"/>
      <c r="CA412" s="187"/>
      <c r="CB412" s="187"/>
      <c r="CC412" s="187"/>
      <c r="CD412" s="187"/>
      <c r="CE412" s="187"/>
      <c r="CF412" s="188"/>
      <c r="CG412" s="189"/>
      <c r="CH412" s="189"/>
      <c r="CI412" s="187"/>
      <c r="CJ412" s="38"/>
      <c r="CK412" s="38"/>
      <c r="CL412" s="38"/>
      <c r="CM412" s="38"/>
      <c r="CN412" s="38"/>
      <c r="CO412" s="38"/>
      <c r="CP412" s="38"/>
      <c r="CQ412" s="38"/>
      <c r="CR412" s="38"/>
      <c r="CS412" s="38"/>
    </row>
    <row r="413" spans="1:97" ht="13.5" customHeight="1" x14ac:dyDescent="0.35">
      <c r="A413" s="25"/>
      <c r="B413" s="132"/>
      <c r="C413" s="27"/>
      <c r="D413" s="104"/>
      <c r="E413" s="105"/>
      <c r="F413" s="29"/>
      <c r="G413" s="30"/>
      <c r="H413" s="30"/>
      <c r="I413" s="31"/>
      <c r="J413" s="202"/>
      <c r="K413" s="202"/>
      <c r="L413" s="198"/>
      <c r="M413" s="198"/>
      <c r="N413" s="204"/>
      <c r="O413" s="204"/>
      <c r="P413" s="204"/>
      <c r="Q413" s="204"/>
      <c r="R413" s="204"/>
      <c r="S413" s="198"/>
      <c r="T413" s="198"/>
      <c r="U413" s="123"/>
      <c r="V413" s="62"/>
      <c r="W413" s="58"/>
      <c r="X413" s="58"/>
      <c r="Y413" s="58"/>
      <c r="Z413" s="58"/>
      <c r="AA413" s="58"/>
      <c r="AB413" s="123"/>
      <c r="AC413" s="123"/>
      <c r="AD413" s="123"/>
      <c r="AE413" s="33"/>
      <c r="AF413" s="33"/>
      <c r="AG413" s="33"/>
      <c r="AH413" s="33"/>
      <c r="AI413" s="170"/>
      <c r="AJ413" s="170"/>
      <c r="AK413" s="170"/>
      <c r="AL413" s="170"/>
      <c r="AM413" s="33"/>
      <c r="AN413" s="48"/>
      <c r="AO413" s="34"/>
      <c r="AP413" s="38"/>
      <c r="AQ413" s="34"/>
      <c r="AR413" s="31"/>
      <c r="AS413" s="38"/>
      <c r="AT413" s="38"/>
      <c r="AU413" s="37"/>
      <c r="AV413" s="38"/>
      <c r="AW413" s="38"/>
      <c r="AX413" s="147"/>
      <c r="AY413" s="60"/>
      <c r="AZ413" s="60"/>
      <c r="BA413" s="148"/>
      <c r="BB413" s="282"/>
      <c r="BC413" s="283"/>
      <c r="BD413" s="147"/>
      <c r="BE413" s="147"/>
      <c r="BF413" s="147"/>
      <c r="BG413" s="147"/>
      <c r="BH413" s="147"/>
      <c r="BI413" s="147"/>
      <c r="BJ413" s="147"/>
      <c r="BK413" s="148"/>
      <c r="BL413" s="149"/>
      <c r="BM413" s="149"/>
      <c r="BN413" s="147"/>
      <c r="BO413" s="38"/>
      <c r="BP413" s="38"/>
      <c r="BQ413" s="187"/>
      <c r="BR413" s="61"/>
      <c r="BS413" s="61"/>
      <c r="BT413" s="188"/>
      <c r="BU413" s="275"/>
      <c r="BV413" s="275"/>
      <c r="BW413" s="187"/>
      <c r="BX413" s="187"/>
      <c r="BY413" s="187"/>
      <c r="BZ413" s="187"/>
      <c r="CA413" s="187"/>
      <c r="CB413" s="187"/>
      <c r="CC413" s="187"/>
      <c r="CD413" s="187"/>
      <c r="CE413" s="187"/>
      <c r="CF413" s="188"/>
      <c r="CG413" s="189"/>
      <c r="CH413" s="189"/>
      <c r="CI413" s="187"/>
      <c r="CJ413" s="38"/>
      <c r="CK413" s="38"/>
      <c r="CL413" s="38"/>
      <c r="CM413" s="38"/>
      <c r="CN413" s="38"/>
      <c r="CO413" s="38"/>
      <c r="CP413" s="38"/>
      <c r="CQ413" s="38"/>
      <c r="CR413" s="38"/>
      <c r="CS413" s="38"/>
    </row>
    <row r="414" spans="1:97" ht="13.5" customHeight="1" x14ac:dyDescent="0.35">
      <c r="A414" s="25"/>
      <c r="B414" s="132"/>
      <c r="C414" s="27"/>
      <c r="D414" s="104"/>
      <c r="E414" s="105"/>
      <c r="F414" s="29"/>
      <c r="G414" s="30"/>
      <c r="H414" s="30"/>
      <c r="I414" s="31"/>
      <c r="J414" s="202"/>
      <c r="K414" s="202"/>
      <c r="L414" s="198"/>
      <c r="M414" s="198"/>
      <c r="N414" s="204"/>
      <c r="O414" s="204"/>
      <c r="P414" s="204"/>
      <c r="Q414" s="204"/>
      <c r="R414" s="204"/>
      <c r="S414" s="198"/>
      <c r="T414" s="198"/>
      <c r="U414" s="123"/>
      <c r="V414" s="62"/>
      <c r="W414" s="58"/>
      <c r="X414" s="58"/>
      <c r="Y414" s="58"/>
      <c r="Z414" s="58"/>
      <c r="AA414" s="58"/>
      <c r="AB414" s="123"/>
      <c r="AC414" s="123"/>
      <c r="AD414" s="123"/>
      <c r="AE414" s="33"/>
      <c r="AF414" s="33"/>
      <c r="AG414" s="33"/>
      <c r="AH414" s="33"/>
      <c r="AI414" s="170"/>
      <c r="AJ414" s="170"/>
      <c r="AK414" s="170"/>
      <c r="AL414" s="170"/>
      <c r="AM414" s="33"/>
      <c r="AN414" s="48"/>
      <c r="AO414" s="34"/>
      <c r="AP414" s="38"/>
      <c r="AQ414" s="34"/>
      <c r="AR414" s="31"/>
      <c r="AS414" s="38"/>
      <c r="AT414" s="38"/>
      <c r="AU414" s="37"/>
      <c r="AV414" s="38"/>
      <c r="AW414" s="38"/>
      <c r="AX414" s="147"/>
      <c r="AY414" s="60"/>
      <c r="AZ414" s="60"/>
      <c r="BA414" s="148"/>
      <c r="BB414" s="282"/>
      <c r="BC414" s="283"/>
      <c r="BD414" s="147"/>
      <c r="BE414" s="147"/>
      <c r="BF414" s="147"/>
      <c r="BG414" s="147"/>
      <c r="BH414" s="147"/>
      <c r="BI414" s="147"/>
      <c r="BJ414" s="147"/>
      <c r="BK414" s="148"/>
      <c r="BL414" s="149"/>
      <c r="BM414" s="149"/>
      <c r="BN414" s="147"/>
      <c r="BO414" s="38"/>
      <c r="BP414" s="38"/>
      <c r="BQ414" s="187"/>
      <c r="BR414" s="61"/>
      <c r="BS414" s="61"/>
      <c r="BT414" s="188"/>
      <c r="BU414" s="275"/>
      <c r="BV414" s="275"/>
      <c r="BW414" s="187"/>
      <c r="BX414" s="187"/>
      <c r="BY414" s="187"/>
      <c r="BZ414" s="187"/>
      <c r="CA414" s="187"/>
      <c r="CB414" s="187"/>
      <c r="CC414" s="187"/>
      <c r="CD414" s="187"/>
      <c r="CE414" s="187"/>
      <c r="CF414" s="188"/>
      <c r="CG414" s="189"/>
      <c r="CH414" s="189"/>
      <c r="CI414" s="187"/>
      <c r="CJ414" s="38"/>
      <c r="CK414" s="38"/>
      <c r="CL414" s="38"/>
      <c r="CM414" s="38"/>
      <c r="CN414" s="38"/>
      <c r="CO414" s="38"/>
      <c r="CP414" s="38"/>
      <c r="CQ414" s="38"/>
      <c r="CR414" s="38"/>
      <c r="CS414" s="38"/>
    </row>
    <row r="415" spans="1:97" ht="13.5" customHeight="1" x14ac:dyDescent="0.35">
      <c r="A415" s="25"/>
      <c r="B415" s="132"/>
      <c r="C415" s="27"/>
      <c r="D415" s="104"/>
      <c r="E415" s="105"/>
      <c r="F415" s="29"/>
      <c r="G415" s="30"/>
      <c r="H415" s="30"/>
      <c r="I415" s="31"/>
      <c r="J415" s="202"/>
      <c r="K415" s="202"/>
      <c r="L415" s="198"/>
      <c r="M415" s="198"/>
      <c r="N415" s="204"/>
      <c r="O415" s="204"/>
      <c r="P415" s="204"/>
      <c r="Q415" s="204"/>
      <c r="R415" s="204"/>
      <c r="S415" s="198"/>
      <c r="T415" s="198"/>
      <c r="U415" s="123"/>
      <c r="V415" s="62"/>
      <c r="W415" s="58"/>
      <c r="X415" s="58"/>
      <c r="Y415" s="58"/>
      <c r="Z415" s="58"/>
      <c r="AA415" s="58"/>
      <c r="AB415" s="123"/>
      <c r="AC415" s="123"/>
      <c r="AD415" s="123"/>
      <c r="AE415" s="33"/>
      <c r="AF415" s="33"/>
      <c r="AG415" s="33"/>
      <c r="AH415" s="33"/>
      <c r="AI415" s="170"/>
      <c r="AJ415" s="170"/>
      <c r="AK415" s="170"/>
      <c r="AL415" s="170"/>
      <c r="AM415" s="33"/>
      <c r="AN415" s="48"/>
      <c r="AO415" s="34"/>
      <c r="AP415" s="38"/>
      <c r="AQ415" s="34"/>
      <c r="AR415" s="31"/>
      <c r="AS415" s="38"/>
      <c r="AT415" s="38"/>
      <c r="AU415" s="37"/>
      <c r="AV415" s="38"/>
      <c r="AW415" s="38"/>
      <c r="AX415" s="147"/>
      <c r="AY415" s="60"/>
      <c r="AZ415" s="60"/>
      <c r="BA415" s="148"/>
      <c r="BB415" s="282"/>
      <c r="BC415" s="283"/>
      <c r="BD415" s="147"/>
      <c r="BE415" s="147"/>
      <c r="BF415" s="147"/>
      <c r="BG415" s="147"/>
      <c r="BH415" s="147"/>
      <c r="BI415" s="147"/>
      <c r="BJ415" s="147"/>
      <c r="BK415" s="148"/>
      <c r="BL415" s="149"/>
      <c r="BM415" s="149"/>
      <c r="BN415" s="147"/>
      <c r="BO415" s="38"/>
      <c r="BP415" s="38"/>
      <c r="BQ415" s="187"/>
      <c r="BR415" s="61"/>
      <c r="BS415" s="61"/>
      <c r="BT415" s="188"/>
      <c r="BU415" s="275"/>
      <c r="BV415" s="275"/>
      <c r="BW415" s="187"/>
      <c r="BX415" s="187"/>
      <c r="BY415" s="187"/>
      <c r="BZ415" s="187"/>
      <c r="CA415" s="187"/>
      <c r="CB415" s="187"/>
      <c r="CC415" s="187"/>
      <c r="CD415" s="187"/>
      <c r="CE415" s="187"/>
      <c r="CF415" s="188"/>
      <c r="CG415" s="189"/>
      <c r="CH415" s="189"/>
      <c r="CI415" s="187"/>
      <c r="CJ415" s="38"/>
      <c r="CK415" s="38"/>
      <c r="CL415" s="38"/>
      <c r="CM415" s="38"/>
      <c r="CN415" s="38"/>
      <c r="CO415" s="38"/>
      <c r="CP415" s="38"/>
      <c r="CQ415" s="38"/>
      <c r="CR415" s="38"/>
      <c r="CS415" s="38"/>
    </row>
    <row r="416" spans="1:97" ht="13.5" customHeight="1" x14ac:dyDescent="0.35">
      <c r="A416" s="25"/>
      <c r="B416" s="132"/>
      <c r="C416" s="27"/>
      <c r="D416" s="104"/>
      <c r="E416" s="105"/>
      <c r="F416" s="29"/>
      <c r="G416" s="30"/>
      <c r="H416" s="30"/>
      <c r="I416" s="31"/>
      <c r="J416" s="202"/>
      <c r="K416" s="202"/>
      <c r="L416" s="198"/>
      <c r="M416" s="198"/>
      <c r="N416" s="204"/>
      <c r="O416" s="204"/>
      <c r="P416" s="204"/>
      <c r="Q416" s="204"/>
      <c r="R416" s="204"/>
      <c r="S416" s="198"/>
      <c r="T416" s="198"/>
      <c r="U416" s="123"/>
      <c r="V416" s="62"/>
      <c r="W416" s="58"/>
      <c r="X416" s="58"/>
      <c r="Y416" s="58"/>
      <c r="Z416" s="58"/>
      <c r="AA416" s="58"/>
      <c r="AB416" s="123"/>
      <c r="AC416" s="123"/>
      <c r="AD416" s="123"/>
      <c r="AE416" s="33"/>
      <c r="AF416" s="33"/>
      <c r="AG416" s="33"/>
      <c r="AH416" s="33"/>
      <c r="AI416" s="170"/>
      <c r="AJ416" s="170"/>
      <c r="AK416" s="170"/>
      <c r="AL416" s="170"/>
      <c r="AM416" s="33"/>
      <c r="AN416" s="48"/>
      <c r="AO416" s="34"/>
      <c r="AP416" s="38"/>
      <c r="AQ416" s="34"/>
      <c r="AR416" s="31"/>
      <c r="AS416" s="38"/>
      <c r="AT416" s="38"/>
      <c r="AU416" s="37"/>
      <c r="AV416" s="38"/>
      <c r="AW416" s="38"/>
      <c r="AX416" s="147"/>
      <c r="AY416" s="60"/>
      <c r="AZ416" s="60"/>
      <c r="BA416" s="148"/>
      <c r="BB416" s="282"/>
      <c r="BC416" s="283"/>
      <c r="BD416" s="147"/>
      <c r="BE416" s="147"/>
      <c r="BF416" s="147"/>
      <c r="BG416" s="147"/>
      <c r="BH416" s="147"/>
      <c r="BI416" s="147"/>
      <c r="BJ416" s="147"/>
      <c r="BK416" s="148"/>
      <c r="BL416" s="149"/>
      <c r="BM416" s="149"/>
      <c r="BN416" s="147"/>
      <c r="BO416" s="38"/>
      <c r="BP416" s="38"/>
      <c r="BQ416" s="187"/>
      <c r="BR416" s="61"/>
      <c r="BS416" s="61"/>
      <c r="BT416" s="188"/>
      <c r="BU416" s="275"/>
      <c r="BV416" s="275"/>
      <c r="BW416" s="187"/>
      <c r="BX416" s="187"/>
      <c r="BY416" s="187"/>
      <c r="BZ416" s="187"/>
      <c r="CA416" s="187"/>
      <c r="CB416" s="187"/>
      <c r="CC416" s="187"/>
      <c r="CD416" s="187"/>
      <c r="CE416" s="187"/>
      <c r="CF416" s="188"/>
      <c r="CG416" s="189"/>
      <c r="CH416" s="189"/>
      <c r="CI416" s="187"/>
      <c r="CJ416" s="38"/>
      <c r="CK416" s="38"/>
      <c r="CL416" s="38"/>
      <c r="CM416" s="38"/>
      <c r="CN416" s="38"/>
      <c r="CO416" s="38"/>
      <c r="CP416" s="38"/>
      <c r="CQ416" s="38"/>
      <c r="CR416" s="38"/>
      <c r="CS416" s="38"/>
    </row>
    <row r="417" spans="1:97" ht="13.5" customHeight="1" x14ac:dyDescent="0.35">
      <c r="A417" s="25"/>
      <c r="B417" s="132"/>
      <c r="C417" s="27"/>
      <c r="D417" s="104"/>
      <c r="E417" s="105"/>
      <c r="F417" s="29"/>
      <c r="G417" s="30"/>
      <c r="H417" s="30"/>
      <c r="I417" s="31"/>
      <c r="J417" s="202"/>
      <c r="K417" s="202"/>
      <c r="L417" s="198"/>
      <c r="M417" s="198"/>
      <c r="N417" s="204"/>
      <c r="O417" s="204"/>
      <c r="P417" s="204"/>
      <c r="Q417" s="204"/>
      <c r="R417" s="204"/>
      <c r="S417" s="198"/>
      <c r="T417" s="198"/>
      <c r="U417" s="123"/>
      <c r="V417" s="62"/>
      <c r="W417" s="58"/>
      <c r="X417" s="58"/>
      <c r="Y417" s="58"/>
      <c r="Z417" s="58"/>
      <c r="AA417" s="58"/>
      <c r="AB417" s="123"/>
      <c r="AC417" s="123"/>
      <c r="AD417" s="123"/>
      <c r="AE417" s="33"/>
      <c r="AF417" s="33"/>
      <c r="AG417" s="33"/>
      <c r="AH417" s="33"/>
      <c r="AI417" s="170"/>
      <c r="AJ417" s="170"/>
      <c r="AK417" s="170"/>
      <c r="AL417" s="170"/>
      <c r="AM417" s="33"/>
      <c r="AN417" s="48"/>
      <c r="AO417" s="34"/>
      <c r="AP417" s="38"/>
      <c r="AQ417" s="34"/>
      <c r="AR417" s="31"/>
      <c r="AS417" s="38"/>
      <c r="AT417" s="38"/>
      <c r="AU417" s="37"/>
      <c r="AV417" s="38"/>
      <c r="AW417" s="38"/>
      <c r="AX417" s="147"/>
      <c r="AY417" s="60"/>
      <c r="AZ417" s="60"/>
      <c r="BA417" s="148"/>
      <c r="BB417" s="282"/>
      <c r="BC417" s="283"/>
      <c r="BD417" s="147"/>
      <c r="BE417" s="147"/>
      <c r="BF417" s="147"/>
      <c r="BG417" s="147"/>
      <c r="BH417" s="147"/>
      <c r="BI417" s="147"/>
      <c r="BJ417" s="147"/>
      <c r="BK417" s="148"/>
      <c r="BL417" s="149"/>
      <c r="BM417" s="149"/>
      <c r="BN417" s="147"/>
      <c r="BO417" s="38"/>
      <c r="BP417" s="38"/>
      <c r="BQ417" s="187"/>
      <c r="BR417" s="61"/>
      <c r="BS417" s="61"/>
      <c r="BT417" s="188"/>
      <c r="BU417" s="275"/>
      <c r="BV417" s="275"/>
      <c r="BW417" s="187"/>
      <c r="BX417" s="187"/>
      <c r="BY417" s="187"/>
      <c r="BZ417" s="187"/>
      <c r="CA417" s="187"/>
      <c r="CB417" s="187"/>
      <c r="CC417" s="187"/>
      <c r="CD417" s="187"/>
      <c r="CE417" s="187"/>
      <c r="CF417" s="188"/>
      <c r="CG417" s="189"/>
      <c r="CH417" s="189"/>
      <c r="CI417" s="187"/>
      <c r="CJ417" s="38"/>
      <c r="CK417" s="38"/>
      <c r="CL417" s="38"/>
      <c r="CM417" s="38"/>
      <c r="CN417" s="38"/>
      <c r="CO417" s="38"/>
      <c r="CP417" s="38"/>
      <c r="CQ417" s="38"/>
      <c r="CR417" s="38"/>
      <c r="CS417" s="38"/>
    </row>
    <row r="418" spans="1:97" ht="13.5" customHeight="1" x14ac:dyDescent="0.35">
      <c r="A418" s="25"/>
      <c r="B418" s="132"/>
      <c r="C418" s="27"/>
      <c r="D418" s="104"/>
      <c r="E418" s="105"/>
      <c r="F418" s="29"/>
      <c r="G418" s="30"/>
      <c r="H418" s="30"/>
      <c r="I418" s="31"/>
      <c r="J418" s="202"/>
      <c r="K418" s="202"/>
      <c r="L418" s="198"/>
      <c r="M418" s="198"/>
      <c r="N418" s="204"/>
      <c r="O418" s="204"/>
      <c r="P418" s="204"/>
      <c r="Q418" s="204"/>
      <c r="R418" s="204"/>
      <c r="S418" s="198"/>
      <c r="T418" s="198"/>
      <c r="U418" s="123"/>
      <c r="V418" s="62"/>
      <c r="W418" s="58"/>
      <c r="X418" s="58"/>
      <c r="Y418" s="58"/>
      <c r="Z418" s="58"/>
      <c r="AA418" s="58"/>
      <c r="AB418" s="123"/>
      <c r="AC418" s="123"/>
      <c r="AD418" s="123"/>
      <c r="AE418" s="33"/>
      <c r="AF418" s="33"/>
      <c r="AG418" s="33"/>
      <c r="AH418" s="33"/>
      <c r="AI418" s="170"/>
      <c r="AJ418" s="170"/>
      <c r="AK418" s="170"/>
      <c r="AL418" s="170"/>
      <c r="AM418" s="33"/>
      <c r="AN418" s="48"/>
      <c r="AO418" s="34"/>
      <c r="AP418" s="38"/>
      <c r="AQ418" s="34"/>
      <c r="AR418" s="31"/>
      <c r="AS418" s="38"/>
      <c r="AT418" s="38"/>
      <c r="AU418" s="37"/>
      <c r="AV418" s="38"/>
      <c r="AW418" s="38"/>
      <c r="AX418" s="147"/>
      <c r="AY418" s="60"/>
      <c r="AZ418" s="60"/>
      <c r="BA418" s="148"/>
      <c r="BB418" s="282"/>
      <c r="BC418" s="283"/>
      <c r="BD418" s="147"/>
      <c r="BE418" s="147"/>
      <c r="BF418" s="147"/>
      <c r="BG418" s="147"/>
      <c r="BH418" s="147"/>
      <c r="BI418" s="147"/>
      <c r="BJ418" s="147"/>
      <c r="BK418" s="148"/>
      <c r="BL418" s="149"/>
      <c r="BM418" s="149"/>
      <c r="BN418" s="147"/>
      <c r="BO418" s="38"/>
      <c r="BP418" s="38"/>
      <c r="BQ418" s="187"/>
      <c r="BR418" s="61"/>
      <c r="BS418" s="61"/>
      <c r="BT418" s="188"/>
      <c r="BU418" s="275"/>
      <c r="BV418" s="275"/>
      <c r="BW418" s="187"/>
      <c r="BX418" s="187"/>
      <c r="BY418" s="187"/>
      <c r="BZ418" s="187"/>
      <c r="CA418" s="187"/>
      <c r="CB418" s="187"/>
      <c r="CC418" s="187"/>
      <c r="CD418" s="187"/>
      <c r="CE418" s="187"/>
      <c r="CF418" s="188"/>
      <c r="CG418" s="189"/>
      <c r="CH418" s="189"/>
      <c r="CI418" s="187"/>
      <c r="CJ418" s="38"/>
      <c r="CK418" s="38"/>
      <c r="CL418" s="38"/>
      <c r="CM418" s="38"/>
      <c r="CN418" s="38"/>
      <c r="CO418" s="38"/>
      <c r="CP418" s="38"/>
      <c r="CQ418" s="38"/>
      <c r="CR418" s="38"/>
      <c r="CS418" s="38"/>
    </row>
    <row r="419" spans="1:97" ht="13.5" customHeight="1" x14ac:dyDescent="0.35">
      <c r="A419" s="25"/>
      <c r="B419" s="132"/>
      <c r="C419" s="27"/>
      <c r="D419" s="104"/>
      <c r="E419" s="105"/>
      <c r="F419" s="29"/>
      <c r="G419" s="30"/>
      <c r="H419" s="30"/>
      <c r="I419" s="31"/>
      <c r="J419" s="202"/>
      <c r="K419" s="202"/>
      <c r="L419" s="198"/>
      <c r="M419" s="198"/>
      <c r="N419" s="204"/>
      <c r="O419" s="204"/>
      <c r="P419" s="204"/>
      <c r="Q419" s="204"/>
      <c r="R419" s="204"/>
      <c r="S419" s="198"/>
      <c r="T419" s="198"/>
      <c r="U419" s="123"/>
      <c r="V419" s="62"/>
      <c r="W419" s="58"/>
      <c r="X419" s="58"/>
      <c r="Y419" s="58"/>
      <c r="Z419" s="58"/>
      <c r="AA419" s="58"/>
      <c r="AB419" s="123"/>
      <c r="AC419" s="123"/>
      <c r="AD419" s="123"/>
      <c r="AE419" s="33"/>
      <c r="AF419" s="33"/>
      <c r="AG419" s="33"/>
      <c r="AH419" s="33"/>
      <c r="AI419" s="170"/>
      <c r="AJ419" s="170"/>
      <c r="AK419" s="170"/>
      <c r="AL419" s="170"/>
      <c r="AM419" s="33"/>
      <c r="AN419" s="48"/>
      <c r="AO419" s="34"/>
      <c r="AP419" s="38"/>
      <c r="AQ419" s="34"/>
      <c r="AR419" s="31"/>
      <c r="AS419" s="38"/>
      <c r="AT419" s="38"/>
      <c r="AU419" s="37"/>
      <c r="AV419" s="38"/>
      <c r="AW419" s="38"/>
      <c r="AX419" s="147"/>
      <c r="AY419" s="60"/>
      <c r="AZ419" s="60"/>
      <c r="BA419" s="148"/>
      <c r="BB419" s="282"/>
      <c r="BC419" s="283"/>
      <c r="BD419" s="147"/>
      <c r="BE419" s="147"/>
      <c r="BF419" s="147"/>
      <c r="BG419" s="147"/>
      <c r="BH419" s="147"/>
      <c r="BI419" s="147"/>
      <c r="BJ419" s="147"/>
      <c r="BK419" s="148"/>
      <c r="BL419" s="149"/>
      <c r="BM419" s="149"/>
      <c r="BN419" s="147"/>
      <c r="BO419" s="38"/>
      <c r="BP419" s="38"/>
      <c r="BQ419" s="187"/>
      <c r="BR419" s="61"/>
      <c r="BS419" s="61"/>
      <c r="BT419" s="188"/>
      <c r="BU419" s="275"/>
      <c r="BV419" s="275"/>
      <c r="BW419" s="187"/>
      <c r="BX419" s="187"/>
      <c r="BY419" s="187"/>
      <c r="BZ419" s="187"/>
      <c r="CA419" s="187"/>
      <c r="CB419" s="187"/>
      <c r="CC419" s="187"/>
      <c r="CD419" s="187"/>
      <c r="CE419" s="187"/>
      <c r="CF419" s="188"/>
      <c r="CG419" s="189"/>
      <c r="CH419" s="189"/>
      <c r="CI419" s="187"/>
      <c r="CJ419" s="38"/>
      <c r="CK419" s="38"/>
      <c r="CL419" s="38"/>
      <c r="CM419" s="38"/>
      <c r="CN419" s="38"/>
      <c r="CO419" s="38"/>
      <c r="CP419" s="38"/>
      <c r="CQ419" s="38"/>
      <c r="CR419" s="38"/>
      <c r="CS419" s="38"/>
    </row>
    <row r="420" spans="1:97" ht="13.5" customHeight="1" x14ac:dyDescent="0.35">
      <c r="A420" s="25"/>
      <c r="B420" s="132"/>
      <c r="C420" s="27"/>
      <c r="D420" s="104"/>
      <c r="E420" s="105"/>
      <c r="F420" s="29"/>
      <c r="G420" s="30"/>
      <c r="H420" s="30"/>
      <c r="I420" s="31"/>
      <c r="J420" s="202"/>
      <c r="K420" s="202"/>
      <c r="L420" s="198"/>
      <c r="M420" s="198"/>
      <c r="N420" s="204"/>
      <c r="O420" s="204"/>
      <c r="P420" s="204"/>
      <c r="Q420" s="204"/>
      <c r="R420" s="204"/>
      <c r="S420" s="198"/>
      <c r="T420" s="198"/>
      <c r="U420" s="123"/>
      <c r="V420" s="62"/>
      <c r="W420" s="58"/>
      <c r="X420" s="58"/>
      <c r="Y420" s="58"/>
      <c r="Z420" s="58"/>
      <c r="AA420" s="58"/>
      <c r="AB420" s="123"/>
      <c r="AC420" s="123"/>
      <c r="AD420" s="123"/>
      <c r="AE420" s="33"/>
      <c r="AF420" s="33"/>
      <c r="AG420" s="33"/>
      <c r="AH420" s="33"/>
      <c r="AI420" s="170"/>
      <c r="AJ420" s="170"/>
      <c r="AK420" s="170"/>
      <c r="AL420" s="170"/>
      <c r="AM420" s="33"/>
      <c r="AN420" s="48"/>
      <c r="AO420" s="34"/>
      <c r="AP420" s="38"/>
      <c r="AQ420" s="34"/>
      <c r="AR420" s="31"/>
      <c r="AS420" s="38"/>
      <c r="AT420" s="38"/>
      <c r="AU420" s="37"/>
      <c r="AV420" s="38"/>
      <c r="AW420" s="38"/>
      <c r="AX420" s="147"/>
      <c r="AY420" s="60"/>
      <c r="AZ420" s="60"/>
      <c r="BA420" s="148"/>
      <c r="BB420" s="282"/>
      <c r="BC420" s="283"/>
      <c r="BD420" s="147"/>
      <c r="BE420" s="147"/>
      <c r="BF420" s="147"/>
      <c r="BG420" s="147"/>
      <c r="BH420" s="147"/>
      <c r="BI420" s="147"/>
      <c r="BJ420" s="147"/>
      <c r="BK420" s="148"/>
      <c r="BL420" s="149"/>
      <c r="BM420" s="149"/>
      <c r="BN420" s="147"/>
      <c r="BO420" s="38"/>
      <c r="BP420" s="38"/>
      <c r="BQ420" s="187"/>
      <c r="BR420" s="61"/>
      <c r="BS420" s="61"/>
      <c r="BT420" s="188"/>
      <c r="BU420" s="275"/>
      <c r="BV420" s="275"/>
      <c r="BW420" s="187"/>
      <c r="BX420" s="187"/>
      <c r="BY420" s="187"/>
      <c r="BZ420" s="187"/>
      <c r="CA420" s="187"/>
      <c r="CB420" s="187"/>
      <c r="CC420" s="187"/>
      <c r="CD420" s="187"/>
      <c r="CE420" s="187"/>
      <c r="CF420" s="188"/>
      <c r="CG420" s="189"/>
      <c r="CH420" s="189"/>
      <c r="CI420" s="187"/>
      <c r="CJ420" s="38"/>
      <c r="CK420" s="38"/>
      <c r="CL420" s="38"/>
      <c r="CM420" s="38"/>
      <c r="CN420" s="38"/>
      <c r="CO420" s="38"/>
      <c r="CP420" s="38"/>
      <c r="CQ420" s="38"/>
      <c r="CR420" s="38"/>
      <c r="CS420" s="38"/>
    </row>
    <row r="421" spans="1:97" ht="13.5" customHeight="1" x14ac:dyDescent="0.35">
      <c r="A421" s="25"/>
      <c r="B421" s="132"/>
      <c r="C421" s="27"/>
      <c r="D421" s="104"/>
      <c r="E421" s="105"/>
      <c r="F421" s="29"/>
      <c r="G421" s="30"/>
      <c r="H421" s="30"/>
      <c r="I421" s="31"/>
      <c r="J421" s="202"/>
      <c r="K421" s="202"/>
      <c r="L421" s="198"/>
      <c r="M421" s="198"/>
      <c r="N421" s="204"/>
      <c r="O421" s="204"/>
      <c r="P421" s="204"/>
      <c r="Q421" s="204"/>
      <c r="R421" s="204"/>
      <c r="S421" s="198"/>
      <c r="T421" s="198"/>
      <c r="U421" s="123"/>
      <c r="V421" s="62"/>
      <c r="W421" s="58"/>
      <c r="X421" s="58"/>
      <c r="Y421" s="58"/>
      <c r="Z421" s="58"/>
      <c r="AA421" s="58"/>
      <c r="AB421" s="123"/>
      <c r="AC421" s="123"/>
      <c r="AD421" s="123"/>
      <c r="AE421" s="33"/>
      <c r="AF421" s="33"/>
      <c r="AG421" s="33"/>
      <c r="AH421" s="33"/>
      <c r="AI421" s="170"/>
      <c r="AJ421" s="170"/>
      <c r="AK421" s="170"/>
      <c r="AL421" s="170"/>
      <c r="AM421" s="33"/>
      <c r="AN421" s="48"/>
      <c r="AO421" s="34"/>
      <c r="AP421" s="38"/>
      <c r="AQ421" s="34"/>
      <c r="AR421" s="31"/>
      <c r="AS421" s="38"/>
      <c r="AT421" s="38"/>
      <c r="AU421" s="37"/>
      <c r="AV421" s="38"/>
      <c r="AW421" s="38"/>
      <c r="AX421" s="147"/>
      <c r="AY421" s="60"/>
      <c r="AZ421" s="60"/>
      <c r="BA421" s="148"/>
      <c r="BB421" s="282"/>
      <c r="BC421" s="283"/>
      <c r="BD421" s="147"/>
      <c r="BE421" s="147"/>
      <c r="BF421" s="147"/>
      <c r="BG421" s="147"/>
      <c r="BH421" s="147"/>
      <c r="BI421" s="147"/>
      <c r="BJ421" s="147"/>
      <c r="BK421" s="148"/>
      <c r="BL421" s="149"/>
      <c r="BM421" s="149"/>
      <c r="BN421" s="147"/>
      <c r="BO421" s="38"/>
      <c r="BP421" s="38"/>
      <c r="BQ421" s="187"/>
      <c r="BR421" s="61"/>
      <c r="BS421" s="61"/>
      <c r="BT421" s="188"/>
      <c r="BU421" s="275"/>
      <c r="BV421" s="275"/>
      <c r="BW421" s="187"/>
      <c r="BX421" s="187"/>
      <c r="BY421" s="187"/>
      <c r="BZ421" s="187"/>
      <c r="CA421" s="187"/>
      <c r="CB421" s="187"/>
      <c r="CC421" s="187"/>
      <c r="CD421" s="187"/>
      <c r="CE421" s="187"/>
      <c r="CF421" s="188"/>
      <c r="CG421" s="189"/>
      <c r="CH421" s="189"/>
      <c r="CI421" s="187"/>
      <c r="CJ421" s="38"/>
      <c r="CK421" s="38"/>
      <c r="CL421" s="38"/>
      <c r="CM421" s="38"/>
      <c r="CN421" s="38"/>
      <c r="CO421" s="38"/>
      <c r="CP421" s="38"/>
      <c r="CQ421" s="38"/>
      <c r="CR421" s="38"/>
      <c r="CS421" s="38"/>
    </row>
    <row r="422" spans="1:97" ht="13.5" customHeight="1" x14ac:dyDescent="0.35">
      <c r="A422" s="25"/>
      <c r="B422" s="132"/>
      <c r="C422" s="27"/>
      <c r="D422" s="104"/>
      <c r="E422" s="105"/>
      <c r="F422" s="29"/>
      <c r="G422" s="30"/>
      <c r="H422" s="30"/>
      <c r="I422" s="31"/>
      <c r="J422" s="202"/>
      <c r="K422" s="202"/>
      <c r="L422" s="198"/>
      <c r="M422" s="198"/>
      <c r="N422" s="204"/>
      <c r="O422" s="204"/>
      <c r="P422" s="204"/>
      <c r="Q422" s="204"/>
      <c r="R422" s="204"/>
      <c r="S422" s="198"/>
      <c r="T422" s="198"/>
      <c r="U422" s="123"/>
      <c r="V422" s="62"/>
      <c r="W422" s="58"/>
      <c r="X422" s="58"/>
      <c r="Y422" s="58"/>
      <c r="Z422" s="58"/>
      <c r="AA422" s="58"/>
      <c r="AB422" s="123"/>
      <c r="AC422" s="123"/>
      <c r="AD422" s="123"/>
      <c r="AE422" s="33"/>
      <c r="AF422" s="33"/>
      <c r="AG422" s="33"/>
      <c r="AH422" s="33"/>
      <c r="AI422" s="170"/>
      <c r="AJ422" s="170"/>
      <c r="AK422" s="170"/>
      <c r="AL422" s="170"/>
      <c r="AM422" s="33"/>
      <c r="AN422" s="48"/>
      <c r="AO422" s="34"/>
      <c r="AP422" s="38"/>
      <c r="AQ422" s="34"/>
      <c r="AR422" s="31"/>
      <c r="AS422" s="38"/>
      <c r="AT422" s="38"/>
      <c r="AU422" s="37"/>
      <c r="AV422" s="38"/>
      <c r="AW422" s="38"/>
      <c r="AX422" s="147"/>
      <c r="AY422" s="60"/>
      <c r="AZ422" s="60"/>
      <c r="BA422" s="148"/>
      <c r="BB422" s="282"/>
      <c r="BC422" s="283"/>
      <c r="BD422" s="147"/>
      <c r="BE422" s="147"/>
      <c r="BF422" s="147"/>
      <c r="BG422" s="147"/>
      <c r="BH422" s="147"/>
      <c r="BI422" s="147"/>
      <c r="BJ422" s="147"/>
      <c r="BK422" s="148"/>
      <c r="BL422" s="149"/>
      <c r="BM422" s="149"/>
      <c r="BN422" s="147"/>
      <c r="BO422" s="38"/>
      <c r="BP422" s="38"/>
      <c r="BQ422" s="187"/>
      <c r="BR422" s="61"/>
      <c r="BS422" s="61"/>
      <c r="BT422" s="188"/>
      <c r="BU422" s="275"/>
      <c r="BV422" s="275"/>
      <c r="BW422" s="187"/>
      <c r="BX422" s="187"/>
      <c r="BY422" s="187"/>
      <c r="BZ422" s="187"/>
      <c r="CA422" s="187"/>
      <c r="CB422" s="187"/>
      <c r="CC422" s="187"/>
      <c r="CD422" s="187"/>
      <c r="CE422" s="187"/>
      <c r="CF422" s="188"/>
      <c r="CG422" s="189"/>
      <c r="CH422" s="189"/>
      <c r="CI422" s="187"/>
      <c r="CJ422" s="38"/>
      <c r="CK422" s="38"/>
      <c r="CL422" s="38"/>
      <c r="CM422" s="38"/>
      <c r="CN422" s="38"/>
      <c r="CO422" s="38"/>
      <c r="CP422" s="38"/>
      <c r="CQ422" s="38"/>
      <c r="CR422" s="38"/>
      <c r="CS422" s="38"/>
    </row>
    <row r="423" spans="1:97" ht="13.5" customHeight="1" x14ac:dyDescent="0.35">
      <c r="A423" s="25"/>
      <c r="B423" s="132"/>
      <c r="C423" s="27"/>
      <c r="D423" s="104"/>
      <c r="E423" s="105"/>
      <c r="F423" s="29"/>
      <c r="G423" s="30"/>
      <c r="H423" s="30"/>
      <c r="I423" s="31"/>
      <c r="J423" s="202"/>
      <c r="K423" s="202"/>
      <c r="L423" s="198"/>
      <c r="M423" s="198"/>
      <c r="N423" s="204"/>
      <c r="O423" s="204"/>
      <c r="P423" s="204"/>
      <c r="Q423" s="204"/>
      <c r="R423" s="204"/>
      <c r="S423" s="198"/>
      <c r="T423" s="198"/>
      <c r="U423" s="123"/>
      <c r="V423" s="62"/>
      <c r="W423" s="58"/>
      <c r="X423" s="58"/>
      <c r="Y423" s="58"/>
      <c r="Z423" s="58"/>
      <c r="AA423" s="58"/>
      <c r="AB423" s="123"/>
      <c r="AC423" s="123"/>
      <c r="AD423" s="123"/>
      <c r="AE423" s="33"/>
      <c r="AF423" s="33"/>
      <c r="AG423" s="33"/>
      <c r="AH423" s="33"/>
      <c r="AI423" s="170"/>
      <c r="AJ423" s="170"/>
      <c r="AK423" s="170"/>
      <c r="AL423" s="170"/>
      <c r="AM423" s="33"/>
      <c r="AN423" s="48"/>
      <c r="AO423" s="34"/>
      <c r="AP423" s="38"/>
      <c r="AQ423" s="34"/>
      <c r="AR423" s="31"/>
      <c r="AS423" s="38"/>
      <c r="AT423" s="38"/>
      <c r="AU423" s="37"/>
      <c r="AV423" s="38"/>
      <c r="AW423" s="38"/>
      <c r="AX423" s="147"/>
      <c r="AY423" s="60"/>
      <c r="AZ423" s="60"/>
      <c r="BA423" s="148"/>
      <c r="BB423" s="282"/>
      <c r="BC423" s="283"/>
      <c r="BD423" s="147"/>
      <c r="BE423" s="147"/>
      <c r="BF423" s="147"/>
      <c r="BG423" s="147"/>
      <c r="BH423" s="147"/>
      <c r="BI423" s="147"/>
      <c r="BJ423" s="147"/>
      <c r="BK423" s="148"/>
      <c r="BL423" s="149"/>
      <c r="BM423" s="149"/>
      <c r="BN423" s="147"/>
      <c r="BO423" s="38"/>
      <c r="BP423" s="38"/>
      <c r="BQ423" s="187"/>
      <c r="BR423" s="61"/>
      <c r="BS423" s="61"/>
      <c r="BT423" s="188"/>
      <c r="BU423" s="275"/>
      <c r="BV423" s="275"/>
      <c r="BW423" s="187"/>
      <c r="BX423" s="187"/>
      <c r="BY423" s="187"/>
      <c r="BZ423" s="187"/>
      <c r="CA423" s="187"/>
      <c r="CB423" s="187"/>
      <c r="CC423" s="187"/>
      <c r="CD423" s="187"/>
      <c r="CE423" s="187"/>
      <c r="CF423" s="188"/>
      <c r="CG423" s="189"/>
      <c r="CH423" s="189"/>
      <c r="CI423" s="187"/>
      <c r="CJ423" s="38"/>
      <c r="CK423" s="38"/>
      <c r="CL423" s="38"/>
      <c r="CM423" s="38"/>
      <c r="CN423" s="38"/>
      <c r="CO423" s="38"/>
      <c r="CP423" s="38"/>
      <c r="CQ423" s="38"/>
      <c r="CR423" s="38"/>
      <c r="CS423" s="38"/>
    </row>
    <row r="424" spans="1:97" ht="13.5" customHeight="1" x14ac:dyDescent="0.35">
      <c r="A424" s="25"/>
      <c r="B424" s="132"/>
      <c r="C424" s="27"/>
      <c r="D424" s="104"/>
      <c r="E424" s="105"/>
      <c r="F424" s="29"/>
      <c r="G424" s="30"/>
      <c r="H424" s="30"/>
      <c r="I424" s="31"/>
      <c r="J424" s="202"/>
      <c r="K424" s="202"/>
      <c r="L424" s="198"/>
      <c r="M424" s="198"/>
      <c r="N424" s="204"/>
      <c r="O424" s="204"/>
      <c r="P424" s="204"/>
      <c r="Q424" s="204"/>
      <c r="R424" s="204"/>
      <c r="S424" s="198"/>
      <c r="T424" s="198"/>
      <c r="U424" s="123"/>
      <c r="V424" s="62"/>
      <c r="W424" s="58"/>
      <c r="X424" s="58"/>
      <c r="Y424" s="58"/>
      <c r="Z424" s="58"/>
      <c r="AA424" s="58"/>
      <c r="AB424" s="123"/>
      <c r="AC424" s="123"/>
      <c r="AD424" s="123"/>
      <c r="AE424" s="33"/>
      <c r="AF424" s="33"/>
      <c r="AG424" s="33"/>
      <c r="AH424" s="33"/>
      <c r="AI424" s="170"/>
      <c r="AJ424" s="170"/>
      <c r="AK424" s="170"/>
      <c r="AL424" s="170"/>
      <c r="AM424" s="33"/>
      <c r="AN424" s="48"/>
      <c r="AO424" s="34"/>
      <c r="AP424" s="38"/>
      <c r="AQ424" s="34"/>
      <c r="AR424" s="31"/>
      <c r="AS424" s="38"/>
      <c r="AT424" s="38"/>
      <c r="AU424" s="37"/>
      <c r="AV424" s="38"/>
      <c r="AW424" s="38"/>
      <c r="AX424" s="147"/>
      <c r="AY424" s="60"/>
      <c r="AZ424" s="60"/>
      <c r="BA424" s="148"/>
      <c r="BB424" s="282"/>
      <c r="BC424" s="283"/>
      <c r="BD424" s="147"/>
      <c r="BE424" s="147"/>
      <c r="BF424" s="147"/>
      <c r="BG424" s="147"/>
      <c r="BH424" s="147"/>
      <c r="BI424" s="147"/>
      <c r="BJ424" s="147"/>
      <c r="BK424" s="148"/>
      <c r="BL424" s="149"/>
      <c r="BM424" s="149"/>
      <c r="BN424" s="147"/>
      <c r="BO424" s="38"/>
      <c r="BP424" s="38"/>
      <c r="BQ424" s="187"/>
      <c r="BR424" s="61"/>
      <c r="BS424" s="61"/>
      <c r="BT424" s="188"/>
      <c r="BU424" s="275"/>
      <c r="BV424" s="275"/>
      <c r="BW424" s="187"/>
      <c r="BX424" s="187"/>
      <c r="BY424" s="187"/>
      <c r="BZ424" s="187"/>
      <c r="CA424" s="187"/>
      <c r="CB424" s="187"/>
      <c r="CC424" s="187"/>
      <c r="CD424" s="187"/>
      <c r="CE424" s="187"/>
      <c r="CF424" s="188"/>
      <c r="CG424" s="189"/>
      <c r="CH424" s="189"/>
      <c r="CI424" s="187"/>
      <c r="CJ424" s="38"/>
      <c r="CK424" s="38"/>
      <c r="CL424" s="38"/>
      <c r="CM424" s="38"/>
      <c r="CN424" s="38"/>
      <c r="CO424" s="38"/>
      <c r="CP424" s="38"/>
      <c r="CQ424" s="38"/>
      <c r="CR424" s="38"/>
      <c r="CS424" s="38"/>
    </row>
    <row r="425" spans="1:97" ht="13.5" customHeight="1" x14ac:dyDescent="0.35">
      <c r="A425" s="25"/>
      <c r="B425" s="132"/>
      <c r="C425" s="27"/>
      <c r="D425" s="104"/>
      <c r="E425" s="105"/>
      <c r="F425" s="29"/>
      <c r="G425" s="30"/>
      <c r="H425" s="30"/>
      <c r="I425" s="31"/>
      <c r="J425" s="202"/>
      <c r="K425" s="202"/>
      <c r="L425" s="198"/>
      <c r="M425" s="198"/>
      <c r="N425" s="204"/>
      <c r="O425" s="204"/>
      <c r="P425" s="204"/>
      <c r="Q425" s="204"/>
      <c r="R425" s="204"/>
      <c r="S425" s="198"/>
      <c r="T425" s="198"/>
      <c r="U425" s="123"/>
      <c r="V425" s="62"/>
      <c r="W425" s="58"/>
      <c r="X425" s="58"/>
      <c r="Y425" s="58"/>
      <c r="Z425" s="58"/>
      <c r="AA425" s="58"/>
      <c r="AB425" s="123"/>
      <c r="AC425" s="123"/>
      <c r="AD425" s="123"/>
      <c r="AE425" s="33"/>
      <c r="AF425" s="33"/>
      <c r="AG425" s="33"/>
      <c r="AH425" s="33"/>
      <c r="AI425" s="170"/>
      <c r="AJ425" s="170"/>
      <c r="AK425" s="170"/>
      <c r="AL425" s="170"/>
      <c r="AM425" s="33"/>
      <c r="AN425" s="48"/>
      <c r="AO425" s="34"/>
      <c r="AP425" s="38"/>
      <c r="AQ425" s="34"/>
      <c r="AR425" s="31"/>
      <c r="AS425" s="38"/>
      <c r="AT425" s="38"/>
      <c r="AU425" s="37"/>
      <c r="AV425" s="38"/>
      <c r="AW425" s="38"/>
      <c r="AX425" s="147"/>
      <c r="AY425" s="60"/>
      <c r="AZ425" s="60"/>
      <c r="BA425" s="148"/>
      <c r="BB425" s="282"/>
      <c r="BC425" s="283"/>
      <c r="BD425" s="147"/>
      <c r="BE425" s="147"/>
      <c r="BF425" s="147"/>
      <c r="BG425" s="147"/>
      <c r="BH425" s="147"/>
      <c r="BI425" s="147"/>
      <c r="BJ425" s="147"/>
      <c r="BK425" s="148"/>
      <c r="BL425" s="149"/>
      <c r="BM425" s="149"/>
      <c r="BN425" s="147"/>
      <c r="BO425" s="38"/>
      <c r="BP425" s="38"/>
      <c r="BQ425" s="187"/>
      <c r="BR425" s="61"/>
      <c r="BS425" s="61"/>
      <c r="BT425" s="188"/>
      <c r="BU425" s="275"/>
      <c r="BV425" s="275"/>
      <c r="BW425" s="187"/>
      <c r="BX425" s="187"/>
      <c r="BY425" s="187"/>
      <c r="BZ425" s="187"/>
      <c r="CA425" s="187"/>
      <c r="CB425" s="187"/>
      <c r="CC425" s="187"/>
      <c r="CD425" s="187"/>
      <c r="CE425" s="187"/>
      <c r="CF425" s="188"/>
      <c r="CG425" s="189"/>
      <c r="CH425" s="189"/>
      <c r="CI425" s="187"/>
      <c r="CJ425" s="38"/>
      <c r="CK425" s="38"/>
      <c r="CL425" s="38"/>
      <c r="CM425" s="38"/>
      <c r="CN425" s="38"/>
      <c r="CO425" s="38"/>
      <c r="CP425" s="38"/>
      <c r="CQ425" s="38"/>
      <c r="CR425" s="38"/>
      <c r="CS425" s="38"/>
    </row>
    <row r="426" spans="1:97" ht="13.5" customHeight="1" x14ac:dyDescent="0.35">
      <c r="A426" s="25"/>
      <c r="B426" s="132"/>
      <c r="C426" s="27"/>
      <c r="D426" s="104"/>
      <c r="E426" s="105"/>
      <c r="F426" s="29"/>
      <c r="G426" s="30"/>
      <c r="H426" s="30"/>
      <c r="I426" s="31"/>
      <c r="J426" s="202"/>
      <c r="K426" s="202"/>
      <c r="L426" s="198"/>
      <c r="M426" s="198"/>
      <c r="N426" s="204"/>
      <c r="O426" s="204"/>
      <c r="P426" s="204"/>
      <c r="Q426" s="204"/>
      <c r="R426" s="204"/>
      <c r="S426" s="198"/>
      <c r="T426" s="198"/>
      <c r="U426" s="123"/>
      <c r="V426" s="62"/>
      <c r="W426" s="58"/>
      <c r="X426" s="58"/>
      <c r="Y426" s="58"/>
      <c r="Z426" s="58"/>
      <c r="AA426" s="58"/>
      <c r="AB426" s="123"/>
      <c r="AC426" s="123"/>
      <c r="AD426" s="123"/>
      <c r="AE426" s="33"/>
      <c r="AF426" s="33"/>
      <c r="AG426" s="33"/>
      <c r="AH426" s="33"/>
      <c r="AI426" s="170"/>
      <c r="AJ426" s="170"/>
      <c r="AK426" s="170"/>
      <c r="AL426" s="170"/>
      <c r="AM426" s="33"/>
      <c r="AN426" s="48"/>
      <c r="AO426" s="34"/>
      <c r="AP426" s="38"/>
      <c r="AQ426" s="34"/>
      <c r="AR426" s="31"/>
      <c r="AS426" s="38"/>
      <c r="AT426" s="38"/>
      <c r="AU426" s="37"/>
      <c r="AV426" s="38"/>
      <c r="AW426" s="38"/>
      <c r="AX426" s="147"/>
      <c r="AY426" s="60"/>
      <c r="AZ426" s="60"/>
      <c r="BA426" s="148"/>
      <c r="BB426" s="282"/>
      <c r="BC426" s="283"/>
      <c r="BD426" s="147"/>
      <c r="BE426" s="147"/>
      <c r="BF426" s="147"/>
      <c r="BG426" s="147"/>
      <c r="BH426" s="147"/>
      <c r="BI426" s="147"/>
      <c r="BJ426" s="147"/>
      <c r="BK426" s="148"/>
      <c r="BL426" s="149"/>
      <c r="BM426" s="149"/>
      <c r="BN426" s="147"/>
      <c r="BO426" s="38"/>
      <c r="BP426" s="38"/>
      <c r="BQ426" s="187"/>
      <c r="BR426" s="61"/>
      <c r="BS426" s="61"/>
      <c r="BT426" s="188"/>
      <c r="BU426" s="275"/>
      <c r="BV426" s="275"/>
      <c r="BW426" s="187"/>
      <c r="BX426" s="187"/>
      <c r="BY426" s="187"/>
      <c r="BZ426" s="187"/>
      <c r="CA426" s="187"/>
      <c r="CB426" s="187"/>
      <c r="CC426" s="187"/>
      <c r="CD426" s="187"/>
      <c r="CE426" s="187"/>
      <c r="CF426" s="188"/>
      <c r="CG426" s="189"/>
      <c r="CH426" s="189"/>
      <c r="CI426" s="187"/>
      <c r="CJ426" s="38"/>
      <c r="CK426" s="38"/>
      <c r="CL426" s="38"/>
      <c r="CM426" s="38"/>
      <c r="CN426" s="38"/>
      <c r="CO426" s="38"/>
      <c r="CP426" s="38"/>
      <c r="CQ426" s="38"/>
      <c r="CR426" s="38"/>
      <c r="CS426" s="38"/>
    </row>
    <row r="427" spans="1:97" ht="13.5" customHeight="1" x14ac:dyDescent="0.35">
      <c r="A427" s="25"/>
      <c r="B427" s="132"/>
      <c r="C427" s="27"/>
      <c r="D427" s="104"/>
      <c r="E427" s="105"/>
      <c r="F427" s="29"/>
      <c r="G427" s="30"/>
      <c r="H427" s="30"/>
      <c r="I427" s="31"/>
      <c r="J427" s="202"/>
      <c r="K427" s="202"/>
      <c r="L427" s="198"/>
      <c r="M427" s="198"/>
      <c r="N427" s="204"/>
      <c r="O427" s="204"/>
      <c r="P427" s="204"/>
      <c r="Q427" s="204"/>
      <c r="R427" s="204"/>
      <c r="S427" s="198"/>
      <c r="T427" s="198"/>
      <c r="U427" s="123"/>
      <c r="V427" s="62"/>
      <c r="W427" s="58"/>
      <c r="X427" s="58"/>
      <c r="Y427" s="58"/>
      <c r="Z427" s="58"/>
      <c r="AA427" s="58"/>
      <c r="AB427" s="123"/>
      <c r="AC427" s="123"/>
      <c r="AD427" s="123"/>
      <c r="AE427" s="33"/>
      <c r="AF427" s="33"/>
      <c r="AG427" s="33"/>
      <c r="AH427" s="33"/>
      <c r="AI427" s="170"/>
      <c r="AJ427" s="170"/>
      <c r="AK427" s="170"/>
      <c r="AL427" s="170"/>
      <c r="AM427" s="33"/>
      <c r="AN427" s="48"/>
      <c r="AO427" s="34"/>
      <c r="AP427" s="38"/>
      <c r="AQ427" s="34"/>
      <c r="AR427" s="31"/>
      <c r="AS427" s="38"/>
      <c r="AT427" s="38"/>
      <c r="AU427" s="37"/>
      <c r="AV427" s="38"/>
      <c r="AW427" s="38"/>
      <c r="AX427" s="147"/>
      <c r="AY427" s="60"/>
      <c r="AZ427" s="60"/>
      <c r="BA427" s="148"/>
      <c r="BB427" s="282"/>
      <c r="BC427" s="283"/>
      <c r="BD427" s="147"/>
      <c r="BE427" s="147"/>
      <c r="BF427" s="147"/>
      <c r="BG427" s="147"/>
      <c r="BH427" s="147"/>
      <c r="BI427" s="147"/>
      <c r="BJ427" s="147"/>
      <c r="BK427" s="148"/>
      <c r="BL427" s="149"/>
      <c r="BM427" s="149"/>
      <c r="BN427" s="147"/>
      <c r="BO427" s="38"/>
      <c r="BP427" s="38"/>
      <c r="BQ427" s="187"/>
      <c r="BR427" s="61"/>
      <c r="BS427" s="61"/>
      <c r="BT427" s="188"/>
      <c r="BU427" s="275"/>
      <c r="BV427" s="275"/>
      <c r="BW427" s="187"/>
      <c r="BX427" s="187"/>
      <c r="BY427" s="187"/>
      <c r="BZ427" s="187"/>
      <c r="CA427" s="187"/>
      <c r="CB427" s="187"/>
      <c r="CC427" s="187"/>
      <c r="CD427" s="187"/>
      <c r="CE427" s="187"/>
      <c r="CF427" s="188"/>
      <c r="CG427" s="189"/>
      <c r="CH427" s="189"/>
      <c r="CI427" s="187"/>
      <c r="CJ427" s="38"/>
      <c r="CK427" s="38"/>
      <c r="CL427" s="38"/>
      <c r="CM427" s="38"/>
      <c r="CN427" s="38"/>
      <c r="CO427" s="38"/>
      <c r="CP427" s="38"/>
      <c r="CQ427" s="38"/>
      <c r="CR427" s="38"/>
      <c r="CS427" s="38"/>
    </row>
    <row r="428" spans="1:97" ht="13.5" customHeight="1" x14ac:dyDescent="0.35">
      <c r="A428" s="25"/>
      <c r="B428" s="132"/>
      <c r="C428" s="27"/>
      <c r="D428" s="104"/>
      <c r="E428" s="105"/>
      <c r="F428" s="29"/>
      <c r="G428" s="30"/>
      <c r="H428" s="30"/>
      <c r="I428" s="31"/>
      <c r="J428" s="202"/>
      <c r="K428" s="202"/>
      <c r="L428" s="198"/>
      <c r="M428" s="198"/>
      <c r="N428" s="204"/>
      <c r="O428" s="204"/>
      <c r="P428" s="204"/>
      <c r="Q428" s="204"/>
      <c r="R428" s="204"/>
      <c r="S428" s="198"/>
      <c r="T428" s="198"/>
      <c r="U428" s="123"/>
      <c r="V428" s="62"/>
      <c r="W428" s="58"/>
      <c r="X428" s="58"/>
      <c r="Y428" s="58"/>
      <c r="Z428" s="58"/>
      <c r="AA428" s="58"/>
      <c r="AB428" s="123"/>
      <c r="AC428" s="123"/>
      <c r="AD428" s="123"/>
      <c r="AE428" s="33"/>
      <c r="AF428" s="33"/>
      <c r="AG428" s="33"/>
      <c r="AH428" s="33"/>
      <c r="AI428" s="170"/>
      <c r="AJ428" s="170"/>
      <c r="AK428" s="170"/>
      <c r="AL428" s="170"/>
      <c r="AM428" s="33"/>
      <c r="AN428" s="48"/>
      <c r="AO428" s="34"/>
      <c r="AP428" s="38"/>
      <c r="AQ428" s="34"/>
      <c r="AR428" s="31"/>
      <c r="AS428" s="38"/>
      <c r="AT428" s="38"/>
      <c r="AU428" s="37"/>
      <c r="AV428" s="38"/>
      <c r="AW428" s="38"/>
      <c r="AX428" s="147"/>
      <c r="AY428" s="60"/>
      <c r="AZ428" s="60"/>
      <c r="BA428" s="148"/>
      <c r="BB428" s="282"/>
      <c r="BC428" s="283"/>
      <c r="BD428" s="147"/>
      <c r="BE428" s="147"/>
      <c r="BF428" s="147"/>
      <c r="BG428" s="147"/>
      <c r="BH428" s="147"/>
      <c r="BI428" s="147"/>
      <c r="BJ428" s="147"/>
      <c r="BK428" s="148"/>
      <c r="BL428" s="149"/>
      <c r="BM428" s="149"/>
      <c r="BN428" s="147"/>
      <c r="BO428" s="38"/>
      <c r="BP428" s="38"/>
      <c r="BQ428" s="187"/>
      <c r="BR428" s="61"/>
      <c r="BS428" s="61"/>
      <c r="BT428" s="188"/>
      <c r="BU428" s="275"/>
      <c r="BV428" s="275"/>
      <c r="BW428" s="187"/>
      <c r="BX428" s="187"/>
      <c r="BY428" s="187"/>
      <c r="BZ428" s="187"/>
      <c r="CA428" s="187"/>
      <c r="CB428" s="187"/>
      <c r="CC428" s="187"/>
      <c r="CD428" s="187"/>
      <c r="CE428" s="187"/>
      <c r="CF428" s="188"/>
      <c r="CG428" s="189"/>
      <c r="CH428" s="189"/>
      <c r="CI428" s="187"/>
      <c r="CJ428" s="38"/>
      <c r="CK428" s="38"/>
      <c r="CL428" s="38"/>
      <c r="CM428" s="38"/>
      <c r="CN428" s="38"/>
      <c r="CO428" s="38"/>
      <c r="CP428" s="38"/>
      <c r="CQ428" s="38"/>
      <c r="CR428" s="38"/>
      <c r="CS428" s="38"/>
    </row>
    <row r="429" spans="1:97" ht="13.5" customHeight="1" x14ac:dyDescent="0.35">
      <c r="A429" s="25"/>
      <c r="B429" s="132"/>
      <c r="C429" s="27"/>
      <c r="D429" s="104"/>
      <c r="E429" s="105"/>
      <c r="F429" s="29"/>
      <c r="G429" s="30"/>
      <c r="H429" s="30"/>
      <c r="I429" s="31"/>
      <c r="J429" s="202"/>
      <c r="K429" s="202"/>
      <c r="L429" s="198"/>
      <c r="M429" s="198"/>
      <c r="N429" s="204"/>
      <c r="O429" s="204"/>
      <c r="P429" s="204"/>
      <c r="Q429" s="204"/>
      <c r="R429" s="204"/>
      <c r="S429" s="198"/>
      <c r="T429" s="198"/>
      <c r="U429" s="123"/>
      <c r="V429" s="62"/>
      <c r="W429" s="58"/>
      <c r="X429" s="58"/>
      <c r="Y429" s="58"/>
      <c r="Z429" s="58"/>
      <c r="AA429" s="58"/>
      <c r="AB429" s="123"/>
      <c r="AC429" s="123"/>
      <c r="AD429" s="123"/>
      <c r="AE429" s="33"/>
      <c r="AF429" s="33"/>
      <c r="AG429" s="33"/>
      <c r="AH429" s="33"/>
      <c r="AI429" s="170"/>
      <c r="AJ429" s="170"/>
      <c r="AK429" s="170"/>
      <c r="AL429" s="170"/>
      <c r="AM429" s="33"/>
      <c r="AN429" s="48"/>
      <c r="AO429" s="34"/>
      <c r="AP429" s="38"/>
      <c r="AQ429" s="34"/>
      <c r="AR429" s="31"/>
      <c r="AS429" s="38"/>
      <c r="AT429" s="38"/>
      <c r="AU429" s="37"/>
      <c r="AV429" s="38"/>
      <c r="AW429" s="38"/>
      <c r="AX429" s="147"/>
      <c r="AY429" s="60"/>
      <c r="AZ429" s="60"/>
      <c r="BA429" s="148"/>
      <c r="BB429" s="282"/>
      <c r="BC429" s="283"/>
      <c r="BD429" s="147"/>
      <c r="BE429" s="147"/>
      <c r="BF429" s="147"/>
      <c r="BG429" s="147"/>
      <c r="BH429" s="147"/>
      <c r="BI429" s="147"/>
      <c r="BJ429" s="147"/>
      <c r="BK429" s="148"/>
      <c r="BL429" s="149"/>
      <c r="BM429" s="149"/>
      <c r="BN429" s="147"/>
      <c r="BO429" s="38"/>
      <c r="BP429" s="38"/>
      <c r="BQ429" s="187"/>
      <c r="BR429" s="61"/>
      <c r="BS429" s="61"/>
      <c r="BT429" s="188"/>
      <c r="BU429" s="275"/>
      <c r="BV429" s="275"/>
      <c r="BW429" s="187"/>
      <c r="BX429" s="187"/>
      <c r="BY429" s="187"/>
      <c r="BZ429" s="187"/>
      <c r="CA429" s="187"/>
      <c r="CB429" s="187"/>
      <c r="CC429" s="187"/>
      <c r="CD429" s="187"/>
      <c r="CE429" s="187"/>
      <c r="CF429" s="188"/>
      <c r="CG429" s="189"/>
      <c r="CH429" s="189"/>
      <c r="CI429" s="187"/>
      <c r="CJ429" s="38"/>
      <c r="CK429" s="38"/>
      <c r="CL429" s="38"/>
      <c r="CM429" s="38"/>
      <c r="CN429" s="38"/>
      <c r="CO429" s="38"/>
      <c r="CP429" s="38"/>
      <c r="CQ429" s="38"/>
      <c r="CR429" s="38"/>
      <c r="CS429" s="38"/>
    </row>
    <row r="430" spans="1:97" ht="13.5" customHeight="1" x14ac:dyDescent="0.35">
      <c r="A430" s="25"/>
      <c r="B430" s="132"/>
      <c r="C430" s="27"/>
      <c r="D430" s="104"/>
      <c r="E430" s="105"/>
      <c r="F430" s="29"/>
      <c r="G430" s="30"/>
      <c r="H430" s="30"/>
      <c r="I430" s="31"/>
      <c r="J430" s="202"/>
      <c r="K430" s="202"/>
      <c r="L430" s="198"/>
      <c r="M430" s="198"/>
      <c r="N430" s="204"/>
      <c r="O430" s="204"/>
      <c r="P430" s="204"/>
      <c r="Q430" s="204"/>
      <c r="R430" s="204"/>
      <c r="S430" s="198"/>
      <c r="T430" s="198"/>
      <c r="U430" s="123"/>
      <c r="V430" s="62"/>
      <c r="W430" s="58"/>
      <c r="X430" s="58"/>
      <c r="Y430" s="58"/>
      <c r="Z430" s="58"/>
      <c r="AA430" s="58"/>
      <c r="AB430" s="123"/>
      <c r="AC430" s="123"/>
      <c r="AD430" s="123"/>
      <c r="AE430" s="33"/>
      <c r="AF430" s="33"/>
      <c r="AG430" s="33"/>
      <c r="AH430" s="33"/>
      <c r="AI430" s="170"/>
      <c r="AJ430" s="170"/>
      <c r="AK430" s="170"/>
      <c r="AL430" s="170"/>
      <c r="AM430" s="33"/>
      <c r="AN430" s="48"/>
      <c r="AO430" s="34"/>
      <c r="AP430" s="38"/>
      <c r="AQ430" s="34"/>
      <c r="AR430" s="31"/>
      <c r="AS430" s="38"/>
      <c r="AT430" s="38"/>
      <c r="AU430" s="37"/>
      <c r="AV430" s="38"/>
      <c r="AW430" s="38"/>
      <c r="AX430" s="147"/>
      <c r="AY430" s="60"/>
      <c r="AZ430" s="60"/>
      <c r="BA430" s="148"/>
      <c r="BB430" s="282"/>
      <c r="BC430" s="283"/>
      <c r="BD430" s="147"/>
      <c r="BE430" s="147"/>
      <c r="BF430" s="147"/>
      <c r="BG430" s="147"/>
      <c r="BH430" s="147"/>
      <c r="BI430" s="147"/>
      <c r="BJ430" s="147"/>
      <c r="BK430" s="148"/>
      <c r="BL430" s="149"/>
      <c r="BM430" s="149"/>
      <c r="BN430" s="147"/>
      <c r="BO430" s="38"/>
      <c r="BP430" s="38"/>
      <c r="BQ430" s="187"/>
      <c r="BR430" s="61"/>
      <c r="BS430" s="61"/>
      <c r="BT430" s="188"/>
      <c r="BU430" s="275"/>
      <c r="BV430" s="275"/>
      <c r="BW430" s="187"/>
      <c r="BX430" s="187"/>
      <c r="BY430" s="187"/>
      <c r="BZ430" s="187"/>
      <c r="CA430" s="187"/>
      <c r="CB430" s="187"/>
      <c r="CC430" s="187"/>
      <c r="CD430" s="187"/>
      <c r="CE430" s="187"/>
      <c r="CF430" s="188"/>
      <c r="CG430" s="189"/>
      <c r="CH430" s="189"/>
      <c r="CI430" s="187"/>
      <c r="CJ430" s="38"/>
      <c r="CK430" s="38"/>
      <c r="CL430" s="38"/>
      <c r="CM430" s="38"/>
      <c r="CN430" s="38"/>
      <c r="CO430" s="38"/>
      <c r="CP430" s="38"/>
      <c r="CQ430" s="38"/>
      <c r="CR430" s="38"/>
      <c r="CS430" s="38"/>
    </row>
    <row r="431" spans="1:97" ht="13.5" customHeight="1" x14ac:dyDescent="0.35">
      <c r="A431" s="25"/>
      <c r="B431" s="132"/>
      <c r="C431" s="27"/>
      <c r="D431" s="104"/>
      <c r="E431" s="105"/>
      <c r="F431" s="29"/>
      <c r="G431" s="30"/>
      <c r="H431" s="30"/>
      <c r="I431" s="31"/>
      <c r="J431" s="202"/>
      <c r="K431" s="202"/>
      <c r="L431" s="198"/>
      <c r="M431" s="198"/>
      <c r="N431" s="204"/>
      <c r="O431" s="204"/>
      <c r="P431" s="204"/>
      <c r="Q431" s="204"/>
      <c r="R431" s="204"/>
      <c r="S431" s="198"/>
      <c r="T431" s="198"/>
      <c r="U431" s="123"/>
      <c r="V431" s="62"/>
      <c r="W431" s="58"/>
      <c r="X431" s="58"/>
      <c r="Y431" s="58"/>
      <c r="Z431" s="58"/>
      <c r="AA431" s="58"/>
      <c r="AB431" s="123"/>
      <c r="AC431" s="123"/>
      <c r="AD431" s="123"/>
      <c r="AE431" s="33"/>
      <c r="AF431" s="33"/>
      <c r="AG431" s="33"/>
      <c r="AH431" s="33"/>
      <c r="AI431" s="170"/>
      <c r="AJ431" s="170"/>
      <c r="AK431" s="170"/>
      <c r="AL431" s="170"/>
      <c r="AM431" s="33"/>
      <c r="AN431" s="48"/>
      <c r="AO431" s="34"/>
      <c r="AP431" s="38"/>
      <c r="AQ431" s="34"/>
      <c r="AR431" s="31"/>
      <c r="AS431" s="38"/>
      <c r="AT431" s="38"/>
      <c r="AU431" s="37"/>
      <c r="AV431" s="38"/>
      <c r="AW431" s="38"/>
      <c r="AX431" s="147"/>
      <c r="AY431" s="60"/>
      <c r="AZ431" s="60"/>
      <c r="BA431" s="148"/>
      <c r="BB431" s="282"/>
      <c r="BC431" s="283"/>
      <c r="BD431" s="147"/>
      <c r="BE431" s="147"/>
      <c r="BF431" s="147"/>
      <c r="BG431" s="147"/>
      <c r="BH431" s="147"/>
      <c r="BI431" s="147"/>
      <c r="BJ431" s="147"/>
      <c r="BK431" s="148"/>
      <c r="BL431" s="149"/>
      <c r="BM431" s="149"/>
      <c r="BN431" s="147"/>
      <c r="BO431" s="38"/>
      <c r="BP431" s="38"/>
      <c r="BQ431" s="187"/>
      <c r="BR431" s="61"/>
      <c r="BS431" s="61"/>
      <c r="BT431" s="188"/>
      <c r="BU431" s="275"/>
      <c r="BV431" s="275"/>
      <c r="BW431" s="187"/>
      <c r="BX431" s="187"/>
      <c r="BY431" s="187"/>
      <c r="BZ431" s="187"/>
      <c r="CA431" s="187"/>
      <c r="CB431" s="187"/>
      <c r="CC431" s="187"/>
      <c r="CD431" s="187"/>
      <c r="CE431" s="187"/>
      <c r="CF431" s="188"/>
      <c r="CG431" s="189"/>
      <c r="CH431" s="189"/>
      <c r="CI431" s="187"/>
      <c r="CJ431" s="38"/>
      <c r="CK431" s="38"/>
      <c r="CL431" s="38"/>
      <c r="CM431" s="38"/>
      <c r="CN431" s="38"/>
      <c r="CO431" s="38"/>
      <c r="CP431" s="38"/>
      <c r="CQ431" s="38"/>
      <c r="CR431" s="38"/>
      <c r="CS431" s="38"/>
    </row>
    <row r="432" spans="1:97" ht="13.5" customHeight="1" x14ac:dyDescent="0.35">
      <c r="A432" s="25"/>
      <c r="B432" s="132"/>
      <c r="C432" s="27"/>
      <c r="D432" s="104"/>
      <c r="E432" s="105"/>
      <c r="F432" s="29"/>
      <c r="G432" s="30"/>
      <c r="H432" s="30"/>
      <c r="I432" s="31"/>
      <c r="J432" s="202"/>
      <c r="K432" s="202"/>
      <c r="L432" s="198"/>
      <c r="M432" s="198"/>
      <c r="N432" s="204"/>
      <c r="O432" s="204"/>
      <c r="P432" s="204"/>
      <c r="Q432" s="204"/>
      <c r="R432" s="204"/>
      <c r="S432" s="198"/>
      <c r="T432" s="198"/>
      <c r="U432" s="123"/>
      <c r="V432" s="62"/>
      <c r="W432" s="58"/>
      <c r="X432" s="58"/>
      <c r="Y432" s="58"/>
      <c r="Z432" s="58"/>
      <c r="AA432" s="58"/>
      <c r="AB432" s="123"/>
      <c r="AC432" s="123"/>
      <c r="AD432" s="123"/>
      <c r="AE432" s="33"/>
      <c r="AF432" s="33"/>
      <c r="AG432" s="33"/>
      <c r="AH432" s="33"/>
      <c r="AI432" s="170"/>
      <c r="AJ432" s="170"/>
      <c r="AK432" s="170"/>
      <c r="AL432" s="170"/>
      <c r="AM432" s="33"/>
      <c r="AN432" s="48"/>
      <c r="AO432" s="34"/>
      <c r="AP432" s="38"/>
      <c r="AQ432" s="34"/>
      <c r="AR432" s="31"/>
      <c r="AS432" s="38"/>
      <c r="AT432" s="38"/>
      <c r="AU432" s="37"/>
      <c r="AV432" s="38"/>
      <c r="AW432" s="38"/>
      <c r="AX432" s="147"/>
      <c r="AY432" s="60"/>
      <c r="AZ432" s="60"/>
      <c r="BA432" s="148"/>
      <c r="BB432" s="282"/>
      <c r="BC432" s="283"/>
      <c r="BD432" s="147"/>
      <c r="BE432" s="147"/>
      <c r="BF432" s="147"/>
      <c r="BG432" s="147"/>
      <c r="BH432" s="147"/>
      <c r="BI432" s="147"/>
      <c r="BJ432" s="147"/>
      <c r="BK432" s="148"/>
      <c r="BL432" s="149"/>
      <c r="BM432" s="149"/>
      <c r="BN432" s="147"/>
      <c r="BO432" s="38"/>
      <c r="BP432" s="38"/>
      <c r="BQ432" s="187"/>
      <c r="BR432" s="61"/>
      <c r="BS432" s="61"/>
      <c r="BT432" s="188"/>
      <c r="BU432" s="275"/>
      <c r="BV432" s="275"/>
      <c r="BW432" s="187"/>
      <c r="BX432" s="187"/>
      <c r="BY432" s="187"/>
      <c r="BZ432" s="187"/>
      <c r="CA432" s="187"/>
      <c r="CB432" s="187"/>
      <c r="CC432" s="187"/>
      <c r="CD432" s="187"/>
      <c r="CE432" s="187"/>
      <c r="CF432" s="188"/>
      <c r="CG432" s="189"/>
      <c r="CH432" s="189"/>
      <c r="CI432" s="187"/>
      <c r="CJ432" s="38"/>
      <c r="CK432" s="38"/>
      <c r="CL432" s="38"/>
      <c r="CM432" s="38"/>
      <c r="CN432" s="38"/>
      <c r="CO432" s="38"/>
      <c r="CP432" s="38"/>
      <c r="CQ432" s="38"/>
      <c r="CR432" s="38"/>
      <c r="CS432" s="38"/>
    </row>
    <row r="433" spans="1:97" ht="13.5" customHeight="1" x14ac:dyDescent="0.35">
      <c r="A433" s="25"/>
      <c r="B433" s="132"/>
      <c r="C433" s="27"/>
      <c r="D433" s="104"/>
      <c r="E433" s="105"/>
      <c r="F433" s="29"/>
      <c r="G433" s="30"/>
      <c r="H433" s="30"/>
      <c r="I433" s="31"/>
      <c r="J433" s="202"/>
      <c r="K433" s="202"/>
      <c r="L433" s="198"/>
      <c r="M433" s="198"/>
      <c r="N433" s="204"/>
      <c r="O433" s="204"/>
      <c r="P433" s="204"/>
      <c r="Q433" s="204"/>
      <c r="R433" s="204"/>
      <c r="S433" s="198"/>
      <c r="T433" s="198"/>
      <c r="U433" s="123"/>
      <c r="V433" s="62"/>
      <c r="W433" s="58"/>
      <c r="X433" s="58"/>
      <c r="Y433" s="58"/>
      <c r="Z433" s="58"/>
      <c r="AA433" s="58"/>
      <c r="AB433" s="123"/>
      <c r="AC433" s="123"/>
      <c r="AD433" s="123"/>
      <c r="AE433" s="33"/>
      <c r="AF433" s="33"/>
      <c r="AG433" s="33"/>
      <c r="AH433" s="33"/>
      <c r="AI433" s="170"/>
      <c r="AJ433" s="170"/>
      <c r="AK433" s="170"/>
      <c r="AL433" s="170"/>
      <c r="AM433" s="33"/>
      <c r="AN433" s="48"/>
      <c r="AO433" s="34"/>
      <c r="AP433" s="38"/>
      <c r="AQ433" s="34"/>
      <c r="AR433" s="31"/>
      <c r="AS433" s="38"/>
      <c r="AT433" s="38"/>
      <c r="AU433" s="37"/>
      <c r="AV433" s="38"/>
      <c r="AW433" s="38"/>
      <c r="AX433" s="147"/>
      <c r="AY433" s="60"/>
      <c r="AZ433" s="60"/>
      <c r="BA433" s="148"/>
      <c r="BB433" s="282"/>
      <c r="BC433" s="283"/>
      <c r="BD433" s="147"/>
      <c r="BE433" s="147"/>
      <c r="BF433" s="147"/>
      <c r="BG433" s="147"/>
      <c r="BH433" s="147"/>
      <c r="BI433" s="147"/>
      <c r="BJ433" s="147"/>
      <c r="BK433" s="148"/>
      <c r="BL433" s="149"/>
      <c r="BM433" s="149"/>
      <c r="BN433" s="147"/>
      <c r="BO433" s="38"/>
      <c r="BP433" s="38"/>
      <c r="BQ433" s="187"/>
      <c r="BR433" s="61"/>
      <c r="BS433" s="61"/>
      <c r="BT433" s="188"/>
      <c r="BU433" s="275"/>
      <c r="BV433" s="275"/>
      <c r="BW433" s="187"/>
      <c r="BX433" s="187"/>
      <c r="BY433" s="187"/>
      <c r="BZ433" s="187"/>
      <c r="CA433" s="187"/>
      <c r="CB433" s="187"/>
      <c r="CC433" s="187"/>
      <c r="CD433" s="187"/>
      <c r="CE433" s="187"/>
      <c r="CF433" s="188"/>
      <c r="CG433" s="189"/>
      <c r="CH433" s="189"/>
      <c r="CI433" s="187"/>
      <c r="CJ433" s="38"/>
      <c r="CK433" s="38"/>
      <c r="CL433" s="38"/>
      <c r="CM433" s="38"/>
      <c r="CN433" s="38"/>
      <c r="CO433" s="38"/>
      <c r="CP433" s="38"/>
      <c r="CQ433" s="38"/>
      <c r="CR433" s="38"/>
      <c r="CS433" s="38"/>
    </row>
    <row r="434" spans="1:97" ht="13.5" customHeight="1" x14ac:dyDescent="0.35">
      <c r="A434" s="25"/>
      <c r="B434" s="132"/>
      <c r="C434" s="27"/>
      <c r="D434" s="104"/>
      <c r="E434" s="105"/>
      <c r="F434" s="29"/>
      <c r="G434" s="30"/>
      <c r="H434" s="30"/>
      <c r="I434" s="31"/>
      <c r="J434" s="202"/>
      <c r="K434" s="202"/>
      <c r="L434" s="198"/>
      <c r="M434" s="198"/>
      <c r="N434" s="204"/>
      <c r="O434" s="204"/>
      <c r="P434" s="204"/>
      <c r="Q434" s="204"/>
      <c r="R434" s="204"/>
      <c r="S434" s="198"/>
      <c r="T434" s="198"/>
      <c r="U434" s="123"/>
      <c r="V434" s="62"/>
      <c r="W434" s="58"/>
      <c r="X434" s="58"/>
      <c r="Y434" s="58"/>
      <c r="Z434" s="58"/>
      <c r="AA434" s="58"/>
      <c r="AB434" s="123"/>
      <c r="AC434" s="123"/>
      <c r="AD434" s="123"/>
      <c r="AE434" s="33"/>
      <c r="AF434" s="33"/>
      <c r="AG434" s="33"/>
      <c r="AH434" s="33"/>
      <c r="AI434" s="170"/>
      <c r="AJ434" s="170"/>
      <c r="AK434" s="170"/>
      <c r="AL434" s="170"/>
      <c r="AM434" s="33"/>
      <c r="AN434" s="48"/>
      <c r="AO434" s="34"/>
      <c r="AP434" s="38"/>
      <c r="AQ434" s="34"/>
      <c r="AR434" s="31"/>
      <c r="AS434" s="38"/>
      <c r="AT434" s="38"/>
      <c r="AU434" s="37"/>
      <c r="AV434" s="38"/>
      <c r="AW434" s="38"/>
      <c r="AX434" s="147"/>
      <c r="AY434" s="60"/>
      <c r="AZ434" s="60"/>
      <c r="BA434" s="148"/>
      <c r="BB434" s="282"/>
      <c r="BC434" s="283"/>
      <c r="BD434" s="147"/>
      <c r="BE434" s="147"/>
      <c r="BF434" s="147"/>
      <c r="BG434" s="147"/>
      <c r="BH434" s="147"/>
      <c r="BI434" s="147"/>
      <c r="BJ434" s="147"/>
      <c r="BK434" s="148"/>
      <c r="BL434" s="149"/>
      <c r="BM434" s="149"/>
      <c r="BN434" s="147"/>
      <c r="BO434" s="38"/>
      <c r="BP434" s="38"/>
      <c r="BQ434" s="187"/>
      <c r="BR434" s="61"/>
      <c r="BS434" s="61"/>
      <c r="BT434" s="188"/>
      <c r="BU434" s="275"/>
      <c r="BV434" s="275"/>
      <c r="BW434" s="187"/>
      <c r="BX434" s="187"/>
      <c r="BY434" s="187"/>
      <c r="BZ434" s="187"/>
      <c r="CA434" s="187"/>
      <c r="CB434" s="187"/>
      <c r="CC434" s="187"/>
      <c r="CD434" s="187"/>
      <c r="CE434" s="187"/>
      <c r="CF434" s="188"/>
      <c r="CG434" s="189"/>
      <c r="CH434" s="189"/>
      <c r="CI434" s="187"/>
      <c r="CJ434" s="38"/>
      <c r="CK434" s="38"/>
      <c r="CL434" s="38"/>
      <c r="CM434" s="38"/>
      <c r="CN434" s="38"/>
      <c r="CO434" s="38"/>
      <c r="CP434" s="38"/>
      <c r="CQ434" s="38"/>
      <c r="CR434" s="38"/>
      <c r="CS434" s="38"/>
    </row>
    <row r="435" spans="1:97" ht="13.5" customHeight="1" x14ac:dyDescent="0.35">
      <c r="A435" s="25"/>
      <c r="B435" s="132"/>
      <c r="C435" s="27"/>
      <c r="D435" s="104"/>
      <c r="E435" s="105"/>
      <c r="F435" s="29"/>
      <c r="G435" s="30"/>
      <c r="H435" s="30"/>
      <c r="I435" s="31"/>
      <c r="J435" s="202"/>
      <c r="K435" s="202"/>
      <c r="L435" s="198"/>
      <c r="M435" s="198"/>
      <c r="N435" s="204"/>
      <c r="O435" s="204"/>
      <c r="P435" s="204"/>
      <c r="Q435" s="204"/>
      <c r="R435" s="204"/>
      <c r="S435" s="198"/>
      <c r="T435" s="198"/>
      <c r="U435" s="123"/>
      <c r="V435" s="62"/>
      <c r="W435" s="58"/>
      <c r="X435" s="58"/>
      <c r="Y435" s="58"/>
      <c r="Z435" s="58"/>
      <c r="AA435" s="58"/>
      <c r="AB435" s="123"/>
      <c r="AC435" s="123"/>
      <c r="AD435" s="123"/>
      <c r="AE435" s="33"/>
      <c r="AF435" s="33"/>
      <c r="AG435" s="33"/>
      <c r="AH435" s="33"/>
      <c r="AI435" s="170"/>
      <c r="AJ435" s="170"/>
      <c r="AK435" s="170"/>
      <c r="AL435" s="170"/>
      <c r="AM435" s="33"/>
      <c r="AN435" s="48"/>
      <c r="AO435" s="34"/>
      <c r="AP435" s="38"/>
      <c r="AQ435" s="34"/>
      <c r="AR435" s="31"/>
      <c r="AS435" s="38"/>
      <c r="AT435" s="38"/>
      <c r="AU435" s="37"/>
      <c r="AV435" s="38"/>
      <c r="AW435" s="38"/>
      <c r="AX435" s="147"/>
      <c r="AY435" s="60"/>
      <c r="AZ435" s="60"/>
      <c r="BA435" s="148"/>
      <c r="BB435" s="282"/>
      <c r="BC435" s="283"/>
      <c r="BD435" s="147"/>
      <c r="BE435" s="147"/>
      <c r="BF435" s="147"/>
      <c r="BG435" s="147"/>
      <c r="BH435" s="147"/>
      <c r="BI435" s="147"/>
      <c r="BJ435" s="147"/>
      <c r="BK435" s="148"/>
      <c r="BL435" s="149"/>
      <c r="BM435" s="149"/>
      <c r="BN435" s="147"/>
      <c r="BO435" s="38"/>
      <c r="BP435" s="38"/>
      <c r="BQ435" s="187"/>
      <c r="BR435" s="61"/>
      <c r="BS435" s="61"/>
      <c r="BT435" s="188"/>
      <c r="BU435" s="275"/>
      <c r="BV435" s="275"/>
      <c r="BW435" s="187"/>
      <c r="BX435" s="187"/>
      <c r="BY435" s="187"/>
      <c r="BZ435" s="187"/>
      <c r="CA435" s="187"/>
      <c r="CB435" s="187"/>
      <c r="CC435" s="187"/>
      <c r="CD435" s="187"/>
      <c r="CE435" s="187"/>
      <c r="CF435" s="188"/>
      <c r="CG435" s="189"/>
      <c r="CH435" s="189"/>
      <c r="CI435" s="187"/>
      <c r="CJ435" s="38"/>
      <c r="CK435" s="38"/>
      <c r="CL435" s="38"/>
      <c r="CM435" s="38"/>
      <c r="CN435" s="38"/>
      <c r="CO435" s="38"/>
      <c r="CP435" s="38"/>
      <c r="CQ435" s="38"/>
      <c r="CR435" s="38"/>
      <c r="CS435" s="38"/>
    </row>
    <row r="436" spans="1:97" ht="13.5" customHeight="1" x14ac:dyDescent="0.35">
      <c r="A436" s="25"/>
      <c r="B436" s="132"/>
      <c r="C436" s="27"/>
      <c r="D436" s="104"/>
      <c r="E436" s="105"/>
      <c r="F436" s="29"/>
      <c r="G436" s="30"/>
      <c r="H436" s="30"/>
      <c r="I436" s="31"/>
      <c r="J436" s="202"/>
      <c r="K436" s="202"/>
      <c r="L436" s="198"/>
      <c r="M436" s="198"/>
      <c r="N436" s="204"/>
      <c r="O436" s="204"/>
      <c r="P436" s="204"/>
      <c r="Q436" s="204"/>
      <c r="R436" s="204"/>
      <c r="S436" s="198"/>
      <c r="T436" s="198"/>
      <c r="U436" s="123"/>
      <c r="V436" s="62"/>
      <c r="W436" s="58"/>
      <c r="X436" s="58"/>
      <c r="Y436" s="58"/>
      <c r="Z436" s="58"/>
      <c r="AA436" s="58"/>
      <c r="AB436" s="123"/>
      <c r="AC436" s="123"/>
      <c r="AD436" s="123"/>
      <c r="AE436" s="33"/>
      <c r="AF436" s="33"/>
      <c r="AG436" s="33"/>
      <c r="AH436" s="33"/>
      <c r="AI436" s="170"/>
      <c r="AJ436" s="170"/>
      <c r="AK436" s="170"/>
      <c r="AL436" s="170"/>
      <c r="AM436" s="33"/>
      <c r="AN436" s="48"/>
      <c r="AO436" s="34"/>
      <c r="AP436" s="38"/>
      <c r="AQ436" s="34"/>
      <c r="AR436" s="31"/>
      <c r="AS436" s="38"/>
      <c r="AT436" s="38"/>
      <c r="AU436" s="37"/>
      <c r="AV436" s="38"/>
      <c r="AW436" s="38"/>
      <c r="AX436" s="147"/>
      <c r="AY436" s="60"/>
      <c r="AZ436" s="60"/>
      <c r="BA436" s="148"/>
      <c r="BB436" s="282"/>
      <c r="BC436" s="283"/>
      <c r="BD436" s="147"/>
      <c r="BE436" s="147"/>
      <c r="BF436" s="147"/>
      <c r="BG436" s="147"/>
      <c r="BH436" s="147"/>
      <c r="BI436" s="147"/>
      <c r="BJ436" s="147"/>
      <c r="BK436" s="148"/>
      <c r="BL436" s="149"/>
      <c r="BM436" s="149"/>
      <c r="BN436" s="147"/>
      <c r="BO436" s="38"/>
      <c r="BP436" s="38"/>
      <c r="BQ436" s="187"/>
      <c r="BR436" s="61"/>
      <c r="BS436" s="61"/>
      <c r="BT436" s="188"/>
      <c r="BU436" s="275"/>
      <c r="BV436" s="275"/>
      <c r="BW436" s="187"/>
      <c r="BX436" s="187"/>
      <c r="BY436" s="187"/>
      <c r="BZ436" s="187"/>
      <c r="CA436" s="187"/>
      <c r="CB436" s="187"/>
      <c r="CC436" s="187"/>
      <c r="CD436" s="187"/>
      <c r="CE436" s="187"/>
      <c r="CF436" s="188"/>
      <c r="CG436" s="189"/>
      <c r="CH436" s="189"/>
      <c r="CI436" s="187"/>
      <c r="CJ436" s="38"/>
      <c r="CK436" s="38"/>
      <c r="CL436" s="38"/>
      <c r="CM436" s="38"/>
      <c r="CN436" s="38"/>
      <c r="CO436" s="38"/>
      <c r="CP436" s="38"/>
      <c r="CQ436" s="38"/>
      <c r="CR436" s="38"/>
      <c r="CS436" s="38"/>
    </row>
    <row r="437" spans="1:97" ht="13.5" customHeight="1" x14ac:dyDescent="0.35">
      <c r="A437" s="25"/>
      <c r="B437" s="132"/>
      <c r="C437" s="27"/>
      <c r="D437" s="104"/>
      <c r="E437" s="105"/>
      <c r="F437" s="29"/>
      <c r="G437" s="30"/>
      <c r="H437" s="30"/>
      <c r="I437" s="31"/>
      <c r="J437" s="202"/>
      <c r="K437" s="202"/>
      <c r="L437" s="198"/>
      <c r="M437" s="198"/>
      <c r="N437" s="204"/>
      <c r="O437" s="204"/>
      <c r="P437" s="204"/>
      <c r="Q437" s="204"/>
      <c r="R437" s="204"/>
      <c r="S437" s="198"/>
      <c r="T437" s="198"/>
      <c r="U437" s="123"/>
      <c r="V437" s="62"/>
      <c r="W437" s="58"/>
      <c r="X437" s="58"/>
      <c r="Y437" s="58"/>
      <c r="Z437" s="58"/>
      <c r="AA437" s="58"/>
      <c r="AB437" s="123"/>
      <c r="AC437" s="123"/>
      <c r="AD437" s="123"/>
      <c r="AE437" s="33"/>
      <c r="AF437" s="33"/>
      <c r="AG437" s="33"/>
      <c r="AH437" s="33"/>
      <c r="AI437" s="170"/>
      <c r="AJ437" s="170"/>
      <c r="AK437" s="170"/>
      <c r="AL437" s="170"/>
      <c r="AM437" s="33"/>
      <c r="AN437" s="48"/>
      <c r="AO437" s="34"/>
      <c r="AP437" s="38"/>
      <c r="AQ437" s="34"/>
      <c r="AR437" s="31"/>
      <c r="AS437" s="38"/>
      <c r="AT437" s="38"/>
      <c r="AU437" s="37"/>
      <c r="AV437" s="38"/>
      <c r="AW437" s="38"/>
      <c r="AX437" s="147"/>
      <c r="AY437" s="60"/>
      <c r="AZ437" s="60"/>
      <c r="BA437" s="148"/>
      <c r="BB437" s="282"/>
      <c r="BC437" s="283"/>
      <c r="BD437" s="147"/>
      <c r="BE437" s="147"/>
      <c r="BF437" s="147"/>
      <c r="BG437" s="147"/>
      <c r="BH437" s="147"/>
      <c r="BI437" s="147"/>
      <c r="BJ437" s="147"/>
      <c r="BK437" s="148"/>
      <c r="BL437" s="149"/>
      <c r="BM437" s="149"/>
      <c r="BN437" s="147"/>
      <c r="BO437" s="38"/>
      <c r="BP437" s="38"/>
      <c r="BQ437" s="187"/>
      <c r="BR437" s="61"/>
      <c r="BS437" s="61"/>
      <c r="BT437" s="188"/>
      <c r="BU437" s="275"/>
      <c r="BV437" s="275"/>
      <c r="BW437" s="187"/>
      <c r="BX437" s="187"/>
      <c r="BY437" s="187"/>
      <c r="BZ437" s="187"/>
      <c r="CA437" s="187"/>
      <c r="CB437" s="187"/>
      <c r="CC437" s="187"/>
      <c r="CD437" s="187"/>
      <c r="CE437" s="187"/>
      <c r="CF437" s="188"/>
      <c r="CG437" s="189"/>
      <c r="CH437" s="189"/>
      <c r="CI437" s="187"/>
      <c r="CJ437" s="38"/>
      <c r="CK437" s="38"/>
      <c r="CL437" s="38"/>
      <c r="CM437" s="38"/>
      <c r="CN437" s="38"/>
      <c r="CO437" s="38"/>
      <c r="CP437" s="38"/>
      <c r="CQ437" s="38"/>
      <c r="CR437" s="38"/>
      <c r="CS437" s="38"/>
    </row>
    <row r="438" spans="1:97" ht="13.5" customHeight="1" x14ac:dyDescent="0.35">
      <c r="A438" s="25"/>
      <c r="B438" s="132"/>
      <c r="C438" s="27"/>
      <c r="D438" s="104"/>
      <c r="E438" s="105"/>
      <c r="F438" s="29"/>
      <c r="G438" s="30"/>
      <c r="H438" s="30"/>
      <c r="I438" s="31"/>
      <c r="J438" s="202"/>
      <c r="K438" s="202"/>
      <c r="L438" s="198"/>
      <c r="M438" s="198"/>
      <c r="N438" s="204"/>
      <c r="O438" s="204"/>
      <c r="P438" s="204"/>
      <c r="Q438" s="204"/>
      <c r="R438" s="204"/>
      <c r="S438" s="198"/>
      <c r="T438" s="198"/>
      <c r="U438" s="123"/>
      <c r="V438" s="62"/>
      <c r="W438" s="58"/>
      <c r="X438" s="58"/>
      <c r="Y438" s="58"/>
      <c r="Z438" s="58"/>
      <c r="AA438" s="58"/>
      <c r="AB438" s="123"/>
      <c r="AC438" s="123"/>
      <c r="AD438" s="123"/>
      <c r="AE438" s="33"/>
      <c r="AF438" s="33"/>
      <c r="AG438" s="33"/>
      <c r="AH438" s="33"/>
      <c r="AI438" s="170"/>
      <c r="AJ438" s="170"/>
      <c r="AK438" s="170"/>
      <c r="AL438" s="170"/>
      <c r="AM438" s="33"/>
      <c r="AN438" s="48"/>
      <c r="AO438" s="34"/>
      <c r="AP438" s="38"/>
      <c r="AQ438" s="34"/>
      <c r="AR438" s="31"/>
      <c r="AS438" s="38"/>
      <c r="AT438" s="38"/>
      <c r="AU438" s="37"/>
      <c r="AV438" s="38"/>
      <c r="AW438" s="38"/>
      <c r="AX438" s="147"/>
      <c r="AY438" s="60"/>
      <c r="AZ438" s="60"/>
      <c r="BA438" s="148"/>
      <c r="BB438" s="282"/>
      <c r="BC438" s="283"/>
      <c r="BD438" s="147"/>
      <c r="BE438" s="147"/>
      <c r="BF438" s="147"/>
      <c r="BG438" s="147"/>
      <c r="BH438" s="147"/>
      <c r="BI438" s="147"/>
      <c r="BJ438" s="147"/>
      <c r="BK438" s="148"/>
      <c r="BL438" s="149"/>
      <c r="BM438" s="149"/>
      <c r="BN438" s="147"/>
      <c r="BO438" s="38"/>
      <c r="BP438" s="38"/>
      <c r="BQ438" s="187"/>
      <c r="BR438" s="61"/>
      <c r="BS438" s="61"/>
      <c r="BT438" s="188"/>
      <c r="BU438" s="275"/>
      <c r="BV438" s="275"/>
      <c r="BW438" s="187"/>
      <c r="BX438" s="187"/>
      <c r="BY438" s="187"/>
      <c r="BZ438" s="187"/>
      <c r="CA438" s="187"/>
      <c r="CB438" s="187"/>
      <c r="CC438" s="187"/>
      <c r="CD438" s="187"/>
      <c r="CE438" s="187"/>
      <c r="CF438" s="188"/>
      <c r="CG438" s="189"/>
      <c r="CH438" s="189"/>
      <c r="CI438" s="187"/>
      <c r="CJ438" s="38"/>
      <c r="CK438" s="38"/>
      <c r="CL438" s="38"/>
      <c r="CM438" s="38"/>
      <c r="CN438" s="38"/>
      <c r="CO438" s="38"/>
      <c r="CP438" s="38"/>
      <c r="CQ438" s="38"/>
      <c r="CR438" s="38"/>
      <c r="CS438" s="38"/>
    </row>
    <row r="439" spans="1:97" ht="13.5" customHeight="1" x14ac:dyDescent="0.35">
      <c r="A439" s="25"/>
      <c r="B439" s="132"/>
      <c r="C439" s="27"/>
      <c r="D439" s="104"/>
      <c r="E439" s="105"/>
      <c r="F439" s="29"/>
      <c r="G439" s="30"/>
      <c r="H439" s="30"/>
      <c r="I439" s="31"/>
      <c r="J439" s="202"/>
      <c r="K439" s="202"/>
      <c r="L439" s="198"/>
      <c r="M439" s="198"/>
      <c r="N439" s="204"/>
      <c r="O439" s="204"/>
      <c r="P439" s="204"/>
      <c r="Q439" s="204"/>
      <c r="R439" s="204"/>
      <c r="S439" s="198"/>
      <c r="T439" s="198"/>
      <c r="U439" s="123"/>
      <c r="V439" s="62"/>
      <c r="W439" s="58"/>
      <c r="X439" s="58"/>
      <c r="Y439" s="58"/>
      <c r="Z439" s="58"/>
      <c r="AA439" s="58"/>
      <c r="AB439" s="123"/>
      <c r="AC439" s="123"/>
      <c r="AD439" s="123"/>
      <c r="AE439" s="33"/>
      <c r="AF439" s="33"/>
      <c r="AG439" s="33"/>
      <c r="AH439" s="33"/>
      <c r="AI439" s="170"/>
      <c r="AJ439" s="170"/>
      <c r="AK439" s="170"/>
      <c r="AL439" s="170"/>
      <c r="AM439" s="33"/>
      <c r="AN439" s="48"/>
      <c r="AO439" s="34"/>
      <c r="AP439" s="38"/>
      <c r="AQ439" s="34"/>
      <c r="AR439" s="31"/>
      <c r="AS439" s="38"/>
      <c r="AT439" s="38"/>
      <c r="AU439" s="37"/>
      <c r="AV439" s="38"/>
      <c r="AW439" s="38"/>
      <c r="AX439" s="147"/>
      <c r="AY439" s="60"/>
      <c r="AZ439" s="60"/>
      <c r="BA439" s="148"/>
      <c r="BB439" s="282"/>
      <c r="BC439" s="283"/>
      <c r="BD439" s="147"/>
      <c r="BE439" s="147"/>
      <c r="BF439" s="147"/>
      <c r="BG439" s="147"/>
      <c r="BH439" s="147"/>
      <c r="BI439" s="147"/>
      <c r="BJ439" s="147"/>
      <c r="BK439" s="148"/>
      <c r="BL439" s="149"/>
      <c r="BM439" s="149"/>
      <c r="BN439" s="147"/>
      <c r="BO439" s="38"/>
      <c r="BP439" s="38"/>
      <c r="BQ439" s="187"/>
      <c r="BR439" s="61"/>
      <c r="BS439" s="61"/>
      <c r="BT439" s="188"/>
      <c r="BU439" s="275"/>
      <c r="BV439" s="275"/>
      <c r="BW439" s="187"/>
      <c r="BX439" s="187"/>
      <c r="BY439" s="187"/>
      <c r="BZ439" s="187"/>
      <c r="CA439" s="187"/>
      <c r="CB439" s="187"/>
      <c r="CC439" s="187"/>
      <c r="CD439" s="187"/>
      <c r="CE439" s="187"/>
      <c r="CF439" s="188"/>
      <c r="CG439" s="189"/>
      <c r="CH439" s="189"/>
      <c r="CI439" s="187"/>
      <c r="CJ439" s="38"/>
      <c r="CK439" s="38"/>
      <c r="CL439" s="38"/>
      <c r="CM439" s="38"/>
      <c r="CN439" s="38"/>
      <c r="CO439" s="38"/>
      <c r="CP439" s="38"/>
      <c r="CQ439" s="38"/>
      <c r="CR439" s="38"/>
      <c r="CS439" s="38"/>
    </row>
    <row r="440" spans="1:97" ht="13.5" customHeight="1" x14ac:dyDescent="0.35">
      <c r="A440" s="25"/>
      <c r="B440" s="132"/>
      <c r="C440" s="27"/>
      <c r="D440" s="104"/>
      <c r="E440" s="105"/>
      <c r="F440" s="29"/>
      <c r="G440" s="30"/>
      <c r="H440" s="30"/>
      <c r="I440" s="31"/>
      <c r="J440" s="202"/>
      <c r="K440" s="202"/>
      <c r="L440" s="198"/>
      <c r="M440" s="198"/>
      <c r="N440" s="204"/>
      <c r="O440" s="204"/>
      <c r="P440" s="204"/>
      <c r="Q440" s="204"/>
      <c r="R440" s="204"/>
      <c r="S440" s="198"/>
      <c r="T440" s="198"/>
      <c r="U440" s="123"/>
      <c r="V440" s="62"/>
      <c r="W440" s="58"/>
      <c r="X440" s="58"/>
      <c r="Y440" s="58"/>
      <c r="Z440" s="58"/>
      <c r="AA440" s="58"/>
      <c r="AB440" s="123"/>
      <c r="AC440" s="123"/>
      <c r="AD440" s="123"/>
      <c r="AE440" s="33"/>
      <c r="AF440" s="33"/>
      <c r="AG440" s="33"/>
      <c r="AH440" s="33"/>
      <c r="AI440" s="170"/>
      <c r="AJ440" s="170"/>
      <c r="AK440" s="170"/>
      <c r="AL440" s="170"/>
      <c r="AM440" s="33"/>
      <c r="AN440" s="48"/>
      <c r="AO440" s="34"/>
      <c r="AP440" s="38"/>
      <c r="AQ440" s="34"/>
      <c r="AR440" s="31"/>
      <c r="AS440" s="38"/>
      <c r="AT440" s="38"/>
      <c r="AU440" s="37"/>
      <c r="AV440" s="38"/>
      <c r="AW440" s="38"/>
      <c r="AX440" s="147"/>
      <c r="AY440" s="60"/>
      <c r="AZ440" s="60"/>
      <c r="BA440" s="148"/>
      <c r="BB440" s="282"/>
      <c r="BC440" s="283"/>
      <c r="BD440" s="147"/>
      <c r="BE440" s="147"/>
      <c r="BF440" s="147"/>
      <c r="BG440" s="147"/>
      <c r="BH440" s="147"/>
      <c r="BI440" s="147"/>
      <c r="BJ440" s="147"/>
      <c r="BK440" s="148"/>
      <c r="BL440" s="149"/>
      <c r="BM440" s="149"/>
      <c r="BN440" s="147"/>
      <c r="BO440" s="38"/>
      <c r="BP440" s="38"/>
      <c r="BQ440" s="187"/>
      <c r="BR440" s="61"/>
      <c r="BS440" s="61"/>
      <c r="BT440" s="188"/>
      <c r="BU440" s="275"/>
      <c r="BV440" s="275"/>
      <c r="BW440" s="187"/>
      <c r="BX440" s="187"/>
      <c r="BY440" s="187"/>
      <c r="BZ440" s="187"/>
      <c r="CA440" s="187"/>
      <c r="CB440" s="187"/>
      <c r="CC440" s="187"/>
      <c r="CD440" s="187"/>
      <c r="CE440" s="187"/>
      <c r="CF440" s="188"/>
      <c r="CG440" s="189"/>
      <c r="CH440" s="189"/>
      <c r="CI440" s="187"/>
      <c r="CJ440" s="38"/>
      <c r="CK440" s="38"/>
      <c r="CL440" s="38"/>
      <c r="CM440" s="38"/>
      <c r="CN440" s="38"/>
      <c r="CO440" s="38"/>
      <c r="CP440" s="38"/>
      <c r="CQ440" s="38"/>
      <c r="CR440" s="38"/>
      <c r="CS440" s="38"/>
    </row>
    <row r="441" spans="1:97" ht="13.5" customHeight="1" x14ac:dyDescent="0.35">
      <c r="A441" s="25"/>
      <c r="B441" s="132"/>
      <c r="C441" s="27"/>
      <c r="D441" s="104"/>
      <c r="E441" s="105"/>
      <c r="F441" s="29"/>
      <c r="G441" s="30"/>
      <c r="H441" s="30"/>
      <c r="I441" s="31"/>
      <c r="J441" s="202"/>
      <c r="K441" s="202"/>
      <c r="L441" s="198"/>
      <c r="M441" s="198"/>
      <c r="N441" s="204"/>
      <c r="O441" s="204"/>
      <c r="P441" s="204"/>
      <c r="Q441" s="204"/>
      <c r="R441" s="204"/>
      <c r="S441" s="198"/>
      <c r="T441" s="198"/>
      <c r="U441" s="123"/>
      <c r="V441" s="62"/>
      <c r="W441" s="58"/>
      <c r="X441" s="58"/>
      <c r="Y441" s="58"/>
      <c r="Z441" s="58"/>
      <c r="AA441" s="58"/>
      <c r="AB441" s="123"/>
      <c r="AC441" s="123"/>
      <c r="AD441" s="123"/>
      <c r="AE441" s="33"/>
      <c r="AF441" s="33"/>
      <c r="AG441" s="33"/>
      <c r="AH441" s="33"/>
      <c r="AI441" s="170"/>
      <c r="AJ441" s="170"/>
      <c r="AK441" s="170"/>
      <c r="AL441" s="170"/>
      <c r="AM441" s="33"/>
      <c r="AN441" s="48"/>
      <c r="AO441" s="34"/>
      <c r="AP441" s="38"/>
      <c r="AQ441" s="34"/>
      <c r="AR441" s="31"/>
      <c r="AS441" s="38"/>
      <c r="AT441" s="38"/>
      <c r="AU441" s="37"/>
      <c r="AV441" s="38"/>
      <c r="AW441" s="38"/>
      <c r="AX441" s="147"/>
      <c r="AY441" s="60"/>
      <c r="AZ441" s="60"/>
      <c r="BA441" s="148"/>
      <c r="BB441" s="282"/>
      <c r="BC441" s="283"/>
      <c r="BD441" s="147"/>
      <c r="BE441" s="147"/>
      <c r="BF441" s="147"/>
      <c r="BG441" s="147"/>
      <c r="BH441" s="147"/>
      <c r="BI441" s="147"/>
      <c r="BJ441" s="147"/>
      <c r="BK441" s="148"/>
      <c r="BL441" s="149"/>
      <c r="BM441" s="149"/>
      <c r="BN441" s="147"/>
      <c r="BO441" s="38"/>
      <c r="BP441" s="38"/>
      <c r="BQ441" s="187"/>
      <c r="BR441" s="61"/>
      <c r="BS441" s="61"/>
      <c r="BT441" s="188"/>
      <c r="BU441" s="275"/>
      <c r="BV441" s="275"/>
      <c r="BW441" s="187"/>
      <c r="BX441" s="187"/>
      <c r="BY441" s="187"/>
      <c r="BZ441" s="187"/>
      <c r="CA441" s="187"/>
      <c r="CB441" s="187"/>
      <c r="CC441" s="187"/>
      <c r="CD441" s="187"/>
      <c r="CE441" s="187"/>
      <c r="CF441" s="188"/>
      <c r="CG441" s="189"/>
      <c r="CH441" s="189"/>
      <c r="CI441" s="187"/>
      <c r="CJ441" s="38"/>
      <c r="CK441" s="38"/>
      <c r="CL441" s="38"/>
      <c r="CM441" s="38"/>
      <c r="CN441" s="38"/>
      <c r="CO441" s="38"/>
      <c r="CP441" s="38"/>
      <c r="CQ441" s="38"/>
      <c r="CR441" s="38"/>
      <c r="CS441" s="38"/>
    </row>
    <row r="442" spans="1:97" ht="13.5" customHeight="1" x14ac:dyDescent="0.35">
      <c r="A442" s="25"/>
      <c r="B442" s="132"/>
      <c r="C442" s="27"/>
      <c r="D442" s="104"/>
      <c r="E442" s="105"/>
      <c r="F442" s="29"/>
      <c r="G442" s="30"/>
      <c r="H442" s="30"/>
      <c r="I442" s="31"/>
      <c r="J442" s="202"/>
      <c r="K442" s="202"/>
      <c r="L442" s="198"/>
      <c r="M442" s="198"/>
      <c r="N442" s="204"/>
      <c r="O442" s="204"/>
      <c r="P442" s="204"/>
      <c r="Q442" s="204"/>
      <c r="R442" s="204"/>
      <c r="S442" s="198"/>
      <c r="T442" s="198"/>
      <c r="U442" s="123"/>
      <c r="V442" s="62"/>
      <c r="W442" s="58"/>
      <c r="X442" s="58"/>
      <c r="Y442" s="58"/>
      <c r="Z442" s="58"/>
      <c r="AA442" s="58"/>
      <c r="AB442" s="123"/>
      <c r="AC442" s="123"/>
      <c r="AD442" s="123"/>
      <c r="AE442" s="33"/>
      <c r="AF442" s="33"/>
      <c r="AG442" s="33"/>
      <c r="AH442" s="33"/>
      <c r="AI442" s="170"/>
      <c r="AJ442" s="170"/>
      <c r="AK442" s="170"/>
      <c r="AL442" s="170"/>
      <c r="AM442" s="33"/>
      <c r="AN442" s="48"/>
      <c r="AO442" s="34"/>
      <c r="AP442" s="38"/>
      <c r="AQ442" s="34"/>
      <c r="AR442" s="31"/>
      <c r="AS442" s="38"/>
      <c r="AT442" s="38"/>
      <c r="AU442" s="37"/>
      <c r="AV442" s="38"/>
      <c r="AW442" s="38"/>
      <c r="AX442" s="147"/>
      <c r="AY442" s="60"/>
      <c r="AZ442" s="60"/>
      <c r="BA442" s="148"/>
      <c r="BB442" s="282"/>
      <c r="BC442" s="283"/>
      <c r="BD442" s="147"/>
      <c r="BE442" s="147"/>
      <c r="BF442" s="147"/>
      <c r="BG442" s="147"/>
      <c r="BH442" s="147"/>
      <c r="BI442" s="147"/>
      <c r="BJ442" s="147"/>
      <c r="BK442" s="148"/>
      <c r="BL442" s="149"/>
      <c r="BM442" s="149"/>
      <c r="BN442" s="147"/>
      <c r="BO442" s="38"/>
      <c r="BP442" s="38"/>
      <c r="BQ442" s="187"/>
      <c r="BR442" s="61"/>
      <c r="BS442" s="61"/>
      <c r="BT442" s="188"/>
      <c r="BU442" s="275"/>
      <c r="BV442" s="275"/>
      <c r="BW442" s="187"/>
      <c r="BX442" s="187"/>
      <c r="BY442" s="187"/>
      <c r="BZ442" s="187"/>
      <c r="CA442" s="187"/>
      <c r="CB442" s="187"/>
      <c r="CC442" s="187"/>
      <c r="CD442" s="187"/>
      <c r="CE442" s="187"/>
      <c r="CF442" s="188"/>
      <c r="CG442" s="189"/>
      <c r="CH442" s="189"/>
      <c r="CI442" s="187"/>
      <c r="CJ442" s="38"/>
      <c r="CK442" s="38"/>
      <c r="CL442" s="38"/>
      <c r="CM442" s="38"/>
      <c r="CN442" s="38"/>
      <c r="CO442" s="38"/>
      <c r="CP442" s="38"/>
      <c r="CQ442" s="38"/>
      <c r="CR442" s="38"/>
      <c r="CS442" s="38"/>
    </row>
    <row r="443" spans="1:97" ht="13.5" customHeight="1" x14ac:dyDescent="0.35">
      <c r="A443" s="25"/>
      <c r="B443" s="132"/>
      <c r="C443" s="27"/>
      <c r="D443" s="104"/>
      <c r="E443" s="105"/>
      <c r="F443" s="29"/>
      <c r="G443" s="30"/>
      <c r="H443" s="30"/>
      <c r="I443" s="31"/>
      <c r="J443" s="202"/>
      <c r="K443" s="202"/>
      <c r="L443" s="198"/>
      <c r="M443" s="198"/>
      <c r="N443" s="204"/>
      <c r="O443" s="204"/>
      <c r="P443" s="204"/>
      <c r="Q443" s="204"/>
      <c r="R443" s="204"/>
      <c r="S443" s="198"/>
      <c r="T443" s="198"/>
      <c r="U443" s="123"/>
      <c r="V443" s="62"/>
      <c r="W443" s="58"/>
      <c r="X443" s="58"/>
      <c r="Y443" s="58"/>
      <c r="Z443" s="58"/>
      <c r="AA443" s="58"/>
      <c r="AB443" s="123"/>
      <c r="AC443" s="123"/>
      <c r="AD443" s="123"/>
      <c r="AE443" s="33"/>
      <c r="AF443" s="33"/>
      <c r="AG443" s="33"/>
      <c r="AH443" s="33"/>
      <c r="AI443" s="170"/>
      <c r="AJ443" s="170"/>
      <c r="AK443" s="170"/>
      <c r="AL443" s="170"/>
      <c r="AM443" s="33"/>
      <c r="AN443" s="48"/>
      <c r="AO443" s="34"/>
      <c r="AP443" s="38"/>
      <c r="AQ443" s="34"/>
      <c r="AR443" s="31"/>
      <c r="AS443" s="38"/>
      <c r="AT443" s="38"/>
      <c r="AU443" s="37"/>
      <c r="AV443" s="38"/>
      <c r="AW443" s="38"/>
      <c r="AX443" s="147"/>
      <c r="AY443" s="60"/>
      <c r="AZ443" s="60"/>
      <c r="BA443" s="148"/>
      <c r="BB443" s="282"/>
      <c r="BC443" s="283"/>
      <c r="BD443" s="147"/>
      <c r="BE443" s="147"/>
      <c r="BF443" s="147"/>
      <c r="BG443" s="147"/>
      <c r="BH443" s="147"/>
      <c r="BI443" s="147"/>
      <c r="BJ443" s="147"/>
      <c r="BK443" s="148"/>
      <c r="BL443" s="149"/>
      <c r="BM443" s="149"/>
      <c r="BN443" s="147"/>
      <c r="BO443" s="38"/>
      <c r="BP443" s="38"/>
      <c r="BQ443" s="187"/>
      <c r="BR443" s="61"/>
      <c r="BS443" s="61"/>
      <c r="BT443" s="188"/>
      <c r="BU443" s="275"/>
      <c r="BV443" s="275"/>
      <c r="BW443" s="187"/>
      <c r="BX443" s="187"/>
      <c r="BY443" s="187"/>
      <c r="BZ443" s="187"/>
      <c r="CA443" s="187"/>
      <c r="CB443" s="187"/>
      <c r="CC443" s="187"/>
      <c r="CD443" s="187"/>
      <c r="CE443" s="187"/>
      <c r="CF443" s="188"/>
      <c r="CG443" s="189"/>
      <c r="CH443" s="189"/>
      <c r="CI443" s="187"/>
      <c r="CJ443" s="38"/>
      <c r="CK443" s="38"/>
      <c r="CL443" s="38"/>
      <c r="CM443" s="38"/>
      <c r="CN443" s="38"/>
      <c r="CO443" s="38"/>
      <c r="CP443" s="38"/>
      <c r="CQ443" s="38"/>
      <c r="CR443" s="38"/>
      <c r="CS443" s="38"/>
    </row>
    <row r="444" spans="1:97" ht="13.5" customHeight="1" x14ac:dyDescent="0.35">
      <c r="A444" s="25"/>
      <c r="B444" s="132"/>
      <c r="C444" s="27"/>
      <c r="D444" s="104"/>
      <c r="E444" s="105"/>
      <c r="F444" s="29"/>
      <c r="G444" s="30"/>
      <c r="H444" s="30"/>
      <c r="I444" s="31"/>
      <c r="J444" s="202"/>
      <c r="K444" s="202"/>
      <c r="L444" s="198"/>
      <c r="M444" s="198"/>
      <c r="N444" s="204"/>
      <c r="O444" s="204"/>
      <c r="P444" s="204"/>
      <c r="Q444" s="204"/>
      <c r="R444" s="204"/>
      <c r="S444" s="198"/>
      <c r="T444" s="198"/>
      <c r="U444" s="123"/>
      <c r="V444" s="62"/>
      <c r="W444" s="58"/>
      <c r="X444" s="58"/>
      <c r="Y444" s="58"/>
      <c r="Z444" s="58"/>
      <c r="AA444" s="58"/>
      <c r="AB444" s="123"/>
      <c r="AC444" s="123"/>
      <c r="AD444" s="123"/>
      <c r="AE444" s="33"/>
      <c r="AF444" s="33"/>
      <c r="AG444" s="33"/>
      <c r="AH444" s="33"/>
      <c r="AI444" s="170"/>
      <c r="AJ444" s="170"/>
      <c r="AK444" s="170"/>
      <c r="AL444" s="170"/>
      <c r="AM444" s="33"/>
      <c r="AN444" s="48"/>
      <c r="AO444" s="34"/>
      <c r="AP444" s="38"/>
      <c r="AQ444" s="34"/>
      <c r="AR444" s="31"/>
      <c r="AS444" s="38"/>
      <c r="AT444" s="38"/>
      <c r="AU444" s="37"/>
      <c r="AV444" s="38"/>
      <c r="AW444" s="38"/>
      <c r="AX444" s="147"/>
      <c r="AY444" s="60"/>
      <c r="AZ444" s="60"/>
      <c r="BA444" s="148"/>
      <c r="BB444" s="282"/>
      <c r="BC444" s="283"/>
      <c r="BD444" s="147"/>
      <c r="BE444" s="147"/>
      <c r="BF444" s="147"/>
      <c r="BG444" s="147"/>
      <c r="BH444" s="147"/>
      <c r="BI444" s="147"/>
      <c r="BJ444" s="147"/>
      <c r="BK444" s="148"/>
      <c r="BL444" s="149"/>
      <c r="BM444" s="149"/>
      <c r="BN444" s="147"/>
      <c r="BO444" s="38"/>
      <c r="BP444" s="38"/>
      <c r="BQ444" s="187"/>
      <c r="BR444" s="61"/>
      <c r="BS444" s="61"/>
      <c r="BT444" s="188"/>
      <c r="BU444" s="275"/>
      <c r="BV444" s="275"/>
      <c r="BW444" s="187"/>
      <c r="BX444" s="187"/>
      <c r="BY444" s="187"/>
      <c r="BZ444" s="187"/>
      <c r="CA444" s="187"/>
      <c r="CB444" s="187"/>
      <c r="CC444" s="187"/>
      <c r="CD444" s="187"/>
      <c r="CE444" s="187"/>
      <c r="CF444" s="188"/>
      <c r="CG444" s="189"/>
      <c r="CH444" s="189"/>
      <c r="CI444" s="187"/>
      <c r="CJ444" s="38"/>
      <c r="CK444" s="38"/>
      <c r="CL444" s="38"/>
      <c r="CM444" s="38"/>
      <c r="CN444" s="38"/>
      <c r="CO444" s="38"/>
      <c r="CP444" s="38"/>
      <c r="CQ444" s="38"/>
      <c r="CR444" s="38"/>
      <c r="CS444" s="38"/>
    </row>
    <row r="445" spans="1:97" ht="13.5" customHeight="1" x14ac:dyDescent="0.35">
      <c r="A445" s="25"/>
      <c r="B445" s="132"/>
      <c r="C445" s="27"/>
      <c r="D445" s="104"/>
      <c r="E445" s="105"/>
      <c r="F445" s="29"/>
      <c r="G445" s="30"/>
      <c r="H445" s="30"/>
      <c r="I445" s="31"/>
      <c r="J445" s="202"/>
      <c r="K445" s="202"/>
      <c r="L445" s="198"/>
      <c r="M445" s="198"/>
      <c r="N445" s="204"/>
      <c r="O445" s="204"/>
      <c r="P445" s="204"/>
      <c r="Q445" s="204"/>
      <c r="R445" s="204"/>
      <c r="S445" s="198"/>
      <c r="T445" s="198"/>
      <c r="U445" s="123"/>
      <c r="V445" s="62"/>
      <c r="W445" s="58"/>
      <c r="X445" s="58"/>
      <c r="Y445" s="58"/>
      <c r="Z445" s="58"/>
      <c r="AA445" s="58"/>
      <c r="AB445" s="123"/>
      <c r="AC445" s="123"/>
      <c r="AD445" s="123"/>
      <c r="AE445" s="33"/>
      <c r="AF445" s="33"/>
      <c r="AG445" s="33"/>
      <c r="AH445" s="33"/>
      <c r="AI445" s="170"/>
      <c r="AJ445" s="170"/>
      <c r="AK445" s="170"/>
      <c r="AL445" s="170"/>
      <c r="AM445" s="33"/>
      <c r="AN445" s="48"/>
      <c r="AO445" s="34"/>
      <c r="AP445" s="38"/>
      <c r="AQ445" s="34"/>
      <c r="AR445" s="31"/>
      <c r="AS445" s="38"/>
      <c r="AT445" s="38"/>
      <c r="AU445" s="37"/>
      <c r="AV445" s="38"/>
      <c r="AW445" s="38"/>
      <c r="AX445" s="147"/>
      <c r="AY445" s="60"/>
      <c r="AZ445" s="60"/>
      <c r="BA445" s="148"/>
      <c r="BB445" s="282"/>
      <c r="BC445" s="283"/>
      <c r="BD445" s="147"/>
      <c r="BE445" s="147"/>
      <c r="BF445" s="147"/>
      <c r="BG445" s="147"/>
      <c r="BH445" s="147"/>
      <c r="BI445" s="147"/>
      <c r="BJ445" s="147"/>
      <c r="BK445" s="148"/>
      <c r="BL445" s="149"/>
      <c r="BM445" s="149"/>
      <c r="BN445" s="147"/>
      <c r="BO445" s="38"/>
      <c r="BP445" s="38"/>
      <c r="BQ445" s="187"/>
      <c r="BR445" s="61"/>
      <c r="BS445" s="61"/>
      <c r="BT445" s="188"/>
      <c r="BU445" s="275"/>
      <c r="BV445" s="275"/>
      <c r="BW445" s="187"/>
      <c r="BX445" s="187"/>
      <c r="BY445" s="187"/>
      <c r="BZ445" s="187"/>
      <c r="CA445" s="187"/>
      <c r="CB445" s="187"/>
      <c r="CC445" s="187"/>
      <c r="CD445" s="187"/>
      <c r="CE445" s="187"/>
      <c r="CF445" s="188"/>
      <c r="CG445" s="189"/>
      <c r="CH445" s="189"/>
      <c r="CI445" s="187"/>
      <c r="CJ445" s="38"/>
      <c r="CK445" s="38"/>
      <c r="CL445" s="38"/>
      <c r="CM445" s="38"/>
      <c r="CN445" s="38"/>
      <c r="CO445" s="38"/>
      <c r="CP445" s="38"/>
      <c r="CQ445" s="38"/>
      <c r="CR445" s="38"/>
      <c r="CS445" s="38"/>
    </row>
    <row r="446" spans="1:97" ht="13.5" customHeight="1" x14ac:dyDescent="0.35">
      <c r="A446" s="25"/>
      <c r="B446" s="132"/>
      <c r="C446" s="27"/>
      <c r="D446" s="104"/>
      <c r="E446" s="105"/>
      <c r="F446" s="29"/>
      <c r="G446" s="30"/>
      <c r="H446" s="30"/>
      <c r="I446" s="31"/>
      <c r="J446" s="202"/>
      <c r="K446" s="202"/>
      <c r="L446" s="198"/>
      <c r="M446" s="198"/>
      <c r="N446" s="204"/>
      <c r="O446" s="204"/>
      <c r="P446" s="204"/>
      <c r="Q446" s="204"/>
      <c r="R446" s="204"/>
      <c r="S446" s="198"/>
      <c r="T446" s="198"/>
      <c r="U446" s="123"/>
      <c r="V446" s="62"/>
      <c r="W446" s="58"/>
      <c r="X446" s="58"/>
      <c r="Y446" s="58"/>
      <c r="Z446" s="58"/>
      <c r="AA446" s="58"/>
      <c r="AB446" s="123"/>
      <c r="AC446" s="123"/>
      <c r="AD446" s="123"/>
      <c r="AE446" s="33"/>
      <c r="AF446" s="33"/>
      <c r="AG446" s="33"/>
      <c r="AH446" s="33"/>
      <c r="AI446" s="170"/>
      <c r="AJ446" s="170"/>
      <c r="AK446" s="170"/>
      <c r="AL446" s="170"/>
      <c r="AM446" s="33"/>
      <c r="AN446" s="48"/>
      <c r="AO446" s="34"/>
      <c r="AP446" s="38"/>
      <c r="AQ446" s="34"/>
      <c r="AR446" s="31"/>
      <c r="AS446" s="38"/>
      <c r="AT446" s="38"/>
      <c r="AU446" s="37"/>
      <c r="AV446" s="38"/>
      <c r="AW446" s="38"/>
      <c r="AX446" s="147"/>
      <c r="AY446" s="60"/>
      <c r="AZ446" s="60"/>
      <c r="BA446" s="148"/>
      <c r="BB446" s="282"/>
      <c r="BC446" s="283"/>
      <c r="BD446" s="147"/>
      <c r="BE446" s="147"/>
      <c r="BF446" s="147"/>
      <c r="BG446" s="147"/>
      <c r="BH446" s="147"/>
      <c r="BI446" s="147"/>
      <c r="BJ446" s="147"/>
      <c r="BK446" s="148"/>
      <c r="BL446" s="149"/>
      <c r="BM446" s="149"/>
      <c r="BN446" s="147"/>
      <c r="BO446" s="38"/>
      <c r="BP446" s="38"/>
      <c r="BQ446" s="187"/>
      <c r="BR446" s="61"/>
      <c r="BS446" s="61"/>
      <c r="BT446" s="188"/>
      <c r="BU446" s="275"/>
      <c r="BV446" s="275"/>
      <c r="BW446" s="187"/>
      <c r="BX446" s="187"/>
      <c r="BY446" s="187"/>
      <c r="BZ446" s="187"/>
      <c r="CA446" s="187"/>
      <c r="CB446" s="187"/>
      <c r="CC446" s="187"/>
      <c r="CD446" s="187"/>
      <c r="CE446" s="187"/>
      <c r="CF446" s="188"/>
      <c r="CG446" s="189"/>
      <c r="CH446" s="189"/>
      <c r="CI446" s="187"/>
      <c r="CJ446" s="38"/>
      <c r="CK446" s="38"/>
      <c r="CL446" s="38"/>
      <c r="CM446" s="38"/>
      <c r="CN446" s="38"/>
      <c r="CO446" s="38"/>
      <c r="CP446" s="38"/>
      <c r="CQ446" s="38"/>
      <c r="CR446" s="38"/>
      <c r="CS446" s="38"/>
    </row>
    <row r="447" spans="1:97" ht="13.5" customHeight="1" x14ac:dyDescent="0.35">
      <c r="A447" s="25"/>
      <c r="B447" s="132"/>
      <c r="C447" s="27"/>
      <c r="D447" s="104"/>
      <c r="E447" s="105"/>
      <c r="F447" s="29"/>
      <c r="G447" s="30"/>
      <c r="H447" s="30"/>
      <c r="I447" s="31"/>
      <c r="J447" s="202"/>
      <c r="K447" s="202"/>
      <c r="L447" s="198"/>
      <c r="M447" s="198"/>
      <c r="N447" s="204"/>
      <c r="O447" s="204"/>
      <c r="P447" s="204"/>
      <c r="Q447" s="204"/>
      <c r="R447" s="204"/>
      <c r="S447" s="198"/>
      <c r="T447" s="198"/>
      <c r="U447" s="123"/>
      <c r="V447" s="62"/>
      <c r="W447" s="58"/>
      <c r="X447" s="58"/>
      <c r="Y447" s="58"/>
      <c r="Z447" s="58"/>
      <c r="AA447" s="58"/>
      <c r="AB447" s="123"/>
      <c r="AC447" s="123"/>
      <c r="AD447" s="123"/>
      <c r="AE447" s="33"/>
      <c r="AF447" s="33"/>
      <c r="AG447" s="33"/>
      <c r="AH447" s="33"/>
      <c r="AI447" s="170"/>
      <c r="AJ447" s="170"/>
      <c r="AK447" s="170"/>
      <c r="AL447" s="170"/>
      <c r="AM447" s="33"/>
      <c r="AN447" s="48"/>
      <c r="AO447" s="34"/>
      <c r="AP447" s="38"/>
      <c r="AQ447" s="34"/>
      <c r="AR447" s="31"/>
      <c r="AS447" s="38"/>
      <c r="AT447" s="38"/>
      <c r="AU447" s="37"/>
      <c r="AV447" s="38"/>
      <c r="AW447" s="38"/>
      <c r="AX447" s="147"/>
      <c r="AY447" s="60"/>
      <c r="AZ447" s="60"/>
      <c r="BA447" s="148"/>
      <c r="BB447" s="282"/>
      <c r="BC447" s="283"/>
      <c r="BD447" s="147"/>
      <c r="BE447" s="147"/>
      <c r="BF447" s="147"/>
      <c r="BG447" s="147"/>
      <c r="BH447" s="147"/>
      <c r="BI447" s="147"/>
      <c r="BJ447" s="147"/>
      <c r="BK447" s="148"/>
      <c r="BL447" s="149"/>
      <c r="BM447" s="149"/>
      <c r="BN447" s="147"/>
      <c r="BO447" s="38"/>
      <c r="BP447" s="38"/>
      <c r="BQ447" s="187"/>
      <c r="BR447" s="61"/>
      <c r="BS447" s="61"/>
      <c r="BT447" s="188"/>
      <c r="BU447" s="275"/>
      <c r="BV447" s="275"/>
      <c r="BW447" s="187"/>
      <c r="BX447" s="187"/>
      <c r="BY447" s="187"/>
      <c r="BZ447" s="187"/>
      <c r="CA447" s="187"/>
      <c r="CB447" s="187"/>
      <c r="CC447" s="187"/>
      <c r="CD447" s="187"/>
      <c r="CE447" s="187"/>
      <c r="CF447" s="188"/>
      <c r="CG447" s="189"/>
      <c r="CH447" s="189"/>
      <c r="CI447" s="187"/>
      <c r="CJ447" s="38"/>
      <c r="CK447" s="38"/>
      <c r="CL447" s="38"/>
      <c r="CM447" s="38"/>
      <c r="CN447" s="38"/>
      <c r="CO447" s="38"/>
      <c r="CP447" s="38"/>
      <c r="CQ447" s="38"/>
      <c r="CR447" s="38"/>
      <c r="CS447" s="38"/>
    </row>
    <row r="448" spans="1:97" ht="13.5" customHeight="1" x14ac:dyDescent="0.35">
      <c r="A448" s="25"/>
      <c r="B448" s="132"/>
      <c r="C448" s="27"/>
      <c r="D448" s="104"/>
      <c r="E448" s="105"/>
      <c r="F448" s="29"/>
      <c r="G448" s="30"/>
      <c r="H448" s="30"/>
      <c r="I448" s="31"/>
      <c r="J448" s="202"/>
      <c r="K448" s="202"/>
      <c r="L448" s="198"/>
      <c r="M448" s="198"/>
      <c r="N448" s="204"/>
      <c r="O448" s="204"/>
      <c r="P448" s="204"/>
      <c r="Q448" s="204"/>
      <c r="R448" s="204"/>
      <c r="S448" s="198"/>
      <c r="T448" s="198"/>
      <c r="U448" s="123"/>
      <c r="V448" s="62"/>
      <c r="W448" s="58"/>
      <c r="X448" s="58"/>
      <c r="Y448" s="58"/>
      <c r="Z448" s="58"/>
      <c r="AA448" s="58"/>
      <c r="AB448" s="123"/>
      <c r="AC448" s="123"/>
      <c r="AD448" s="123"/>
      <c r="AE448" s="33"/>
      <c r="AF448" s="33"/>
      <c r="AG448" s="33"/>
      <c r="AH448" s="33"/>
      <c r="AI448" s="170"/>
      <c r="AJ448" s="170"/>
      <c r="AK448" s="170"/>
      <c r="AL448" s="170"/>
      <c r="AM448" s="33"/>
      <c r="AN448" s="48"/>
      <c r="AO448" s="34"/>
      <c r="AP448" s="38"/>
      <c r="AQ448" s="34"/>
      <c r="AR448" s="31"/>
      <c r="AS448" s="38"/>
      <c r="AT448" s="38"/>
      <c r="AU448" s="37"/>
      <c r="AV448" s="38"/>
      <c r="AW448" s="38"/>
      <c r="AX448" s="147"/>
      <c r="AY448" s="60"/>
      <c r="AZ448" s="60"/>
      <c r="BA448" s="148"/>
      <c r="BB448" s="282"/>
      <c r="BC448" s="283"/>
      <c r="BD448" s="147"/>
      <c r="BE448" s="147"/>
      <c r="BF448" s="147"/>
      <c r="BG448" s="147"/>
      <c r="BH448" s="147"/>
      <c r="BI448" s="147"/>
      <c r="BJ448" s="147"/>
      <c r="BK448" s="148"/>
      <c r="BL448" s="149"/>
      <c r="BM448" s="149"/>
      <c r="BN448" s="147"/>
      <c r="BO448" s="38"/>
      <c r="BP448" s="38"/>
      <c r="BQ448" s="187"/>
      <c r="BR448" s="61"/>
      <c r="BS448" s="61"/>
      <c r="BT448" s="188"/>
      <c r="BU448" s="275"/>
      <c r="BV448" s="275"/>
      <c r="BW448" s="187"/>
      <c r="BX448" s="187"/>
      <c r="BY448" s="187"/>
      <c r="BZ448" s="187"/>
      <c r="CA448" s="187"/>
      <c r="CB448" s="187"/>
      <c r="CC448" s="187"/>
      <c r="CD448" s="187"/>
      <c r="CE448" s="187"/>
      <c r="CF448" s="188"/>
      <c r="CG448" s="189"/>
      <c r="CH448" s="189"/>
      <c r="CI448" s="187"/>
      <c r="CJ448" s="38"/>
      <c r="CK448" s="38"/>
      <c r="CL448" s="38"/>
      <c r="CM448" s="38"/>
      <c r="CN448" s="38"/>
      <c r="CO448" s="38"/>
      <c r="CP448" s="38"/>
      <c r="CQ448" s="38"/>
      <c r="CR448" s="38"/>
      <c r="CS448" s="38"/>
    </row>
    <row r="449" spans="1:97" ht="13.5" customHeight="1" x14ac:dyDescent="0.35">
      <c r="A449" s="25"/>
      <c r="B449" s="132"/>
      <c r="C449" s="27"/>
      <c r="D449" s="104"/>
      <c r="E449" s="105"/>
      <c r="F449" s="29"/>
      <c r="G449" s="30"/>
      <c r="H449" s="30"/>
      <c r="I449" s="31"/>
      <c r="J449" s="202"/>
      <c r="K449" s="202"/>
      <c r="L449" s="198"/>
      <c r="M449" s="198"/>
      <c r="N449" s="204"/>
      <c r="O449" s="204"/>
      <c r="P449" s="204"/>
      <c r="Q449" s="204"/>
      <c r="R449" s="204"/>
      <c r="S449" s="198"/>
      <c r="T449" s="198"/>
      <c r="U449" s="123"/>
      <c r="V449" s="62"/>
      <c r="W449" s="58"/>
      <c r="X449" s="58"/>
      <c r="Y449" s="58"/>
      <c r="Z449" s="58"/>
      <c r="AA449" s="58"/>
      <c r="AB449" s="123"/>
      <c r="AC449" s="123"/>
      <c r="AD449" s="123"/>
      <c r="AE449" s="33"/>
      <c r="AF449" s="33"/>
      <c r="AG449" s="33"/>
      <c r="AH449" s="33"/>
      <c r="AI449" s="170"/>
      <c r="AJ449" s="170"/>
      <c r="AK449" s="170"/>
      <c r="AL449" s="170"/>
      <c r="AM449" s="33"/>
      <c r="AN449" s="48"/>
      <c r="AO449" s="34"/>
      <c r="AP449" s="38"/>
      <c r="AQ449" s="34"/>
      <c r="AR449" s="31"/>
      <c r="AS449" s="38"/>
      <c r="AT449" s="38"/>
      <c r="AU449" s="37"/>
      <c r="AV449" s="38"/>
      <c r="AW449" s="38"/>
      <c r="AX449" s="147"/>
      <c r="AY449" s="60"/>
      <c r="AZ449" s="60"/>
      <c r="BA449" s="148"/>
      <c r="BB449" s="282"/>
      <c r="BC449" s="283"/>
      <c r="BD449" s="147"/>
      <c r="BE449" s="147"/>
      <c r="BF449" s="147"/>
      <c r="BG449" s="147"/>
      <c r="BH449" s="147"/>
      <c r="BI449" s="147"/>
      <c r="BJ449" s="147"/>
      <c r="BK449" s="148"/>
      <c r="BL449" s="149"/>
      <c r="BM449" s="149"/>
      <c r="BN449" s="147"/>
      <c r="BO449" s="38"/>
      <c r="BP449" s="38"/>
      <c r="BQ449" s="187"/>
      <c r="BR449" s="61"/>
      <c r="BS449" s="61"/>
      <c r="BT449" s="188"/>
      <c r="BU449" s="275"/>
      <c r="BV449" s="275"/>
      <c r="BW449" s="187"/>
      <c r="BX449" s="187"/>
      <c r="BY449" s="187"/>
      <c r="BZ449" s="187"/>
      <c r="CA449" s="187"/>
      <c r="CB449" s="187"/>
      <c r="CC449" s="187"/>
      <c r="CD449" s="187"/>
      <c r="CE449" s="187"/>
      <c r="CF449" s="188"/>
      <c r="CG449" s="189"/>
      <c r="CH449" s="189"/>
      <c r="CI449" s="187"/>
      <c r="CJ449" s="38"/>
      <c r="CK449" s="38"/>
      <c r="CL449" s="38"/>
      <c r="CM449" s="38"/>
      <c r="CN449" s="38"/>
      <c r="CO449" s="38"/>
      <c r="CP449" s="38"/>
      <c r="CQ449" s="38"/>
      <c r="CR449" s="38"/>
      <c r="CS449" s="38"/>
    </row>
    <row r="450" spans="1:97" ht="13.5" customHeight="1" x14ac:dyDescent="0.35">
      <c r="A450" s="25"/>
      <c r="B450" s="132"/>
      <c r="C450" s="27"/>
      <c r="D450" s="104"/>
      <c r="E450" s="105"/>
      <c r="F450" s="29"/>
      <c r="G450" s="30"/>
      <c r="H450" s="30"/>
      <c r="I450" s="31"/>
      <c r="J450" s="202"/>
      <c r="K450" s="202"/>
      <c r="L450" s="198"/>
      <c r="M450" s="198"/>
      <c r="N450" s="204"/>
      <c r="O450" s="204"/>
      <c r="P450" s="204"/>
      <c r="Q450" s="204"/>
      <c r="R450" s="204"/>
      <c r="S450" s="198"/>
      <c r="T450" s="198"/>
      <c r="U450" s="123"/>
      <c r="V450" s="62"/>
      <c r="W450" s="58"/>
      <c r="X450" s="58"/>
      <c r="Y450" s="58"/>
      <c r="Z450" s="58"/>
      <c r="AA450" s="58"/>
      <c r="AB450" s="123"/>
      <c r="AC450" s="123"/>
      <c r="AD450" s="123"/>
      <c r="AE450" s="33"/>
      <c r="AF450" s="33"/>
      <c r="AG450" s="33"/>
      <c r="AH450" s="33"/>
      <c r="AI450" s="170"/>
      <c r="AJ450" s="170"/>
      <c r="AK450" s="170"/>
      <c r="AL450" s="170"/>
      <c r="AM450" s="33"/>
      <c r="AN450" s="48"/>
      <c r="AO450" s="34"/>
      <c r="AP450" s="38"/>
      <c r="AQ450" s="34"/>
      <c r="AR450" s="31"/>
      <c r="AS450" s="38"/>
      <c r="AT450" s="38"/>
      <c r="AU450" s="37"/>
      <c r="AV450" s="38"/>
      <c r="AW450" s="38"/>
      <c r="AX450" s="147"/>
      <c r="AY450" s="60"/>
      <c r="AZ450" s="60"/>
      <c r="BA450" s="148"/>
      <c r="BB450" s="282"/>
      <c r="BC450" s="283"/>
      <c r="BD450" s="147"/>
      <c r="BE450" s="147"/>
      <c r="BF450" s="147"/>
      <c r="BG450" s="147"/>
      <c r="BH450" s="147"/>
      <c r="BI450" s="147"/>
      <c r="BJ450" s="147"/>
      <c r="BK450" s="148"/>
      <c r="BL450" s="149"/>
      <c r="BM450" s="149"/>
      <c r="BN450" s="147"/>
      <c r="BO450" s="38"/>
      <c r="BP450" s="38"/>
      <c r="BQ450" s="187"/>
      <c r="BR450" s="61"/>
      <c r="BS450" s="61"/>
      <c r="BT450" s="188"/>
      <c r="BU450" s="275"/>
      <c r="BV450" s="275"/>
      <c r="BW450" s="187"/>
      <c r="BX450" s="187"/>
      <c r="BY450" s="187"/>
      <c r="BZ450" s="187"/>
      <c r="CA450" s="187"/>
      <c r="CB450" s="187"/>
      <c r="CC450" s="187"/>
      <c r="CD450" s="187"/>
      <c r="CE450" s="187"/>
      <c r="CF450" s="188"/>
      <c r="CG450" s="189"/>
      <c r="CH450" s="189"/>
      <c r="CI450" s="187"/>
      <c r="CJ450" s="38"/>
      <c r="CK450" s="38"/>
      <c r="CL450" s="38"/>
      <c r="CM450" s="38"/>
      <c r="CN450" s="38"/>
      <c r="CO450" s="38"/>
      <c r="CP450" s="38"/>
      <c r="CQ450" s="38"/>
      <c r="CR450" s="38"/>
      <c r="CS450" s="38"/>
    </row>
    <row r="451" spans="1:97" ht="13.5" customHeight="1" x14ac:dyDescent="0.35">
      <c r="A451" s="25"/>
      <c r="B451" s="132"/>
      <c r="C451" s="27"/>
      <c r="D451" s="104"/>
      <c r="E451" s="105"/>
      <c r="F451" s="29"/>
      <c r="G451" s="30"/>
      <c r="H451" s="30"/>
      <c r="I451" s="31"/>
      <c r="J451" s="202"/>
      <c r="K451" s="202"/>
      <c r="L451" s="198"/>
      <c r="M451" s="198"/>
      <c r="N451" s="204"/>
      <c r="O451" s="204"/>
      <c r="P451" s="204"/>
      <c r="Q451" s="204"/>
      <c r="R451" s="204"/>
      <c r="S451" s="198"/>
      <c r="T451" s="198"/>
      <c r="U451" s="123"/>
      <c r="V451" s="62"/>
      <c r="W451" s="58"/>
      <c r="X451" s="58"/>
      <c r="Y451" s="58"/>
      <c r="Z451" s="58"/>
      <c r="AA451" s="58"/>
      <c r="AB451" s="123"/>
      <c r="AC451" s="123"/>
      <c r="AD451" s="123"/>
      <c r="AE451" s="33"/>
      <c r="AF451" s="33"/>
      <c r="AG451" s="33"/>
      <c r="AH451" s="33"/>
      <c r="AI451" s="170"/>
      <c r="AJ451" s="170"/>
      <c r="AK451" s="170"/>
      <c r="AL451" s="170"/>
      <c r="AM451" s="33"/>
      <c r="AN451" s="48"/>
      <c r="AO451" s="34"/>
      <c r="AP451" s="38"/>
      <c r="AQ451" s="34"/>
      <c r="AR451" s="31"/>
      <c r="AS451" s="38"/>
      <c r="AT451" s="38"/>
      <c r="AU451" s="37"/>
      <c r="AV451" s="38"/>
      <c r="AW451" s="38"/>
      <c r="AX451" s="147"/>
      <c r="AY451" s="60"/>
      <c r="AZ451" s="60"/>
      <c r="BA451" s="148"/>
      <c r="BB451" s="282"/>
      <c r="BC451" s="283"/>
      <c r="BD451" s="147"/>
      <c r="BE451" s="147"/>
      <c r="BF451" s="147"/>
      <c r="BG451" s="147"/>
      <c r="BH451" s="147"/>
      <c r="BI451" s="147"/>
      <c r="BJ451" s="147"/>
      <c r="BK451" s="148"/>
      <c r="BL451" s="149"/>
      <c r="BM451" s="149"/>
      <c r="BN451" s="147"/>
      <c r="BO451" s="38"/>
      <c r="BP451" s="38"/>
      <c r="BQ451" s="187"/>
      <c r="BR451" s="61"/>
      <c r="BS451" s="61"/>
      <c r="BT451" s="188"/>
      <c r="BU451" s="275"/>
      <c r="BV451" s="275"/>
      <c r="BW451" s="187"/>
      <c r="BX451" s="187"/>
      <c r="BY451" s="187"/>
      <c r="BZ451" s="187"/>
      <c r="CA451" s="187"/>
      <c r="CB451" s="187"/>
      <c r="CC451" s="187"/>
      <c r="CD451" s="187"/>
      <c r="CE451" s="187"/>
      <c r="CF451" s="188"/>
      <c r="CG451" s="189"/>
      <c r="CH451" s="189"/>
      <c r="CI451" s="187"/>
      <c r="CJ451" s="38"/>
      <c r="CK451" s="38"/>
      <c r="CL451" s="38"/>
      <c r="CM451" s="38"/>
      <c r="CN451" s="38"/>
      <c r="CO451" s="38"/>
      <c r="CP451" s="38"/>
      <c r="CQ451" s="38"/>
      <c r="CR451" s="38"/>
      <c r="CS451" s="38"/>
    </row>
    <row r="452" spans="1:97" ht="13.5" customHeight="1" x14ac:dyDescent="0.35">
      <c r="A452" s="25"/>
      <c r="B452" s="132"/>
      <c r="C452" s="27"/>
      <c r="D452" s="104"/>
      <c r="E452" s="105"/>
      <c r="F452" s="29"/>
      <c r="G452" s="30"/>
      <c r="H452" s="30"/>
      <c r="I452" s="31"/>
      <c r="J452" s="202"/>
      <c r="K452" s="202"/>
      <c r="L452" s="198"/>
      <c r="M452" s="198"/>
      <c r="N452" s="204"/>
      <c r="O452" s="204"/>
      <c r="P452" s="204"/>
      <c r="Q452" s="204"/>
      <c r="R452" s="204"/>
      <c r="S452" s="198"/>
      <c r="T452" s="198"/>
      <c r="U452" s="123"/>
      <c r="V452" s="62"/>
      <c r="W452" s="58"/>
      <c r="X452" s="58"/>
      <c r="Y452" s="58"/>
      <c r="Z452" s="58"/>
      <c r="AA452" s="58"/>
      <c r="AB452" s="123"/>
      <c r="AC452" s="123"/>
      <c r="AD452" s="123"/>
      <c r="AE452" s="33"/>
      <c r="AF452" s="33"/>
      <c r="AG452" s="33"/>
      <c r="AH452" s="33"/>
      <c r="AI452" s="170"/>
      <c r="AJ452" s="170"/>
      <c r="AK452" s="170"/>
      <c r="AL452" s="170"/>
      <c r="AM452" s="33"/>
      <c r="AN452" s="48"/>
      <c r="AO452" s="34"/>
      <c r="AP452" s="38"/>
      <c r="AQ452" s="34"/>
      <c r="AR452" s="31"/>
      <c r="AS452" s="38"/>
      <c r="AT452" s="38"/>
      <c r="AU452" s="37"/>
      <c r="AV452" s="38"/>
      <c r="AW452" s="38"/>
      <c r="AX452" s="147"/>
      <c r="AY452" s="60"/>
      <c r="AZ452" s="60"/>
      <c r="BA452" s="148"/>
      <c r="BB452" s="282"/>
      <c r="BC452" s="283"/>
      <c r="BD452" s="147"/>
      <c r="BE452" s="147"/>
      <c r="BF452" s="147"/>
      <c r="BG452" s="147"/>
      <c r="BH452" s="147"/>
      <c r="BI452" s="147"/>
      <c r="BJ452" s="147"/>
      <c r="BK452" s="148"/>
      <c r="BL452" s="149"/>
      <c r="BM452" s="149"/>
      <c r="BN452" s="147"/>
      <c r="BO452" s="38"/>
      <c r="BP452" s="38"/>
      <c r="BQ452" s="187"/>
      <c r="BR452" s="61"/>
      <c r="BS452" s="61"/>
      <c r="BT452" s="188"/>
      <c r="BU452" s="275"/>
      <c r="BV452" s="275"/>
      <c r="BW452" s="187"/>
      <c r="BX452" s="187"/>
      <c r="BY452" s="187"/>
      <c r="BZ452" s="187"/>
      <c r="CA452" s="187"/>
      <c r="CB452" s="187"/>
      <c r="CC452" s="187"/>
      <c r="CD452" s="187"/>
      <c r="CE452" s="187"/>
      <c r="CF452" s="188"/>
      <c r="CG452" s="189"/>
      <c r="CH452" s="189"/>
      <c r="CI452" s="187"/>
      <c r="CJ452" s="38"/>
      <c r="CK452" s="38"/>
      <c r="CL452" s="38"/>
      <c r="CM452" s="38"/>
      <c r="CN452" s="38"/>
      <c r="CO452" s="38"/>
      <c r="CP452" s="38"/>
      <c r="CQ452" s="38"/>
      <c r="CR452" s="38"/>
      <c r="CS452" s="38"/>
    </row>
    <row r="453" spans="1:97" ht="13.5" customHeight="1" x14ac:dyDescent="0.35">
      <c r="A453" s="25"/>
      <c r="B453" s="132"/>
      <c r="C453" s="27"/>
      <c r="D453" s="104"/>
      <c r="E453" s="105"/>
      <c r="F453" s="29"/>
      <c r="G453" s="30"/>
      <c r="H453" s="30"/>
      <c r="I453" s="31"/>
      <c r="J453" s="202"/>
      <c r="K453" s="202"/>
      <c r="L453" s="198"/>
      <c r="M453" s="198"/>
      <c r="N453" s="204"/>
      <c r="O453" s="204"/>
      <c r="P453" s="204"/>
      <c r="Q453" s="204"/>
      <c r="R453" s="204"/>
      <c r="S453" s="198"/>
      <c r="T453" s="198"/>
      <c r="U453" s="123"/>
      <c r="V453" s="62"/>
      <c r="W453" s="58"/>
      <c r="X453" s="58"/>
      <c r="Y453" s="58"/>
      <c r="Z453" s="58"/>
      <c r="AA453" s="58"/>
      <c r="AB453" s="123"/>
      <c r="AC453" s="123"/>
      <c r="AD453" s="123"/>
      <c r="AE453" s="33"/>
      <c r="AF453" s="33"/>
      <c r="AG453" s="33"/>
      <c r="AH453" s="33"/>
      <c r="AI453" s="170"/>
      <c r="AJ453" s="170"/>
      <c r="AK453" s="170"/>
      <c r="AL453" s="170"/>
      <c r="AM453" s="33"/>
      <c r="AN453" s="48"/>
      <c r="AO453" s="34"/>
      <c r="AP453" s="38"/>
      <c r="AQ453" s="34"/>
      <c r="AR453" s="31"/>
      <c r="AS453" s="38"/>
      <c r="AT453" s="38"/>
      <c r="AU453" s="37"/>
      <c r="AV453" s="38"/>
      <c r="AW453" s="38"/>
      <c r="AX453" s="147"/>
      <c r="AY453" s="60"/>
      <c r="AZ453" s="60"/>
      <c r="BA453" s="148"/>
      <c r="BB453" s="282"/>
      <c r="BC453" s="283"/>
      <c r="BD453" s="147"/>
      <c r="BE453" s="147"/>
      <c r="BF453" s="147"/>
      <c r="BG453" s="147"/>
      <c r="BH453" s="147"/>
      <c r="BI453" s="147"/>
      <c r="BJ453" s="147"/>
      <c r="BK453" s="148"/>
      <c r="BL453" s="149"/>
      <c r="BM453" s="149"/>
      <c r="BN453" s="147"/>
      <c r="BO453" s="38"/>
      <c r="BP453" s="38"/>
      <c r="BQ453" s="187"/>
      <c r="BR453" s="61"/>
      <c r="BS453" s="61"/>
      <c r="BT453" s="188"/>
      <c r="BU453" s="275"/>
      <c r="BV453" s="275"/>
      <c r="BW453" s="187"/>
      <c r="BX453" s="187"/>
      <c r="BY453" s="187"/>
      <c r="BZ453" s="187"/>
      <c r="CA453" s="187"/>
      <c r="CB453" s="187"/>
      <c r="CC453" s="187"/>
      <c r="CD453" s="187"/>
      <c r="CE453" s="187"/>
      <c r="CF453" s="188"/>
      <c r="CG453" s="189"/>
      <c r="CH453" s="189"/>
      <c r="CI453" s="187"/>
      <c r="CJ453" s="38"/>
      <c r="CK453" s="38"/>
      <c r="CL453" s="38"/>
      <c r="CM453" s="38"/>
      <c r="CN453" s="38"/>
      <c r="CO453" s="38"/>
      <c r="CP453" s="38"/>
      <c r="CQ453" s="38"/>
      <c r="CR453" s="38"/>
      <c r="CS453" s="38"/>
    </row>
    <row r="454" spans="1:97" ht="13.5" customHeight="1" x14ac:dyDescent="0.35">
      <c r="A454" s="25"/>
      <c r="B454" s="132"/>
      <c r="C454" s="27"/>
      <c r="D454" s="104"/>
      <c r="E454" s="105"/>
      <c r="F454" s="29"/>
      <c r="G454" s="30"/>
      <c r="H454" s="30"/>
      <c r="I454" s="31"/>
      <c r="J454" s="202"/>
      <c r="K454" s="202"/>
      <c r="L454" s="198"/>
      <c r="M454" s="198"/>
      <c r="N454" s="204"/>
      <c r="O454" s="204"/>
      <c r="P454" s="204"/>
      <c r="Q454" s="204"/>
      <c r="R454" s="204"/>
      <c r="S454" s="198"/>
      <c r="T454" s="198"/>
      <c r="U454" s="123"/>
      <c r="V454" s="62"/>
      <c r="W454" s="58"/>
      <c r="X454" s="58"/>
      <c r="Y454" s="58"/>
      <c r="Z454" s="58"/>
      <c r="AA454" s="58"/>
      <c r="AB454" s="123"/>
      <c r="AC454" s="123"/>
      <c r="AD454" s="123"/>
      <c r="AE454" s="33"/>
      <c r="AF454" s="33"/>
      <c r="AG454" s="33"/>
      <c r="AH454" s="33"/>
      <c r="AI454" s="170"/>
      <c r="AJ454" s="170"/>
      <c r="AK454" s="170"/>
      <c r="AL454" s="170"/>
      <c r="AM454" s="33"/>
      <c r="AN454" s="48"/>
      <c r="AO454" s="34"/>
      <c r="AP454" s="38"/>
      <c r="AQ454" s="34"/>
      <c r="AR454" s="31"/>
      <c r="AS454" s="38"/>
      <c r="AT454" s="38"/>
      <c r="AU454" s="37"/>
      <c r="AV454" s="38"/>
      <c r="AW454" s="38"/>
      <c r="AX454" s="147"/>
      <c r="AY454" s="60"/>
      <c r="AZ454" s="60"/>
      <c r="BA454" s="148"/>
      <c r="BB454" s="282"/>
      <c r="BC454" s="283"/>
      <c r="BD454" s="147"/>
      <c r="BE454" s="147"/>
      <c r="BF454" s="147"/>
      <c r="BG454" s="147"/>
      <c r="BH454" s="147"/>
      <c r="BI454" s="147"/>
      <c r="BJ454" s="147"/>
      <c r="BK454" s="148"/>
      <c r="BL454" s="149"/>
      <c r="BM454" s="149"/>
      <c r="BN454" s="147"/>
      <c r="BO454" s="38"/>
      <c r="BP454" s="38"/>
      <c r="BQ454" s="187"/>
      <c r="BR454" s="61"/>
      <c r="BS454" s="61"/>
      <c r="BT454" s="188"/>
      <c r="BU454" s="275"/>
      <c r="BV454" s="275"/>
      <c r="BW454" s="187"/>
      <c r="BX454" s="187"/>
      <c r="BY454" s="187"/>
      <c r="BZ454" s="187"/>
      <c r="CA454" s="187"/>
      <c r="CB454" s="187"/>
      <c r="CC454" s="187"/>
      <c r="CD454" s="187"/>
      <c r="CE454" s="187"/>
      <c r="CF454" s="188"/>
      <c r="CG454" s="189"/>
      <c r="CH454" s="189"/>
      <c r="CI454" s="187"/>
      <c r="CJ454" s="38"/>
      <c r="CK454" s="38"/>
      <c r="CL454" s="38"/>
      <c r="CM454" s="38"/>
      <c r="CN454" s="38"/>
      <c r="CO454" s="38"/>
      <c r="CP454" s="38"/>
      <c r="CQ454" s="38"/>
      <c r="CR454" s="38"/>
      <c r="CS454" s="38"/>
    </row>
    <row r="455" spans="1:97" ht="13.5" customHeight="1" x14ac:dyDescent="0.35">
      <c r="A455" s="25"/>
      <c r="B455" s="132"/>
      <c r="C455" s="27"/>
      <c r="D455" s="104"/>
      <c r="E455" s="105"/>
      <c r="F455" s="29"/>
      <c r="G455" s="30"/>
      <c r="H455" s="30"/>
      <c r="I455" s="31"/>
      <c r="J455" s="202"/>
      <c r="K455" s="202"/>
      <c r="L455" s="198"/>
      <c r="M455" s="198"/>
      <c r="N455" s="204"/>
      <c r="O455" s="204"/>
      <c r="P455" s="204"/>
      <c r="Q455" s="204"/>
      <c r="R455" s="204"/>
      <c r="S455" s="198"/>
      <c r="T455" s="198"/>
      <c r="U455" s="123"/>
      <c r="V455" s="62"/>
      <c r="W455" s="58"/>
      <c r="X455" s="58"/>
      <c r="Y455" s="58"/>
      <c r="Z455" s="58"/>
      <c r="AA455" s="58"/>
      <c r="AB455" s="123"/>
      <c r="AC455" s="123"/>
      <c r="AD455" s="123"/>
      <c r="AE455" s="33"/>
      <c r="AF455" s="33"/>
      <c r="AG455" s="33"/>
      <c r="AH455" s="33"/>
      <c r="AI455" s="170"/>
      <c r="AJ455" s="170"/>
      <c r="AK455" s="170"/>
      <c r="AL455" s="170"/>
      <c r="AM455" s="33"/>
      <c r="AN455" s="48"/>
      <c r="AO455" s="34"/>
      <c r="AP455" s="38"/>
      <c r="AQ455" s="34"/>
      <c r="AR455" s="31"/>
      <c r="AS455" s="38"/>
      <c r="AT455" s="38"/>
      <c r="AU455" s="37"/>
      <c r="AV455" s="38"/>
      <c r="AW455" s="38"/>
      <c r="AX455" s="147"/>
      <c r="AY455" s="60"/>
      <c r="AZ455" s="60"/>
      <c r="BA455" s="148"/>
      <c r="BB455" s="282"/>
      <c r="BC455" s="283"/>
      <c r="BD455" s="147"/>
      <c r="BE455" s="147"/>
      <c r="BF455" s="147"/>
      <c r="BG455" s="147"/>
      <c r="BH455" s="147"/>
      <c r="BI455" s="147"/>
      <c r="BJ455" s="147"/>
      <c r="BK455" s="148"/>
      <c r="BL455" s="149"/>
      <c r="BM455" s="149"/>
      <c r="BN455" s="147"/>
      <c r="BO455" s="38"/>
      <c r="BP455" s="38"/>
      <c r="BQ455" s="187"/>
      <c r="BR455" s="61"/>
      <c r="BS455" s="61"/>
      <c r="BT455" s="188"/>
      <c r="BU455" s="275"/>
      <c r="BV455" s="275"/>
      <c r="BW455" s="187"/>
      <c r="BX455" s="187"/>
      <c r="BY455" s="187"/>
      <c r="BZ455" s="187"/>
      <c r="CA455" s="187"/>
      <c r="CB455" s="187"/>
      <c r="CC455" s="187"/>
      <c r="CD455" s="187"/>
      <c r="CE455" s="187"/>
      <c r="CF455" s="188"/>
      <c r="CG455" s="189"/>
      <c r="CH455" s="189"/>
      <c r="CI455" s="187"/>
      <c r="CJ455" s="38"/>
      <c r="CK455" s="38"/>
      <c r="CL455" s="38"/>
      <c r="CM455" s="38"/>
      <c r="CN455" s="38"/>
      <c r="CO455" s="38"/>
      <c r="CP455" s="38"/>
      <c r="CQ455" s="38"/>
      <c r="CR455" s="38"/>
      <c r="CS455" s="38"/>
    </row>
    <row r="456" spans="1:97" ht="13.5" customHeight="1" x14ac:dyDescent="0.35">
      <c r="A456" s="25"/>
      <c r="B456" s="132"/>
      <c r="C456" s="27"/>
      <c r="D456" s="104"/>
      <c r="E456" s="105"/>
      <c r="F456" s="29"/>
      <c r="G456" s="30"/>
      <c r="H456" s="30"/>
      <c r="I456" s="31"/>
      <c r="J456" s="202"/>
      <c r="K456" s="202"/>
      <c r="L456" s="198"/>
      <c r="M456" s="198"/>
      <c r="N456" s="204"/>
      <c r="O456" s="204"/>
      <c r="P456" s="204"/>
      <c r="Q456" s="204"/>
      <c r="R456" s="204"/>
      <c r="S456" s="198"/>
      <c r="T456" s="198"/>
      <c r="U456" s="123"/>
      <c r="V456" s="62"/>
      <c r="W456" s="58"/>
      <c r="X456" s="58"/>
      <c r="Y456" s="58"/>
      <c r="Z456" s="58"/>
      <c r="AA456" s="58"/>
      <c r="AB456" s="123"/>
      <c r="AC456" s="123"/>
      <c r="AD456" s="123"/>
      <c r="AE456" s="33"/>
      <c r="AF456" s="33"/>
      <c r="AG456" s="33"/>
      <c r="AH456" s="33"/>
      <c r="AI456" s="170"/>
      <c r="AJ456" s="170"/>
      <c r="AK456" s="170"/>
      <c r="AL456" s="170"/>
      <c r="AM456" s="33"/>
      <c r="AN456" s="48"/>
      <c r="AO456" s="34"/>
      <c r="AP456" s="38"/>
      <c r="AQ456" s="34"/>
      <c r="AR456" s="31"/>
      <c r="AS456" s="38"/>
      <c r="AT456" s="38"/>
      <c r="AU456" s="37"/>
      <c r="AV456" s="38"/>
      <c r="AW456" s="38"/>
      <c r="AX456" s="147"/>
      <c r="AY456" s="60"/>
      <c r="AZ456" s="60"/>
      <c r="BA456" s="148"/>
      <c r="BB456" s="282"/>
      <c r="BC456" s="283"/>
      <c r="BD456" s="147"/>
      <c r="BE456" s="147"/>
      <c r="BF456" s="147"/>
      <c r="BG456" s="147"/>
      <c r="BH456" s="147"/>
      <c r="BI456" s="147"/>
      <c r="BJ456" s="147"/>
      <c r="BK456" s="148"/>
      <c r="BL456" s="149"/>
      <c r="BM456" s="149"/>
      <c r="BN456" s="147"/>
      <c r="BO456" s="38"/>
      <c r="BP456" s="38"/>
      <c r="BQ456" s="187"/>
      <c r="BR456" s="61"/>
      <c r="BS456" s="61"/>
      <c r="BT456" s="188"/>
      <c r="BU456" s="275"/>
      <c r="BV456" s="275"/>
      <c r="BW456" s="187"/>
      <c r="BX456" s="187"/>
      <c r="BY456" s="187"/>
      <c r="BZ456" s="187"/>
      <c r="CA456" s="187"/>
      <c r="CB456" s="187"/>
      <c r="CC456" s="187"/>
      <c r="CD456" s="187"/>
      <c r="CE456" s="187"/>
      <c r="CF456" s="188"/>
      <c r="CG456" s="189"/>
      <c r="CH456" s="189"/>
      <c r="CI456" s="187"/>
      <c r="CJ456" s="38"/>
      <c r="CK456" s="38"/>
      <c r="CL456" s="38"/>
      <c r="CM456" s="38"/>
      <c r="CN456" s="38"/>
      <c r="CO456" s="38"/>
      <c r="CP456" s="38"/>
      <c r="CQ456" s="38"/>
      <c r="CR456" s="38"/>
      <c r="CS456" s="38"/>
    </row>
    <row r="457" spans="1:97" ht="13.5" customHeight="1" x14ac:dyDescent="0.35">
      <c r="A457" s="25"/>
      <c r="B457" s="132"/>
      <c r="C457" s="27"/>
      <c r="D457" s="104"/>
      <c r="E457" s="105"/>
      <c r="F457" s="29"/>
      <c r="G457" s="30"/>
      <c r="H457" s="30"/>
      <c r="I457" s="31"/>
      <c r="J457" s="202"/>
      <c r="K457" s="202"/>
      <c r="L457" s="198"/>
      <c r="M457" s="198"/>
      <c r="N457" s="204"/>
      <c r="O457" s="204"/>
      <c r="P457" s="204"/>
      <c r="Q457" s="204"/>
      <c r="R457" s="204"/>
      <c r="S457" s="198"/>
      <c r="T457" s="198"/>
      <c r="U457" s="123"/>
      <c r="V457" s="62"/>
      <c r="W457" s="58"/>
      <c r="X457" s="58"/>
      <c r="Y457" s="58"/>
      <c r="Z457" s="58"/>
      <c r="AA457" s="58"/>
      <c r="AB457" s="123"/>
      <c r="AC457" s="123"/>
      <c r="AD457" s="123"/>
      <c r="AE457" s="33"/>
      <c r="AF457" s="33"/>
      <c r="AG457" s="33"/>
      <c r="AH457" s="33"/>
      <c r="AI457" s="170"/>
      <c r="AJ457" s="170"/>
      <c r="AK457" s="170"/>
      <c r="AL457" s="170"/>
      <c r="AM457" s="33"/>
      <c r="AN457" s="48"/>
      <c r="AO457" s="34"/>
      <c r="AP457" s="38"/>
      <c r="AQ457" s="34"/>
      <c r="AR457" s="31"/>
      <c r="AS457" s="38"/>
      <c r="AT457" s="38"/>
      <c r="AU457" s="37"/>
      <c r="AV457" s="38"/>
      <c r="AW457" s="38"/>
      <c r="AX457" s="147"/>
      <c r="AY457" s="60"/>
      <c r="AZ457" s="60"/>
      <c r="BA457" s="148"/>
      <c r="BB457" s="282"/>
      <c r="BC457" s="283"/>
      <c r="BD457" s="147"/>
      <c r="BE457" s="147"/>
      <c r="BF457" s="147"/>
      <c r="BG457" s="147"/>
      <c r="BH457" s="147"/>
      <c r="BI457" s="147"/>
      <c r="BJ457" s="147"/>
      <c r="BK457" s="148"/>
      <c r="BL457" s="149"/>
      <c r="BM457" s="149"/>
      <c r="BN457" s="147"/>
      <c r="BO457" s="38"/>
      <c r="BP457" s="38"/>
      <c r="BQ457" s="187"/>
      <c r="BR457" s="61"/>
      <c r="BS457" s="61"/>
      <c r="BT457" s="188"/>
      <c r="BU457" s="275"/>
      <c r="BV457" s="275"/>
      <c r="BW457" s="187"/>
      <c r="BX457" s="187"/>
      <c r="BY457" s="187"/>
      <c r="BZ457" s="187"/>
      <c r="CA457" s="187"/>
      <c r="CB457" s="187"/>
      <c r="CC457" s="187"/>
      <c r="CD457" s="187"/>
      <c r="CE457" s="187"/>
      <c r="CF457" s="188"/>
      <c r="CG457" s="189"/>
      <c r="CH457" s="189"/>
      <c r="CI457" s="187"/>
      <c r="CJ457" s="38"/>
      <c r="CK457" s="38"/>
      <c r="CL457" s="38"/>
      <c r="CM457" s="38"/>
      <c r="CN457" s="38"/>
      <c r="CO457" s="38"/>
      <c r="CP457" s="38"/>
      <c r="CQ457" s="38"/>
      <c r="CR457" s="38"/>
      <c r="CS457" s="38"/>
    </row>
    <row r="458" spans="1:97" ht="13.5" customHeight="1" x14ac:dyDescent="0.35">
      <c r="A458" s="25"/>
      <c r="B458" s="132"/>
      <c r="C458" s="27"/>
      <c r="D458" s="104"/>
      <c r="E458" s="105"/>
      <c r="F458" s="29"/>
      <c r="G458" s="30"/>
      <c r="H458" s="30"/>
      <c r="I458" s="31"/>
      <c r="J458" s="202"/>
      <c r="K458" s="202"/>
      <c r="L458" s="198"/>
      <c r="M458" s="198"/>
      <c r="N458" s="204"/>
      <c r="O458" s="204"/>
      <c r="P458" s="204"/>
      <c r="Q458" s="204"/>
      <c r="R458" s="204"/>
      <c r="S458" s="198"/>
      <c r="T458" s="198"/>
      <c r="U458" s="123"/>
      <c r="V458" s="62"/>
      <c r="W458" s="58"/>
      <c r="X458" s="58"/>
      <c r="Y458" s="58"/>
      <c r="Z458" s="58"/>
      <c r="AA458" s="58"/>
      <c r="AB458" s="123"/>
      <c r="AC458" s="123"/>
      <c r="AD458" s="123"/>
      <c r="AE458" s="33"/>
      <c r="AF458" s="33"/>
      <c r="AG458" s="33"/>
      <c r="AH458" s="33"/>
      <c r="AI458" s="170"/>
      <c r="AJ458" s="170"/>
      <c r="AK458" s="170"/>
      <c r="AL458" s="170"/>
      <c r="AM458" s="33"/>
      <c r="AN458" s="48"/>
      <c r="AO458" s="34"/>
      <c r="AP458" s="38"/>
      <c r="AQ458" s="34"/>
      <c r="AR458" s="31"/>
      <c r="AS458" s="38"/>
      <c r="AT458" s="38"/>
      <c r="AU458" s="37"/>
      <c r="AV458" s="38"/>
      <c r="AW458" s="38"/>
      <c r="AX458" s="147"/>
      <c r="AY458" s="60"/>
      <c r="AZ458" s="60"/>
      <c r="BA458" s="148"/>
      <c r="BB458" s="282"/>
      <c r="BC458" s="283"/>
      <c r="BD458" s="147"/>
      <c r="BE458" s="147"/>
      <c r="BF458" s="147"/>
      <c r="BG458" s="147"/>
      <c r="BH458" s="147"/>
      <c r="BI458" s="147"/>
      <c r="BJ458" s="147"/>
      <c r="BK458" s="148"/>
      <c r="BL458" s="149"/>
      <c r="BM458" s="149"/>
      <c r="BN458" s="147"/>
      <c r="BO458" s="38"/>
      <c r="BP458" s="38"/>
      <c r="BQ458" s="187"/>
      <c r="BR458" s="61"/>
      <c r="BS458" s="61"/>
      <c r="BT458" s="188"/>
      <c r="BU458" s="275"/>
      <c r="BV458" s="275"/>
      <c r="BW458" s="187"/>
      <c r="BX458" s="187"/>
      <c r="BY458" s="187"/>
      <c r="BZ458" s="187"/>
      <c r="CA458" s="187"/>
      <c r="CB458" s="187"/>
      <c r="CC458" s="187"/>
      <c r="CD458" s="187"/>
      <c r="CE458" s="187"/>
      <c r="CF458" s="188"/>
      <c r="CG458" s="189"/>
      <c r="CH458" s="189"/>
      <c r="CI458" s="187"/>
      <c r="CJ458" s="38"/>
      <c r="CK458" s="38"/>
      <c r="CL458" s="38"/>
      <c r="CM458" s="38"/>
      <c r="CN458" s="38"/>
      <c r="CO458" s="38"/>
      <c r="CP458" s="38"/>
      <c r="CQ458" s="38"/>
      <c r="CR458" s="38"/>
      <c r="CS458" s="38"/>
    </row>
    <row r="459" spans="1:97" ht="13.5" customHeight="1" x14ac:dyDescent="0.35">
      <c r="A459" s="25"/>
      <c r="B459" s="132"/>
      <c r="C459" s="27"/>
      <c r="D459" s="104"/>
      <c r="E459" s="105"/>
      <c r="F459" s="29"/>
      <c r="G459" s="30"/>
      <c r="H459" s="30"/>
      <c r="I459" s="31"/>
      <c r="J459" s="202"/>
      <c r="K459" s="202"/>
      <c r="L459" s="198"/>
      <c r="M459" s="198"/>
      <c r="N459" s="204"/>
      <c r="O459" s="204"/>
      <c r="P459" s="204"/>
      <c r="Q459" s="204"/>
      <c r="R459" s="204"/>
      <c r="S459" s="198"/>
      <c r="T459" s="198"/>
      <c r="U459" s="123"/>
      <c r="V459" s="62"/>
      <c r="W459" s="58"/>
      <c r="X459" s="58"/>
      <c r="Y459" s="58"/>
      <c r="Z459" s="58"/>
      <c r="AA459" s="58"/>
      <c r="AB459" s="123"/>
      <c r="AC459" s="123"/>
      <c r="AD459" s="123"/>
      <c r="AE459" s="33"/>
      <c r="AF459" s="33"/>
      <c r="AG459" s="33"/>
      <c r="AH459" s="33"/>
      <c r="AI459" s="170"/>
      <c r="AJ459" s="170"/>
      <c r="AK459" s="170"/>
      <c r="AL459" s="170"/>
      <c r="AM459" s="33"/>
      <c r="AN459" s="48"/>
      <c r="AO459" s="34"/>
      <c r="AP459" s="38"/>
      <c r="AQ459" s="34"/>
      <c r="AR459" s="31"/>
      <c r="AS459" s="38"/>
      <c r="AT459" s="38"/>
      <c r="AU459" s="37"/>
      <c r="AV459" s="38"/>
      <c r="AW459" s="38"/>
      <c r="AX459" s="147"/>
      <c r="AY459" s="60"/>
      <c r="AZ459" s="60"/>
      <c r="BA459" s="148"/>
      <c r="BB459" s="282"/>
      <c r="BC459" s="283"/>
      <c r="BD459" s="147"/>
      <c r="BE459" s="147"/>
      <c r="BF459" s="147"/>
      <c r="BG459" s="147"/>
      <c r="BH459" s="147"/>
      <c r="BI459" s="147"/>
      <c r="BJ459" s="147"/>
      <c r="BK459" s="148"/>
      <c r="BL459" s="149"/>
      <c r="BM459" s="149"/>
      <c r="BN459" s="147"/>
      <c r="BO459" s="38"/>
      <c r="BP459" s="38"/>
      <c r="BQ459" s="187"/>
      <c r="BR459" s="61"/>
      <c r="BS459" s="61"/>
      <c r="BT459" s="188"/>
      <c r="BU459" s="275"/>
      <c r="BV459" s="275"/>
      <c r="BW459" s="187"/>
      <c r="BX459" s="187"/>
      <c r="BY459" s="187"/>
      <c r="BZ459" s="187"/>
      <c r="CA459" s="187"/>
      <c r="CB459" s="187"/>
      <c r="CC459" s="187"/>
      <c r="CD459" s="187"/>
      <c r="CE459" s="187"/>
      <c r="CF459" s="188"/>
      <c r="CG459" s="189"/>
      <c r="CH459" s="189"/>
      <c r="CI459" s="187"/>
      <c r="CJ459" s="38"/>
      <c r="CK459" s="38"/>
      <c r="CL459" s="38"/>
      <c r="CM459" s="38"/>
      <c r="CN459" s="38"/>
      <c r="CO459" s="38"/>
      <c r="CP459" s="38"/>
      <c r="CQ459" s="38"/>
      <c r="CR459" s="38"/>
      <c r="CS459" s="38"/>
    </row>
    <row r="460" spans="1:97" ht="13.5" customHeight="1" x14ac:dyDescent="0.35">
      <c r="A460" s="25"/>
      <c r="B460" s="132"/>
      <c r="C460" s="27"/>
      <c r="D460" s="104"/>
      <c r="E460" s="105"/>
      <c r="F460" s="29"/>
      <c r="G460" s="30"/>
      <c r="H460" s="30"/>
      <c r="I460" s="31"/>
      <c r="J460" s="202"/>
      <c r="K460" s="202"/>
      <c r="L460" s="198"/>
      <c r="M460" s="198"/>
      <c r="N460" s="204"/>
      <c r="O460" s="204"/>
      <c r="P460" s="204"/>
      <c r="Q460" s="204"/>
      <c r="R460" s="204"/>
      <c r="S460" s="198"/>
      <c r="T460" s="198"/>
      <c r="U460" s="123"/>
      <c r="V460" s="62"/>
      <c r="W460" s="58"/>
      <c r="X460" s="58"/>
      <c r="Y460" s="58"/>
      <c r="Z460" s="58"/>
      <c r="AA460" s="58"/>
      <c r="AB460" s="123"/>
      <c r="AC460" s="123"/>
      <c r="AD460" s="123"/>
      <c r="AE460" s="33"/>
      <c r="AF460" s="33"/>
      <c r="AG460" s="33"/>
      <c r="AH460" s="33"/>
      <c r="AI460" s="170"/>
      <c r="AJ460" s="170"/>
      <c r="AK460" s="170"/>
      <c r="AL460" s="170"/>
      <c r="AM460" s="33"/>
      <c r="AN460" s="48"/>
      <c r="AO460" s="34"/>
      <c r="AP460" s="38"/>
      <c r="AQ460" s="34"/>
      <c r="AR460" s="31"/>
      <c r="AS460" s="38"/>
      <c r="AT460" s="38"/>
      <c r="AU460" s="37"/>
      <c r="AV460" s="38"/>
      <c r="AW460" s="38"/>
      <c r="AX460" s="147"/>
      <c r="AY460" s="60"/>
      <c r="AZ460" s="60"/>
      <c r="BA460" s="148"/>
      <c r="BB460" s="282"/>
      <c r="BC460" s="283"/>
      <c r="BD460" s="147"/>
      <c r="BE460" s="147"/>
      <c r="BF460" s="147"/>
      <c r="BG460" s="147"/>
      <c r="BH460" s="147"/>
      <c r="BI460" s="147"/>
      <c r="BJ460" s="147"/>
      <c r="BK460" s="148"/>
      <c r="BL460" s="149"/>
      <c r="BM460" s="149"/>
      <c r="BN460" s="147"/>
      <c r="BO460" s="38"/>
      <c r="BP460" s="38"/>
      <c r="BQ460" s="187"/>
      <c r="BR460" s="61"/>
      <c r="BS460" s="61"/>
      <c r="BT460" s="188"/>
      <c r="BU460" s="275"/>
      <c r="BV460" s="275"/>
      <c r="BW460" s="187"/>
      <c r="BX460" s="187"/>
      <c r="BY460" s="187"/>
      <c r="BZ460" s="187"/>
      <c r="CA460" s="187"/>
      <c r="CB460" s="187"/>
      <c r="CC460" s="187"/>
      <c r="CD460" s="187"/>
      <c r="CE460" s="187"/>
      <c r="CF460" s="188"/>
      <c r="CG460" s="189"/>
      <c r="CH460" s="189"/>
      <c r="CI460" s="187"/>
      <c r="CJ460" s="38"/>
      <c r="CK460" s="38"/>
      <c r="CL460" s="38"/>
      <c r="CM460" s="38"/>
      <c r="CN460" s="38"/>
      <c r="CO460" s="38"/>
      <c r="CP460" s="38"/>
      <c r="CQ460" s="38"/>
      <c r="CR460" s="38"/>
      <c r="CS460" s="38"/>
    </row>
    <row r="461" spans="1:97" ht="13.5" customHeight="1" x14ac:dyDescent="0.35">
      <c r="A461" s="25"/>
      <c r="B461" s="132"/>
      <c r="C461" s="27"/>
      <c r="D461" s="104"/>
      <c r="E461" s="105"/>
      <c r="F461" s="29"/>
      <c r="G461" s="30"/>
      <c r="H461" s="30"/>
      <c r="I461" s="31"/>
      <c r="J461" s="202"/>
      <c r="K461" s="202"/>
      <c r="L461" s="198"/>
      <c r="M461" s="198"/>
      <c r="N461" s="204"/>
      <c r="O461" s="204"/>
      <c r="P461" s="204"/>
      <c r="Q461" s="204"/>
      <c r="R461" s="204"/>
      <c r="S461" s="198"/>
      <c r="T461" s="198"/>
      <c r="U461" s="123"/>
      <c r="V461" s="62"/>
      <c r="W461" s="58"/>
      <c r="X461" s="58"/>
      <c r="Y461" s="58"/>
      <c r="Z461" s="58"/>
      <c r="AA461" s="58"/>
      <c r="AB461" s="123"/>
      <c r="AC461" s="123"/>
      <c r="AD461" s="123"/>
      <c r="AE461" s="33"/>
      <c r="AF461" s="33"/>
      <c r="AG461" s="33"/>
      <c r="AH461" s="33"/>
      <c r="AI461" s="170"/>
      <c r="AJ461" s="170"/>
      <c r="AK461" s="170"/>
      <c r="AL461" s="170"/>
      <c r="AM461" s="33"/>
      <c r="AN461" s="48"/>
      <c r="AO461" s="34"/>
      <c r="AP461" s="38"/>
      <c r="AQ461" s="34"/>
      <c r="AR461" s="31"/>
      <c r="AS461" s="38"/>
      <c r="AT461" s="38"/>
      <c r="AU461" s="37"/>
      <c r="AV461" s="38"/>
      <c r="AW461" s="38"/>
      <c r="AX461" s="147"/>
      <c r="AY461" s="60"/>
      <c r="AZ461" s="60"/>
      <c r="BA461" s="148"/>
      <c r="BB461" s="282"/>
      <c r="BC461" s="283"/>
      <c r="BD461" s="147"/>
      <c r="BE461" s="147"/>
      <c r="BF461" s="147"/>
      <c r="BG461" s="147"/>
      <c r="BH461" s="147"/>
      <c r="BI461" s="147"/>
      <c r="BJ461" s="147"/>
      <c r="BK461" s="148"/>
      <c r="BL461" s="149"/>
      <c r="BM461" s="149"/>
      <c r="BN461" s="147"/>
      <c r="BO461" s="38"/>
      <c r="BP461" s="38"/>
      <c r="BQ461" s="187"/>
      <c r="BR461" s="61"/>
      <c r="BS461" s="61"/>
      <c r="BT461" s="188"/>
      <c r="BU461" s="275"/>
      <c r="BV461" s="275"/>
      <c r="BW461" s="187"/>
      <c r="BX461" s="187"/>
      <c r="BY461" s="187"/>
      <c r="BZ461" s="187"/>
      <c r="CA461" s="187"/>
      <c r="CB461" s="187"/>
      <c r="CC461" s="187"/>
      <c r="CD461" s="187"/>
      <c r="CE461" s="187"/>
      <c r="CF461" s="188"/>
      <c r="CG461" s="189"/>
      <c r="CH461" s="189"/>
      <c r="CI461" s="187"/>
      <c r="CJ461" s="38"/>
      <c r="CK461" s="38"/>
      <c r="CL461" s="38"/>
      <c r="CM461" s="38"/>
      <c r="CN461" s="38"/>
      <c r="CO461" s="38"/>
      <c r="CP461" s="38"/>
      <c r="CQ461" s="38"/>
      <c r="CR461" s="38"/>
      <c r="CS461" s="38"/>
    </row>
    <row r="462" spans="1:97" ht="13.5" customHeight="1" x14ac:dyDescent="0.35">
      <c r="A462" s="25"/>
      <c r="B462" s="132"/>
      <c r="C462" s="27"/>
      <c r="D462" s="104"/>
      <c r="E462" s="105"/>
      <c r="F462" s="29"/>
      <c r="G462" s="30"/>
      <c r="H462" s="30"/>
      <c r="I462" s="31"/>
      <c r="J462" s="202"/>
      <c r="K462" s="202"/>
      <c r="L462" s="198"/>
      <c r="M462" s="198"/>
      <c r="N462" s="204"/>
      <c r="O462" s="204"/>
      <c r="P462" s="204"/>
      <c r="Q462" s="204"/>
      <c r="R462" s="204"/>
      <c r="S462" s="198"/>
      <c r="T462" s="198"/>
      <c r="U462" s="123"/>
      <c r="V462" s="62"/>
      <c r="W462" s="58"/>
      <c r="X462" s="58"/>
      <c r="Y462" s="58"/>
      <c r="Z462" s="58"/>
      <c r="AA462" s="58"/>
      <c r="AB462" s="123"/>
      <c r="AC462" s="123"/>
      <c r="AD462" s="123"/>
      <c r="AE462" s="33"/>
      <c r="AF462" s="33"/>
      <c r="AG462" s="33"/>
      <c r="AH462" s="33"/>
      <c r="AI462" s="170"/>
      <c r="AJ462" s="170"/>
      <c r="AK462" s="170"/>
      <c r="AL462" s="170"/>
      <c r="AM462" s="33"/>
      <c r="AN462" s="48"/>
      <c r="AO462" s="34"/>
      <c r="AP462" s="38"/>
      <c r="AQ462" s="34"/>
      <c r="AR462" s="31"/>
      <c r="AS462" s="38"/>
      <c r="AT462" s="38"/>
      <c r="AU462" s="37"/>
      <c r="AV462" s="38"/>
      <c r="AW462" s="38"/>
      <c r="AX462" s="147"/>
      <c r="AY462" s="60"/>
      <c r="AZ462" s="60"/>
      <c r="BA462" s="148"/>
      <c r="BB462" s="282"/>
      <c r="BC462" s="283"/>
      <c r="BD462" s="147"/>
      <c r="BE462" s="147"/>
      <c r="BF462" s="147"/>
      <c r="BG462" s="147"/>
      <c r="BH462" s="147"/>
      <c r="BI462" s="147"/>
      <c r="BJ462" s="147"/>
      <c r="BK462" s="148"/>
      <c r="BL462" s="149"/>
      <c r="BM462" s="149"/>
      <c r="BN462" s="147"/>
      <c r="BO462" s="38"/>
      <c r="BP462" s="38"/>
      <c r="BQ462" s="187"/>
      <c r="BR462" s="61"/>
      <c r="BS462" s="61"/>
      <c r="BT462" s="188"/>
      <c r="BU462" s="275"/>
      <c r="BV462" s="275"/>
      <c r="BW462" s="187"/>
      <c r="BX462" s="187"/>
      <c r="BY462" s="187"/>
      <c r="BZ462" s="187"/>
      <c r="CA462" s="187"/>
      <c r="CB462" s="187"/>
      <c r="CC462" s="187"/>
      <c r="CD462" s="187"/>
      <c r="CE462" s="187"/>
      <c r="CF462" s="188"/>
      <c r="CG462" s="189"/>
      <c r="CH462" s="189"/>
      <c r="CI462" s="187"/>
      <c r="CJ462" s="38"/>
      <c r="CK462" s="38"/>
      <c r="CL462" s="38"/>
      <c r="CM462" s="38"/>
      <c r="CN462" s="38"/>
      <c r="CO462" s="38"/>
      <c r="CP462" s="38"/>
      <c r="CQ462" s="38"/>
      <c r="CR462" s="38"/>
      <c r="CS462" s="38"/>
    </row>
    <row r="463" spans="1:97" ht="13.5" customHeight="1" x14ac:dyDescent="0.35">
      <c r="A463" s="25"/>
      <c r="B463" s="132"/>
      <c r="C463" s="27"/>
      <c r="D463" s="104"/>
      <c r="E463" s="105"/>
      <c r="F463" s="29"/>
      <c r="G463" s="30"/>
      <c r="H463" s="30"/>
      <c r="I463" s="31"/>
      <c r="J463" s="202"/>
      <c r="K463" s="202"/>
      <c r="L463" s="198"/>
      <c r="M463" s="198"/>
      <c r="N463" s="204"/>
      <c r="O463" s="204"/>
      <c r="P463" s="204"/>
      <c r="Q463" s="204"/>
      <c r="R463" s="204"/>
      <c r="S463" s="198"/>
      <c r="T463" s="198"/>
      <c r="U463" s="123"/>
      <c r="V463" s="62"/>
      <c r="W463" s="58"/>
      <c r="X463" s="58"/>
      <c r="Y463" s="58"/>
      <c r="Z463" s="58"/>
      <c r="AA463" s="58"/>
      <c r="AB463" s="123"/>
      <c r="AC463" s="123"/>
      <c r="AD463" s="123"/>
      <c r="AE463" s="33"/>
      <c r="AF463" s="33"/>
      <c r="AG463" s="33"/>
      <c r="AH463" s="33"/>
      <c r="AI463" s="170"/>
      <c r="AJ463" s="170"/>
      <c r="AK463" s="170"/>
      <c r="AL463" s="170"/>
      <c r="AM463" s="33"/>
      <c r="AN463" s="48"/>
      <c r="AO463" s="34"/>
      <c r="AP463" s="38"/>
      <c r="AQ463" s="34"/>
      <c r="AR463" s="31"/>
      <c r="AS463" s="38"/>
      <c r="AT463" s="38"/>
      <c r="AU463" s="37"/>
      <c r="AV463" s="38"/>
      <c r="AW463" s="38"/>
      <c r="AX463" s="147"/>
      <c r="AY463" s="60"/>
      <c r="AZ463" s="60"/>
      <c r="BA463" s="148"/>
      <c r="BB463" s="282"/>
      <c r="BC463" s="283"/>
      <c r="BD463" s="147"/>
      <c r="BE463" s="147"/>
      <c r="BF463" s="147"/>
      <c r="BG463" s="147"/>
      <c r="BH463" s="147"/>
      <c r="BI463" s="147"/>
      <c r="BJ463" s="147"/>
      <c r="BK463" s="148"/>
      <c r="BL463" s="149"/>
      <c r="BM463" s="149"/>
      <c r="BN463" s="147"/>
      <c r="BO463" s="38"/>
      <c r="BP463" s="38"/>
      <c r="BQ463" s="187"/>
      <c r="BR463" s="61"/>
      <c r="BS463" s="61"/>
      <c r="BT463" s="188"/>
      <c r="BU463" s="275"/>
      <c r="BV463" s="275"/>
      <c r="BW463" s="187"/>
      <c r="BX463" s="187"/>
      <c r="BY463" s="187"/>
      <c r="BZ463" s="187"/>
      <c r="CA463" s="187"/>
      <c r="CB463" s="187"/>
      <c r="CC463" s="187"/>
      <c r="CD463" s="187"/>
      <c r="CE463" s="187"/>
      <c r="CF463" s="188"/>
      <c r="CG463" s="189"/>
      <c r="CH463" s="189"/>
      <c r="CI463" s="187"/>
      <c r="CJ463" s="38"/>
      <c r="CK463" s="38"/>
      <c r="CL463" s="38"/>
      <c r="CM463" s="38"/>
      <c r="CN463" s="38"/>
      <c r="CO463" s="38"/>
      <c r="CP463" s="38"/>
      <c r="CQ463" s="38"/>
      <c r="CR463" s="38"/>
      <c r="CS463" s="38"/>
    </row>
    <row r="464" spans="1:97" ht="13.5" customHeight="1" x14ac:dyDescent="0.35">
      <c r="A464" s="25"/>
      <c r="B464" s="132"/>
      <c r="C464" s="27"/>
      <c r="D464" s="104"/>
      <c r="E464" s="105"/>
      <c r="F464" s="29"/>
      <c r="G464" s="30"/>
      <c r="H464" s="30"/>
      <c r="I464" s="31"/>
      <c r="J464" s="202"/>
      <c r="K464" s="202"/>
      <c r="L464" s="198"/>
      <c r="M464" s="198"/>
      <c r="N464" s="204"/>
      <c r="O464" s="204"/>
      <c r="P464" s="204"/>
      <c r="Q464" s="204"/>
      <c r="R464" s="204"/>
      <c r="S464" s="198"/>
      <c r="T464" s="198"/>
      <c r="U464" s="123"/>
      <c r="V464" s="62"/>
      <c r="W464" s="58"/>
      <c r="X464" s="58"/>
      <c r="Y464" s="58"/>
      <c r="Z464" s="58"/>
      <c r="AA464" s="58"/>
      <c r="AB464" s="123"/>
      <c r="AC464" s="123"/>
      <c r="AD464" s="123"/>
      <c r="AE464" s="33"/>
      <c r="AF464" s="33"/>
      <c r="AG464" s="33"/>
      <c r="AH464" s="33"/>
      <c r="AI464" s="170"/>
      <c r="AJ464" s="170"/>
      <c r="AK464" s="170"/>
      <c r="AL464" s="170"/>
      <c r="AM464" s="33"/>
      <c r="AN464" s="48"/>
      <c r="AO464" s="34"/>
      <c r="AP464" s="38"/>
      <c r="AQ464" s="34"/>
      <c r="AR464" s="31"/>
      <c r="AS464" s="38"/>
      <c r="AT464" s="38"/>
      <c r="AU464" s="37"/>
      <c r="AV464" s="38"/>
      <c r="AW464" s="38"/>
      <c r="AX464" s="147"/>
      <c r="AY464" s="60"/>
      <c r="AZ464" s="60"/>
      <c r="BA464" s="148"/>
      <c r="BB464" s="282"/>
      <c r="BC464" s="283"/>
      <c r="BD464" s="147"/>
      <c r="BE464" s="147"/>
      <c r="BF464" s="147"/>
      <c r="BG464" s="147"/>
      <c r="BH464" s="147"/>
      <c r="BI464" s="147"/>
      <c r="BJ464" s="147"/>
      <c r="BK464" s="148"/>
      <c r="BL464" s="149"/>
      <c r="BM464" s="149"/>
      <c r="BN464" s="147"/>
      <c r="BO464" s="38"/>
      <c r="BP464" s="38"/>
      <c r="BQ464" s="187"/>
      <c r="BR464" s="61"/>
      <c r="BS464" s="61"/>
      <c r="BT464" s="188"/>
      <c r="BU464" s="275"/>
      <c r="BV464" s="275"/>
      <c r="BW464" s="187"/>
      <c r="BX464" s="187"/>
      <c r="BY464" s="187"/>
      <c r="BZ464" s="187"/>
      <c r="CA464" s="187"/>
      <c r="CB464" s="187"/>
      <c r="CC464" s="187"/>
      <c r="CD464" s="187"/>
      <c r="CE464" s="187"/>
      <c r="CF464" s="188"/>
      <c r="CG464" s="189"/>
      <c r="CH464" s="189"/>
      <c r="CI464" s="187"/>
      <c r="CJ464" s="38"/>
      <c r="CK464" s="38"/>
      <c r="CL464" s="38"/>
      <c r="CM464" s="38"/>
      <c r="CN464" s="38"/>
      <c r="CO464" s="38"/>
      <c r="CP464" s="38"/>
      <c r="CQ464" s="38"/>
      <c r="CR464" s="38"/>
      <c r="CS464" s="38"/>
    </row>
    <row r="465" spans="1:97" ht="13.5" customHeight="1" x14ac:dyDescent="0.35">
      <c r="A465" s="25"/>
      <c r="B465" s="132"/>
      <c r="C465" s="27"/>
      <c r="D465" s="104"/>
      <c r="E465" s="105"/>
      <c r="F465" s="29"/>
      <c r="G465" s="30"/>
      <c r="H465" s="30"/>
      <c r="I465" s="31"/>
      <c r="J465" s="202"/>
      <c r="K465" s="202"/>
      <c r="L465" s="198"/>
      <c r="M465" s="198"/>
      <c r="N465" s="204"/>
      <c r="O465" s="204"/>
      <c r="P465" s="204"/>
      <c r="Q465" s="204"/>
      <c r="R465" s="204"/>
      <c r="S465" s="198"/>
      <c r="T465" s="198"/>
      <c r="U465" s="123"/>
      <c r="V465" s="62"/>
      <c r="W465" s="58"/>
      <c r="X465" s="58"/>
      <c r="Y465" s="58"/>
      <c r="Z465" s="58"/>
      <c r="AA465" s="58"/>
      <c r="AB465" s="123"/>
      <c r="AC465" s="123"/>
      <c r="AD465" s="123"/>
      <c r="AE465" s="33"/>
      <c r="AF465" s="33"/>
      <c r="AG465" s="33"/>
      <c r="AH465" s="33"/>
      <c r="AI465" s="170"/>
      <c r="AJ465" s="170"/>
      <c r="AK465" s="170"/>
      <c r="AL465" s="170"/>
      <c r="AM465" s="33"/>
      <c r="AN465" s="48"/>
      <c r="AO465" s="34"/>
      <c r="AP465" s="38"/>
      <c r="AQ465" s="34"/>
      <c r="AR465" s="31"/>
      <c r="AS465" s="38"/>
      <c r="AT465" s="38"/>
      <c r="AU465" s="37"/>
      <c r="AV465" s="38"/>
      <c r="AW465" s="38"/>
      <c r="AX465" s="147"/>
      <c r="AY465" s="60"/>
      <c r="AZ465" s="60"/>
      <c r="BA465" s="148"/>
      <c r="BB465" s="282"/>
      <c r="BC465" s="283"/>
      <c r="BD465" s="147"/>
      <c r="BE465" s="147"/>
      <c r="BF465" s="147"/>
      <c r="BG465" s="147"/>
      <c r="BH465" s="147"/>
      <c r="BI465" s="147"/>
      <c r="BJ465" s="147"/>
      <c r="BK465" s="148"/>
      <c r="BL465" s="149"/>
      <c r="BM465" s="149"/>
      <c r="BN465" s="147"/>
      <c r="BO465" s="38"/>
      <c r="BP465" s="38"/>
      <c r="BQ465" s="187"/>
      <c r="BR465" s="61"/>
      <c r="BS465" s="61"/>
      <c r="BT465" s="188"/>
      <c r="BU465" s="275"/>
      <c r="BV465" s="275"/>
      <c r="BW465" s="187"/>
      <c r="BX465" s="187"/>
      <c r="BY465" s="187"/>
      <c r="BZ465" s="187"/>
      <c r="CA465" s="187"/>
      <c r="CB465" s="187"/>
      <c r="CC465" s="187"/>
      <c r="CD465" s="187"/>
      <c r="CE465" s="187"/>
      <c r="CF465" s="188"/>
      <c r="CG465" s="189"/>
      <c r="CH465" s="189"/>
      <c r="CI465" s="187"/>
      <c r="CJ465" s="38"/>
      <c r="CK465" s="38"/>
      <c r="CL465" s="38"/>
      <c r="CM465" s="38"/>
      <c r="CN465" s="38"/>
      <c r="CO465" s="38"/>
      <c r="CP465" s="38"/>
      <c r="CQ465" s="38"/>
      <c r="CR465" s="38"/>
      <c r="CS465" s="38"/>
    </row>
    <row r="466" spans="1:97" ht="13.5" customHeight="1" x14ac:dyDescent="0.35">
      <c r="A466" s="25"/>
      <c r="B466" s="132"/>
      <c r="C466" s="27"/>
      <c r="D466" s="104"/>
      <c r="E466" s="105"/>
      <c r="F466" s="29"/>
      <c r="G466" s="30"/>
      <c r="H466" s="30"/>
      <c r="I466" s="31"/>
      <c r="J466" s="202"/>
      <c r="K466" s="202"/>
      <c r="L466" s="198"/>
      <c r="M466" s="198"/>
      <c r="N466" s="204"/>
      <c r="O466" s="204"/>
      <c r="P466" s="204"/>
      <c r="Q466" s="204"/>
      <c r="R466" s="204"/>
      <c r="S466" s="198"/>
      <c r="T466" s="198"/>
      <c r="U466" s="123"/>
      <c r="V466" s="62"/>
      <c r="W466" s="58"/>
      <c r="X466" s="58"/>
      <c r="Y466" s="58"/>
      <c r="Z466" s="58"/>
      <c r="AA466" s="58"/>
      <c r="AB466" s="123"/>
      <c r="AC466" s="123"/>
      <c r="AD466" s="123"/>
      <c r="AE466" s="33"/>
      <c r="AF466" s="33"/>
      <c r="AG466" s="33"/>
      <c r="AH466" s="33"/>
      <c r="AI466" s="170"/>
      <c r="AJ466" s="170"/>
      <c r="AK466" s="170"/>
      <c r="AL466" s="170"/>
      <c r="AM466" s="33"/>
      <c r="AN466" s="48"/>
      <c r="AO466" s="34"/>
      <c r="AP466" s="38"/>
      <c r="AQ466" s="34"/>
      <c r="AR466" s="31"/>
      <c r="AS466" s="38"/>
      <c r="AT466" s="38"/>
      <c r="AU466" s="37"/>
      <c r="AV466" s="38"/>
      <c r="AW466" s="38"/>
      <c r="AX466" s="147"/>
      <c r="AY466" s="60"/>
      <c r="AZ466" s="60"/>
      <c r="BA466" s="148"/>
      <c r="BB466" s="282"/>
      <c r="BC466" s="283"/>
      <c r="BD466" s="147"/>
      <c r="BE466" s="147"/>
      <c r="BF466" s="147"/>
      <c r="BG466" s="147"/>
      <c r="BH466" s="147"/>
      <c r="BI466" s="147"/>
      <c r="BJ466" s="147"/>
      <c r="BK466" s="148"/>
      <c r="BL466" s="149"/>
      <c r="BM466" s="149"/>
      <c r="BN466" s="147"/>
      <c r="BO466" s="38"/>
      <c r="BP466" s="38"/>
      <c r="BQ466" s="187"/>
      <c r="BR466" s="61"/>
      <c r="BS466" s="61"/>
      <c r="BT466" s="188"/>
      <c r="BU466" s="275"/>
      <c r="BV466" s="275"/>
      <c r="BW466" s="187"/>
      <c r="BX466" s="187"/>
      <c r="BY466" s="187"/>
      <c r="BZ466" s="187"/>
      <c r="CA466" s="187"/>
      <c r="CB466" s="187"/>
      <c r="CC466" s="187"/>
      <c r="CD466" s="187"/>
      <c r="CE466" s="187"/>
      <c r="CF466" s="188"/>
      <c r="CG466" s="189"/>
      <c r="CH466" s="189"/>
      <c r="CI466" s="187"/>
      <c r="CJ466" s="38"/>
      <c r="CK466" s="38"/>
      <c r="CL466" s="38"/>
      <c r="CM466" s="38"/>
      <c r="CN466" s="38"/>
      <c r="CO466" s="38"/>
      <c r="CP466" s="38"/>
      <c r="CQ466" s="38"/>
      <c r="CR466" s="38"/>
      <c r="CS466" s="38"/>
    </row>
    <row r="467" spans="1:97" ht="13.5" customHeight="1" x14ac:dyDescent="0.35">
      <c r="A467" s="25"/>
      <c r="B467" s="132"/>
      <c r="C467" s="27"/>
      <c r="D467" s="104"/>
      <c r="E467" s="105"/>
      <c r="F467" s="29"/>
      <c r="G467" s="30"/>
      <c r="H467" s="30"/>
      <c r="I467" s="31"/>
      <c r="J467" s="202"/>
      <c r="K467" s="202"/>
      <c r="L467" s="198"/>
      <c r="M467" s="198"/>
      <c r="N467" s="204"/>
      <c r="O467" s="204"/>
      <c r="P467" s="204"/>
      <c r="Q467" s="204"/>
      <c r="R467" s="204"/>
      <c r="S467" s="198"/>
      <c r="T467" s="198"/>
      <c r="U467" s="123"/>
      <c r="V467" s="62"/>
      <c r="W467" s="58"/>
      <c r="X467" s="58"/>
      <c r="Y467" s="58"/>
      <c r="Z467" s="58"/>
      <c r="AA467" s="58"/>
      <c r="AB467" s="123"/>
      <c r="AC467" s="123"/>
      <c r="AD467" s="123"/>
      <c r="AE467" s="33"/>
      <c r="AF467" s="33"/>
      <c r="AG467" s="33"/>
      <c r="AH467" s="33"/>
      <c r="AI467" s="170"/>
      <c r="AJ467" s="170"/>
      <c r="AK467" s="170"/>
      <c r="AL467" s="170"/>
      <c r="AM467" s="33"/>
      <c r="AN467" s="48"/>
      <c r="AO467" s="34"/>
      <c r="AP467" s="38"/>
      <c r="AQ467" s="34"/>
      <c r="AR467" s="31"/>
      <c r="AS467" s="38"/>
      <c r="AT467" s="38"/>
      <c r="AU467" s="37"/>
      <c r="AV467" s="38"/>
      <c r="AW467" s="38"/>
      <c r="AX467" s="147"/>
      <c r="AY467" s="60"/>
      <c r="AZ467" s="60"/>
      <c r="BA467" s="148"/>
      <c r="BB467" s="282"/>
      <c r="BC467" s="283"/>
      <c r="BD467" s="147"/>
      <c r="BE467" s="147"/>
      <c r="BF467" s="147"/>
      <c r="BG467" s="147"/>
      <c r="BH467" s="147"/>
      <c r="BI467" s="147"/>
      <c r="BJ467" s="147"/>
      <c r="BK467" s="148"/>
      <c r="BL467" s="149"/>
      <c r="BM467" s="149"/>
      <c r="BN467" s="147"/>
      <c r="BO467" s="38"/>
      <c r="BP467" s="38"/>
      <c r="BQ467" s="187"/>
      <c r="BR467" s="61"/>
      <c r="BS467" s="61"/>
      <c r="BT467" s="188"/>
      <c r="BU467" s="275"/>
      <c r="BV467" s="275"/>
      <c r="BW467" s="187"/>
      <c r="BX467" s="187"/>
      <c r="BY467" s="187"/>
      <c r="BZ467" s="187"/>
      <c r="CA467" s="187"/>
      <c r="CB467" s="187"/>
      <c r="CC467" s="187"/>
      <c r="CD467" s="187"/>
      <c r="CE467" s="187"/>
      <c r="CF467" s="188"/>
      <c r="CG467" s="189"/>
      <c r="CH467" s="189"/>
      <c r="CI467" s="187"/>
      <c r="CJ467" s="38"/>
      <c r="CK467" s="38"/>
      <c r="CL467" s="38"/>
      <c r="CM467" s="38"/>
      <c r="CN467" s="38"/>
      <c r="CO467" s="38"/>
      <c r="CP467" s="38"/>
      <c r="CQ467" s="38"/>
      <c r="CR467" s="38"/>
      <c r="CS467" s="38"/>
    </row>
    <row r="468" spans="1:97" ht="13.5" customHeight="1" x14ac:dyDescent="0.35">
      <c r="A468" s="25"/>
      <c r="B468" s="132"/>
      <c r="C468" s="27"/>
      <c r="D468" s="104"/>
      <c r="E468" s="105"/>
      <c r="F468" s="29"/>
      <c r="G468" s="30"/>
      <c r="H468" s="30"/>
      <c r="I468" s="31"/>
      <c r="J468" s="202"/>
      <c r="K468" s="202"/>
      <c r="L468" s="198"/>
      <c r="M468" s="198"/>
      <c r="N468" s="204"/>
      <c r="O468" s="204"/>
      <c r="P468" s="204"/>
      <c r="Q468" s="204"/>
      <c r="R468" s="204"/>
      <c r="S468" s="198"/>
      <c r="T468" s="198"/>
      <c r="U468" s="123"/>
      <c r="V468" s="62"/>
      <c r="W468" s="58"/>
      <c r="X468" s="58"/>
      <c r="Y468" s="58"/>
      <c r="Z468" s="58"/>
      <c r="AA468" s="58"/>
      <c r="AB468" s="123"/>
      <c r="AC468" s="123"/>
      <c r="AD468" s="123"/>
      <c r="AE468" s="33"/>
      <c r="AF468" s="33"/>
      <c r="AG468" s="33"/>
      <c r="AH468" s="33"/>
      <c r="AI468" s="170"/>
      <c r="AJ468" s="170"/>
      <c r="AK468" s="170"/>
      <c r="AL468" s="170"/>
      <c r="AM468" s="33"/>
      <c r="AN468" s="48"/>
      <c r="AO468" s="34"/>
      <c r="AP468" s="38"/>
      <c r="AQ468" s="34"/>
      <c r="AR468" s="31"/>
      <c r="AS468" s="38"/>
      <c r="AT468" s="38"/>
      <c r="AU468" s="37"/>
      <c r="AV468" s="38"/>
      <c r="AW468" s="38"/>
      <c r="AX468" s="147"/>
      <c r="AY468" s="60"/>
      <c r="AZ468" s="60"/>
      <c r="BA468" s="148"/>
      <c r="BB468" s="282"/>
      <c r="BC468" s="283"/>
      <c r="BD468" s="147"/>
      <c r="BE468" s="147"/>
      <c r="BF468" s="147"/>
      <c r="BG468" s="147"/>
      <c r="BH468" s="147"/>
      <c r="BI468" s="147"/>
      <c r="BJ468" s="147"/>
      <c r="BK468" s="148"/>
      <c r="BL468" s="149"/>
      <c r="BM468" s="149"/>
      <c r="BN468" s="147"/>
      <c r="BO468" s="38"/>
      <c r="BP468" s="38"/>
      <c r="BQ468" s="187"/>
      <c r="BR468" s="61"/>
      <c r="BS468" s="61"/>
      <c r="BT468" s="188"/>
      <c r="BU468" s="275"/>
      <c r="BV468" s="275"/>
      <c r="BW468" s="187"/>
      <c r="BX468" s="187"/>
      <c r="BY468" s="187"/>
      <c r="BZ468" s="187"/>
      <c r="CA468" s="187"/>
      <c r="CB468" s="187"/>
      <c r="CC468" s="187"/>
      <c r="CD468" s="187"/>
      <c r="CE468" s="187"/>
      <c r="CF468" s="188"/>
      <c r="CG468" s="189"/>
      <c r="CH468" s="189"/>
      <c r="CI468" s="187"/>
      <c r="CJ468" s="38"/>
      <c r="CK468" s="38"/>
      <c r="CL468" s="38"/>
      <c r="CM468" s="38"/>
      <c r="CN468" s="38"/>
      <c r="CO468" s="38"/>
      <c r="CP468" s="38"/>
      <c r="CQ468" s="38"/>
      <c r="CR468" s="38"/>
      <c r="CS468" s="38"/>
    </row>
    <row r="469" spans="1:97" ht="13.5" customHeight="1" x14ac:dyDescent="0.35">
      <c r="A469" s="25"/>
      <c r="B469" s="132"/>
      <c r="C469" s="27"/>
      <c r="D469" s="104"/>
      <c r="E469" s="105"/>
      <c r="F469" s="29"/>
      <c r="G469" s="30"/>
      <c r="H469" s="30"/>
      <c r="I469" s="31"/>
      <c r="J469" s="202"/>
      <c r="K469" s="202"/>
      <c r="L469" s="198"/>
      <c r="M469" s="198"/>
      <c r="N469" s="204"/>
      <c r="O469" s="204"/>
      <c r="P469" s="204"/>
      <c r="Q469" s="204"/>
      <c r="R469" s="204"/>
      <c r="S469" s="198"/>
      <c r="T469" s="198"/>
      <c r="U469" s="123"/>
      <c r="V469" s="62"/>
      <c r="W469" s="58"/>
      <c r="X469" s="58"/>
      <c r="Y469" s="58"/>
      <c r="Z469" s="58"/>
      <c r="AA469" s="58"/>
      <c r="AB469" s="123"/>
      <c r="AC469" s="123"/>
      <c r="AD469" s="123"/>
      <c r="AE469" s="33"/>
      <c r="AF469" s="33"/>
      <c r="AG469" s="33"/>
      <c r="AH469" s="33"/>
      <c r="AI469" s="170"/>
      <c r="AJ469" s="170"/>
      <c r="AK469" s="170"/>
      <c r="AL469" s="170"/>
      <c r="AM469" s="33"/>
      <c r="AN469" s="48"/>
      <c r="AO469" s="34"/>
      <c r="AP469" s="38"/>
      <c r="AQ469" s="34"/>
      <c r="AR469" s="31"/>
      <c r="AS469" s="38"/>
      <c r="AT469" s="38"/>
      <c r="AU469" s="37"/>
      <c r="AV469" s="38"/>
      <c r="AW469" s="38"/>
      <c r="AX469" s="147"/>
      <c r="AY469" s="60"/>
      <c r="AZ469" s="60"/>
      <c r="BA469" s="148"/>
      <c r="BB469" s="282"/>
      <c r="BC469" s="283"/>
      <c r="BD469" s="147"/>
      <c r="BE469" s="147"/>
      <c r="BF469" s="147"/>
      <c r="BG469" s="147"/>
      <c r="BH469" s="147"/>
      <c r="BI469" s="147"/>
      <c r="BJ469" s="147"/>
      <c r="BK469" s="148"/>
      <c r="BL469" s="149"/>
      <c r="BM469" s="149"/>
      <c r="BN469" s="147"/>
      <c r="BO469" s="38"/>
      <c r="BP469" s="38"/>
      <c r="BQ469" s="187"/>
      <c r="BR469" s="61"/>
      <c r="BS469" s="61"/>
      <c r="BT469" s="188"/>
      <c r="BU469" s="275"/>
      <c r="BV469" s="275"/>
      <c r="BW469" s="187"/>
      <c r="BX469" s="187"/>
      <c r="BY469" s="187"/>
      <c r="BZ469" s="187"/>
      <c r="CA469" s="187"/>
      <c r="CB469" s="187"/>
      <c r="CC469" s="187"/>
      <c r="CD469" s="187"/>
      <c r="CE469" s="187"/>
      <c r="CF469" s="188"/>
      <c r="CG469" s="189"/>
      <c r="CH469" s="189"/>
      <c r="CI469" s="187"/>
      <c r="CJ469" s="38"/>
      <c r="CK469" s="38"/>
      <c r="CL469" s="38"/>
      <c r="CM469" s="38"/>
      <c r="CN469" s="38"/>
      <c r="CO469" s="38"/>
      <c r="CP469" s="38"/>
      <c r="CQ469" s="38"/>
      <c r="CR469" s="38"/>
      <c r="CS469" s="38"/>
    </row>
    <row r="470" spans="1:97" ht="13.5" customHeight="1" x14ac:dyDescent="0.35">
      <c r="A470" s="25"/>
      <c r="B470" s="132"/>
      <c r="C470" s="27"/>
      <c r="D470" s="104"/>
      <c r="E470" s="105"/>
      <c r="F470" s="29"/>
      <c r="G470" s="30"/>
      <c r="H470" s="30"/>
      <c r="I470" s="31"/>
      <c r="J470" s="202"/>
      <c r="K470" s="202"/>
      <c r="L470" s="198"/>
      <c r="M470" s="198"/>
      <c r="N470" s="204"/>
      <c r="O470" s="204"/>
      <c r="P470" s="204"/>
      <c r="Q470" s="204"/>
      <c r="R470" s="204"/>
      <c r="S470" s="198"/>
      <c r="T470" s="198"/>
      <c r="U470" s="123"/>
      <c r="V470" s="62"/>
      <c r="W470" s="58"/>
      <c r="X470" s="58"/>
      <c r="Y470" s="58"/>
      <c r="Z470" s="58"/>
      <c r="AA470" s="58"/>
      <c r="AB470" s="123"/>
      <c r="AC470" s="123"/>
      <c r="AD470" s="123"/>
      <c r="AE470" s="33"/>
      <c r="AF470" s="33"/>
      <c r="AG470" s="33"/>
      <c r="AH470" s="33"/>
      <c r="AI470" s="170"/>
      <c r="AJ470" s="170"/>
      <c r="AK470" s="170"/>
      <c r="AL470" s="170"/>
      <c r="AM470" s="33"/>
      <c r="AN470" s="48"/>
      <c r="AO470" s="34"/>
      <c r="AP470" s="38"/>
      <c r="AQ470" s="34"/>
      <c r="AR470" s="31"/>
      <c r="AS470" s="38"/>
      <c r="AT470" s="38"/>
      <c r="AU470" s="37"/>
      <c r="AV470" s="38"/>
      <c r="AW470" s="38"/>
      <c r="AX470" s="147"/>
      <c r="AY470" s="60"/>
      <c r="AZ470" s="60"/>
      <c r="BA470" s="148"/>
      <c r="BB470" s="282"/>
      <c r="BC470" s="283"/>
      <c r="BD470" s="147"/>
      <c r="BE470" s="147"/>
      <c r="BF470" s="147"/>
      <c r="BG470" s="147"/>
      <c r="BH470" s="147"/>
      <c r="BI470" s="147"/>
      <c r="BJ470" s="147"/>
      <c r="BK470" s="148"/>
      <c r="BL470" s="149"/>
      <c r="BM470" s="149"/>
      <c r="BN470" s="147"/>
      <c r="BO470" s="38"/>
      <c r="BP470" s="38"/>
      <c r="BQ470" s="187"/>
      <c r="BR470" s="61"/>
      <c r="BS470" s="61"/>
      <c r="BT470" s="188"/>
      <c r="BU470" s="275"/>
      <c r="BV470" s="275"/>
      <c r="BW470" s="187"/>
      <c r="BX470" s="187"/>
      <c r="BY470" s="187"/>
      <c r="BZ470" s="187"/>
      <c r="CA470" s="187"/>
      <c r="CB470" s="187"/>
      <c r="CC470" s="187"/>
      <c r="CD470" s="187"/>
      <c r="CE470" s="187"/>
      <c r="CF470" s="188"/>
      <c r="CG470" s="189"/>
      <c r="CH470" s="189"/>
      <c r="CI470" s="187"/>
      <c r="CJ470" s="38"/>
      <c r="CK470" s="38"/>
      <c r="CL470" s="38"/>
      <c r="CM470" s="38"/>
      <c r="CN470" s="38"/>
      <c r="CO470" s="38"/>
      <c r="CP470" s="38"/>
      <c r="CQ470" s="38"/>
      <c r="CR470" s="38"/>
      <c r="CS470" s="38"/>
    </row>
    <row r="471" spans="1:97" ht="13.5" customHeight="1" x14ac:dyDescent="0.35">
      <c r="A471" s="25"/>
      <c r="B471" s="132"/>
      <c r="C471" s="27"/>
      <c r="D471" s="104"/>
      <c r="E471" s="105"/>
      <c r="F471" s="29"/>
      <c r="G471" s="30"/>
      <c r="H471" s="30"/>
      <c r="I471" s="31"/>
      <c r="J471" s="202"/>
      <c r="K471" s="202"/>
      <c r="L471" s="198"/>
      <c r="M471" s="198"/>
      <c r="N471" s="204"/>
      <c r="O471" s="204"/>
      <c r="P471" s="204"/>
      <c r="Q471" s="204"/>
      <c r="R471" s="204"/>
      <c r="S471" s="198"/>
      <c r="T471" s="198"/>
      <c r="U471" s="123"/>
      <c r="V471" s="62"/>
      <c r="W471" s="58"/>
      <c r="X471" s="58"/>
      <c r="Y471" s="58"/>
      <c r="Z471" s="58"/>
      <c r="AA471" s="58"/>
      <c r="AB471" s="123"/>
      <c r="AC471" s="123"/>
      <c r="AD471" s="123"/>
      <c r="AE471" s="33"/>
      <c r="AF471" s="33"/>
      <c r="AG471" s="33"/>
      <c r="AH471" s="33"/>
      <c r="AI471" s="170"/>
      <c r="AJ471" s="170"/>
      <c r="AK471" s="170"/>
      <c r="AL471" s="170"/>
      <c r="AM471" s="33"/>
      <c r="AN471" s="48"/>
      <c r="AO471" s="34"/>
      <c r="AP471" s="38"/>
      <c r="AQ471" s="34"/>
      <c r="AR471" s="31"/>
      <c r="AS471" s="38"/>
      <c r="AT471" s="38"/>
      <c r="AU471" s="37"/>
      <c r="AV471" s="38"/>
      <c r="AW471" s="38"/>
      <c r="AX471" s="147"/>
      <c r="AY471" s="60"/>
      <c r="AZ471" s="60"/>
      <c r="BA471" s="148"/>
      <c r="BB471" s="282"/>
      <c r="BC471" s="283"/>
      <c r="BD471" s="147"/>
      <c r="BE471" s="147"/>
      <c r="BF471" s="147"/>
      <c r="BG471" s="147"/>
      <c r="BH471" s="147"/>
      <c r="BI471" s="147"/>
      <c r="BJ471" s="147"/>
      <c r="BK471" s="148"/>
      <c r="BL471" s="149"/>
      <c r="BM471" s="149"/>
      <c r="BN471" s="147"/>
      <c r="BO471" s="38"/>
      <c r="BP471" s="38"/>
      <c r="BQ471" s="187"/>
      <c r="BR471" s="61"/>
      <c r="BS471" s="61"/>
      <c r="BT471" s="188"/>
      <c r="BU471" s="275"/>
      <c r="BV471" s="275"/>
      <c r="BW471" s="187"/>
      <c r="BX471" s="187"/>
      <c r="BY471" s="187"/>
      <c r="BZ471" s="187"/>
      <c r="CA471" s="187"/>
      <c r="CB471" s="187"/>
      <c r="CC471" s="187"/>
      <c r="CD471" s="187"/>
      <c r="CE471" s="187"/>
      <c r="CF471" s="188"/>
      <c r="CG471" s="189"/>
      <c r="CH471" s="189"/>
      <c r="CI471" s="187"/>
      <c r="CJ471" s="38"/>
      <c r="CK471" s="38"/>
      <c r="CL471" s="38"/>
      <c r="CM471" s="38"/>
      <c r="CN471" s="38"/>
      <c r="CO471" s="38"/>
      <c r="CP471" s="38"/>
      <c r="CQ471" s="38"/>
      <c r="CR471" s="38"/>
      <c r="CS471" s="38"/>
    </row>
    <row r="472" spans="1:97" ht="13.5" customHeight="1" x14ac:dyDescent="0.35">
      <c r="A472" s="25"/>
      <c r="B472" s="132"/>
      <c r="C472" s="27"/>
      <c r="D472" s="104"/>
      <c r="E472" s="105"/>
      <c r="F472" s="29"/>
      <c r="G472" s="30"/>
      <c r="H472" s="30"/>
      <c r="I472" s="31"/>
      <c r="J472" s="202"/>
      <c r="K472" s="202"/>
      <c r="L472" s="198"/>
      <c r="M472" s="198"/>
      <c r="N472" s="204"/>
      <c r="O472" s="204"/>
      <c r="P472" s="204"/>
      <c r="Q472" s="204"/>
      <c r="R472" s="204"/>
      <c r="S472" s="198"/>
      <c r="T472" s="198"/>
      <c r="U472" s="123"/>
      <c r="V472" s="62"/>
      <c r="W472" s="58"/>
      <c r="X472" s="58"/>
      <c r="Y472" s="58"/>
      <c r="Z472" s="58"/>
      <c r="AA472" s="58"/>
      <c r="AB472" s="123"/>
      <c r="AC472" s="123"/>
      <c r="AD472" s="123"/>
      <c r="AE472" s="33"/>
      <c r="AF472" s="33"/>
      <c r="AG472" s="33"/>
      <c r="AH472" s="33"/>
      <c r="AI472" s="170"/>
      <c r="AJ472" s="170"/>
      <c r="AK472" s="170"/>
      <c r="AL472" s="170"/>
      <c r="AM472" s="33"/>
      <c r="AN472" s="48"/>
      <c r="AO472" s="34"/>
      <c r="AP472" s="38"/>
      <c r="AQ472" s="34"/>
      <c r="AR472" s="31"/>
      <c r="AS472" s="38"/>
      <c r="AT472" s="38"/>
      <c r="AU472" s="37"/>
      <c r="AV472" s="38"/>
      <c r="AW472" s="38"/>
      <c r="AX472" s="147"/>
      <c r="AY472" s="60"/>
      <c r="AZ472" s="60"/>
      <c r="BA472" s="148"/>
      <c r="BB472" s="282"/>
      <c r="BC472" s="283"/>
      <c r="BD472" s="147"/>
      <c r="BE472" s="147"/>
      <c r="BF472" s="147"/>
      <c r="BG472" s="147"/>
      <c r="BH472" s="147"/>
      <c r="BI472" s="147"/>
      <c r="BJ472" s="147"/>
      <c r="BK472" s="148"/>
      <c r="BL472" s="149"/>
      <c r="BM472" s="149"/>
      <c r="BN472" s="147"/>
      <c r="BO472" s="38"/>
      <c r="BP472" s="38"/>
      <c r="BQ472" s="187"/>
      <c r="BR472" s="61"/>
      <c r="BS472" s="61"/>
      <c r="BT472" s="188"/>
      <c r="BU472" s="275"/>
      <c r="BV472" s="275"/>
      <c r="BW472" s="187"/>
      <c r="BX472" s="187"/>
      <c r="BY472" s="187"/>
      <c r="BZ472" s="187"/>
      <c r="CA472" s="187"/>
      <c r="CB472" s="187"/>
      <c r="CC472" s="187"/>
      <c r="CD472" s="187"/>
      <c r="CE472" s="187"/>
      <c r="CF472" s="188"/>
      <c r="CG472" s="189"/>
      <c r="CH472" s="189"/>
      <c r="CI472" s="187"/>
      <c r="CJ472" s="38"/>
      <c r="CK472" s="38"/>
      <c r="CL472" s="38"/>
      <c r="CM472" s="38"/>
      <c r="CN472" s="38"/>
      <c r="CO472" s="38"/>
      <c r="CP472" s="38"/>
      <c r="CQ472" s="38"/>
      <c r="CR472" s="38"/>
      <c r="CS472" s="38"/>
    </row>
    <row r="473" spans="1:97" ht="13.5" customHeight="1" x14ac:dyDescent="0.35">
      <c r="A473" s="25"/>
      <c r="B473" s="132"/>
      <c r="C473" s="27"/>
      <c r="D473" s="104"/>
      <c r="E473" s="105"/>
      <c r="F473" s="29"/>
      <c r="G473" s="30"/>
      <c r="H473" s="30"/>
      <c r="I473" s="31"/>
      <c r="J473" s="202"/>
      <c r="K473" s="202"/>
      <c r="L473" s="198"/>
      <c r="M473" s="198"/>
      <c r="N473" s="204"/>
      <c r="O473" s="204"/>
      <c r="P473" s="204"/>
      <c r="Q473" s="204"/>
      <c r="R473" s="204"/>
      <c r="S473" s="198"/>
      <c r="T473" s="198"/>
      <c r="U473" s="123"/>
      <c r="V473" s="62"/>
      <c r="W473" s="58"/>
      <c r="X473" s="58"/>
      <c r="Y473" s="58"/>
      <c r="Z473" s="58"/>
      <c r="AA473" s="58"/>
      <c r="AB473" s="123"/>
      <c r="AC473" s="123"/>
      <c r="AD473" s="123"/>
      <c r="AE473" s="33"/>
      <c r="AF473" s="33"/>
      <c r="AG473" s="33"/>
      <c r="AH473" s="33"/>
      <c r="AI473" s="170"/>
      <c r="AJ473" s="170"/>
      <c r="AK473" s="170"/>
      <c r="AL473" s="170"/>
      <c r="AM473" s="33"/>
      <c r="AN473" s="48"/>
      <c r="AO473" s="34"/>
      <c r="AP473" s="38"/>
      <c r="AQ473" s="34"/>
      <c r="AR473" s="31"/>
      <c r="AS473" s="38"/>
      <c r="AT473" s="38"/>
      <c r="AU473" s="37"/>
      <c r="AV473" s="38"/>
      <c r="AW473" s="38"/>
      <c r="AX473" s="147"/>
      <c r="AY473" s="60"/>
      <c r="AZ473" s="60"/>
      <c r="BA473" s="148"/>
      <c r="BB473" s="282"/>
      <c r="BC473" s="283"/>
      <c r="BD473" s="147"/>
      <c r="BE473" s="147"/>
      <c r="BF473" s="147"/>
      <c r="BG473" s="147"/>
      <c r="BH473" s="147"/>
      <c r="BI473" s="147"/>
      <c r="BJ473" s="147"/>
      <c r="BK473" s="148"/>
      <c r="BL473" s="149"/>
      <c r="BM473" s="149"/>
      <c r="BN473" s="147"/>
      <c r="BO473" s="38"/>
      <c r="BP473" s="38"/>
      <c r="BQ473" s="187"/>
      <c r="BR473" s="61"/>
      <c r="BS473" s="61"/>
      <c r="BT473" s="188"/>
      <c r="BU473" s="275"/>
      <c r="BV473" s="275"/>
      <c r="BW473" s="187"/>
      <c r="BX473" s="187"/>
      <c r="BY473" s="187"/>
      <c r="BZ473" s="187"/>
      <c r="CA473" s="187"/>
      <c r="CB473" s="187"/>
      <c r="CC473" s="187"/>
      <c r="CD473" s="187"/>
      <c r="CE473" s="187"/>
      <c r="CF473" s="188"/>
      <c r="CG473" s="189"/>
      <c r="CH473" s="189"/>
      <c r="CI473" s="187"/>
      <c r="CJ473" s="38"/>
      <c r="CK473" s="38"/>
      <c r="CL473" s="38"/>
      <c r="CM473" s="38"/>
      <c r="CN473" s="38"/>
      <c r="CO473" s="38"/>
      <c r="CP473" s="38"/>
      <c r="CQ473" s="38"/>
      <c r="CR473" s="38"/>
      <c r="CS473" s="38"/>
    </row>
    <row r="474" spans="1:97" ht="13.5" customHeight="1" x14ac:dyDescent="0.35">
      <c r="A474" s="25"/>
      <c r="B474" s="132"/>
      <c r="C474" s="27"/>
      <c r="D474" s="104"/>
      <c r="E474" s="105"/>
      <c r="F474" s="29"/>
      <c r="G474" s="30"/>
      <c r="H474" s="30"/>
      <c r="I474" s="31"/>
      <c r="J474" s="202"/>
      <c r="K474" s="202"/>
      <c r="L474" s="198"/>
      <c r="M474" s="198"/>
      <c r="N474" s="204"/>
      <c r="O474" s="204"/>
      <c r="P474" s="204"/>
      <c r="Q474" s="204"/>
      <c r="R474" s="204"/>
      <c r="S474" s="198"/>
      <c r="T474" s="198"/>
      <c r="U474" s="123"/>
      <c r="V474" s="62"/>
      <c r="W474" s="58"/>
      <c r="X474" s="58"/>
      <c r="Y474" s="58"/>
      <c r="Z474" s="58"/>
      <c r="AA474" s="58"/>
      <c r="AB474" s="123"/>
      <c r="AC474" s="123"/>
      <c r="AD474" s="123"/>
      <c r="AE474" s="33"/>
      <c r="AF474" s="33"/>
      <c r="AG474" s="33"/>
      <c r="AH474" s="33"/>
      <c r="AI474" s="170"/>
      <c r="AJ474" s="170"/>
      <c r="AK474" s="170"/>
      <c r="AL474" s="170"/>
      <c r="AM474" s="33"/>
      <c r="AN474" s="48"/>
      <c r="AO474" s="34"/>
      <c r="AP474" s="38"/>
      <c r="AQ474" s="34"/>
      <c r="AR474" s="31"/>
      <c r="AS474" s="38"/>
      <c r="AT474" s="38"/>
      <c r="AU474" s="37"/>
      <c r="AV474" s="38"/>
      <c r="AW474" s="38"/>
      <c r="AX474" s="147"/>
      <c r="AY474" s="60"/>
      <c r="AZ474" s="60"/>
      <c r="BA474" s="148"/>
      <c r="BB474" s="282"/>
      <c r="BC474" s="283"/>
      <c r="BD474" s="147"/>
      <c r="BE474" s="147"/>
      <c r="BF474" s="147"/>
      <c r="BG474" s="147"/>
      <c r="BH474" s="147"/>
      <c r="BI474" s="147"/>
      <c r="BJ474" s="147"/>
      <c r="BK474" s="148"/>
      <c r="BL474" s="149"/>
      <c r="BM474" s="149"/>
      <c r="BN474" s="147"/>
      <c r="BO474" s="38"/>
      <c r="BP474" s="38"/>
      <c r="BQ474" s="187"/>
      <c r="BR474" s="61"/>
      <c r="BS474" s="61"/>
      <c r="BT474" s="188"/>
      <c r="BU474" s="275"/>
      <c r="BV474" s="275"/>
      <c r="BW474" s="187"/>
      <c r="BX474" s="187"/>
      <c r="BY474" s="187"/>
      <c r="BZ474" s="187"/>
      <c r="CA474" s="187"/>
      <c r="CB474" s="187"/>
      <c r="CC474" s="187"/>
      <c r="CD474" s="187"/>
      <c r="CE474" s="187"/>
      <c r="CF474" s="188"/>
      <c r="CG474" s="189"/>
      <c r="CH474" s="189"/>
      <c r="CI474" s="187"/>
      <c r="CJ474" s="38"/>
      <c r="CK474" s="38"/>
      <c r="CL474" s="38"/>
      <c r="CM474" s="38"/>
      <c r="CN474" s="38"/>
      <c r="CO474" s="38"/>
      <c r="CP474" s="38"/>
      <c r="CQ474" s="38"/>
      <c r="CR474" s="38"/>
      <c r="CS474" s="38"/>
    </row>
    <row r="475" spans="1:97" ht="13.5" customHeight="1" x14ac:dyDescent="0.35">
      <c r="A475" s="25"/>
      <c r="B475" s="132"/>
      <c r="C475" s="27"/>
      <c r="D475" s="104"/>
      <c r="E475" s="105"/>
      <c r="F475" s="29"/>
      <c r="G475" s="30"/>
      <c r="H475" s="30"/>
      <c r="I475" s="31"/>
      <c r="J475" s="202"/>
      <c r="K475" s="202"/>
      <c r="L475" s="198"/>
      <c r="M475" s="198"/>
      <c r="N475" s="204"/>
      <c r="O475" s="204"/>
      <c r="P475" s="204"/>
      <c r="Q475" s="204"/>
      <c r="R475" s="204"/>
      <c r="S475" s="198"/>
      <c r="T475" s="198"/>
      <c r="U475" s="123"/>
      <c r="V475" s="62"/>
      <c r="W475" s="58"/>
      <c r="X475" s="58"/>
      <c r="Y475" s="58"/>
      <c r="Z475" s="58"/>
      <c r="AA475" s="58"/>
      <c r="AB475" s="123"/>
      <c r="AC475" s="123"/>
      <c r="AD475" s="123"/>
      <c r="AE475" s="33"/>
      <c r="AF475" s="33"/>
      <c r="AG475" s="33"/>
      <c r="AH475" s="33"/>
      <c r="AI475" s="170"/>
      <c r="AJ475" s="170"/>
      <c r="AK475" s="170"/>
      <c r="AL475" s="170"/>
      <c r="AM475" s="33"/>
      <c r="AN475" s="48"/>
      <c r="AO475" s="34"/>
      <c r="AP475" s="38"/>
      <c r="AQ475" s="34"/>
      <c r="AR475" s="31"/>
      <c r="AS475" s="38"/>
      <c r="AT475" s="38"/>
      <c r="AU475" s="37"/>
      <c r="AV475" s="38"/>
      <c r="AW475" s="38"/>
      <c r="AX475" s="147"/>
      <c r="AY475" s="60"/>
      <c r="AZ475" s="60"/>
      <c r="BA475" s="148"/>
      <c r="BB475" s="282"/>
      <c r="BC475" s="283"/>
      <c r="BD475" s="147"/>
      <c r="BE475" s="147"/>
      <c r="BF475" s="147"/>
      <c r="BG475" s="147"/>
      <c r="BH475" s="147"/>
      <c r="BI475" s="147"/>
      <c r="BJ475" s="147"/>
      <c r="BK475" s="148"/>
      <c r="BL475" s="149"/>
      <c r="BM475" s="149"/>
      <c r="BN475" s="147"/>
      <c r="BO475" s="38"/>
      <c r="BP475" s="38"/>
      <c r="BQ475" s="187"/>
      <c r="BR475" s="61"/>
      <c r="BS475" s="61"/>
      <c r="BT475" s="188"/>
      <c r="BU475" s="275"/>
      <c r="BV475" s="275"/>
      <c r="BW475" s="187"/>
      <c r="BX475" s="187"/>
      <c r="BY475" s="187"/>
      <c r="BZ475" s="187"/>
      <c r="CA475" s="187"/>
      <c r="CB475" s="187"/>
      <c r="CC475" s="187"/>
      <c r="CD475" s="187"/>
      <c r="CE475" s="187"/>
      <c r="CF475" s="188"/>
      <c r="CG475" s="189"/>
      <c r="CH475" s="189"/>
      <c r="CI475" s="187"/>
      <c r="CJ475" s="38"/>
      <c r="CK475" s="38"/>
      <c r="CL475" s="38"/>
      <c r="CM475" s="38"/>
      <c r="CN475" s="38"/>
      <c r="CO475" s="38"/>
      <c r="CP475" s="38"/>
      <c r="CQ475" s="38"/>
      <c r="CR475" s="38"/>
      <c r="CS475" s="38"/>
    </row>
    <row r="476" spans="1:97" ht="13.5" customHeight="1" x14ac:dyDescent="0.35">
      <c r="A476" s="25"/>
      <c r="B476" s="132"/>
      <c r="C476" s="27"/>
      <c r="D476" s="104"/>
      <c r="E476" s="105"/>
      <c r="F476" s="29"/>
      <c r="G476" s="30"/>
      <c r="H476" s="30"/>
      <c r="I476" s="31"/>
      <c r="J476" s="202"/>
      <c r="K476" s="202"/>
      <c r="L476" s="198"/>
      <c r="M476" s="198"/>
      <c r="N476" s="204"/>
      <c r="O476" s="204"/>
      <c r="P476" s="204"/>
      <c r="Q476" s="204"/>
      <c r="R476" s="204"/>
      <c r="S476" s="198"/>
      <c r="T476" s="198"/>
      <c r="U476" s="123"/>
      <c r="V476" s="62"/>
      <c r="W476" s="58"/>
      <c r="X476" s="58"/>
      <c r="Y476" s="58"/>
      <c r="Z476" s="58"/>
      <c r="AA476" s="58"/>
      <c r="AB476" s="123"/>
      <c r="AC476" s="123"/>
      <c r="AD476" s="123"/>
      <c r="AE476" s="33"/>
      <c r="AF476" s="33"/>
      <c r="AG476" s="33"/>
      <c r="AH476" s="33"/>
      <c r="AI476" s="170"/>
      <c r="AJ476" s="170"/>
      <c r="AK476" s="170"/>
      <c r="AL476" s="170"/>
      <c r="AM476" s="33"/>
      <c r="AN476" s="48"/>
      <c r="AO476" s="34"/>
      <c r="AP476" s="38"/>
      <c r="AQ476" s="34"/>
      <c r="AR476" s="31"/>
      <c r="AS476" s="38"/>
      <c r="AT476" s="38"/>
      <c r="AU476" s="37"/>
      <c r="AV476" s="38"/>
      <c r="AW476" s="38"/>
      <c r="AX476" s="147"/>
      <c r="AY476" s="60"/>
      <c r="AZ476" s="60"/>
      <c r="BA476" s="148"/>
      <c r="BB476" s="282"/>
      <c r="BC476" s="283"/>
      <c r="BD476" s="147"/>
      <c r="BE476" s="147"/>
      <c r="BF476" s="147"/>
      <c r="BG476" s="147"/>
      <c r="BH476" s="147"/>
      <c r="BI476" s="147"/>
      <c r="BJ476" s="147"/>
      <c r="BK476" s="148"/>
      <c r="BL476" s="149"/>
      <c r="BM476" s="149"/>
      <c r="BN476" s="147"/>
      <c r="BO476" s="38"/>
      <c r="BP476" s="38"/>
      <c r="BQ476" s="187"/>
      <c r="BR476" s="61"/>
      <c r="BS476" s="61"/>
      <c r="BT476" s="188"/>
      <c r="BU476" s="275"/>
      <c r="BV476" s="275"/>
      <c r="BW476" s="187"/>
      <c r="BX476" s="187"/>
      <c r="BY476" s="187"/>
      <c r="BZ476" s="187"/>
      <c r="CA476" s="187"/>
      <c r="CB476" s="187"/>
      <c r="CC476" s="187"/>
      <c r="CD476" s="187"/>
      <c r="CE476" s="187"/>
      <c r="CF476" s="188"/>
      <c r="CG476" s="189"/>
      <c r="CH476" s="189"/>
      <c r="CI476" s="187"/>
      <c r="CJ476" s="38"/>
      <c r="CK476" s="38"/>
      <c r="CL476" s="38"/>
      <c r="CM476" s="38"/>
      <c r="CN476" s="38"/>
      <c r="CO476" s="38"/>
      <c r="CP476" s="38"/>
      <c r="CQ476" s="38"/>
      <c r="CR476" s="38"/>
      <c r="CS476" s="38"/>
    </row>
    <row r="477" spans="1:97" ht="13.5" customHeight="1" x14ac:dyDescent="0.35">
      <c r="A477" s="25"/>
      <c r="B477" s="132"/>
      <c r="C477" s="27"/>
      <c r="D477" s="104"/>
      <c r="E477" s="105"/>
      <c r="F477" s="29"/>
      <c r="G477" s="30"/>
      <c r="H477" s="30"/>
      <c r="I477" s="31"/>
      <c r="J477" s="202"/>
      <c r="K477" s="202"/>
      <c r="L477" s="198"/>
      <c r="M477" s="198"/>
      <c r="N477" s="204"/>
      <c r="O477" s="204"/>
      <c r="P477" s="204"/>
      <c r="Q477" s="204"/>
      <c r="R477" s="204"/>
      <c r="S477" s="198"/>
      <c r="T477" s="198"/>
      <c r="U477" s="123"/>
      <c r="V477" s="62"/>
      <c r="W477" s="58"/>
      <c r="X477" s="58"/>
      <c r="Y477" s="58"/>
      <c r="Z477" s="58"/>
      <c r="AA477" s="58"/>
      <c r="AB477" s="123"/>
      <c r="AC477" s="123"/>
      <c r="AD477" s="123"/>
      <c r="AE477" s="33"/>
      <c r="AF477" s="33"/>
      <c r="AG477" s="33"/>
      <c r="AH477" s="33"/>
      <c r="AI477" s="170"/>
      <c r="AJ477" s="170"/>
      <c r="AK477" s="170"/>
      <c r="AL477" s="170"/>
      <c r="AM477" s="33"/>
      <c r="AN477" s="48"/>
      <c r="AO477" s="34"/>
      <c r="AP477" s="38"/>
      <c r="AQ477" s="34"/>
      <c r="AR477" s="31"/>
      <c r="AS477" s="38"/>
      <c r="AT477" s="38"/>
      <c r="AU477" s="37"/>
      <c r="AV477" s="38"/>
      <c r="AW477" s="38"/>
      <c r="AX477" s="147"/>
      <c r="AY477" s="60"/>
      <c r="AZ477" s="60"/>
      <c r="BA477" s="148"/>
      <c r="BB477" s="282"/>
      <c r="BC477" s="283"/>
      <c r="BD477" s="147"/>
      <c r="BE477" s="147"/>
      <c r="BF477" s="147"/>
      <c r="BG477" s="147"/>
      <c r="BH477" s="147"/>
      <c r="BI477" s="147"/>
      <c r="BJ477" s="147"/>
      <c r="BK477" s="148"/>
      <c r="BL477" s="149"/>
      <c r="BM477" s="149"/>
      <c r="BN477" s="147"/>
      <c r="BO477" s="38"/>
      <c r="BP477" s="38"/>
      <c r="BQ477" s="187"/>
      <c r="BR477" s="61"/>
      <c r="BS477" s="61"/>
      <c r="BT477" s="188"/>
      <c r="BU477" s="275"/>
      <c r="BV477" s="275"/>
      <c r="BW477" s="187"/>
      <c r="BX477" s="187"/>
      <c r="BY477" s="187"/>
      <c r="BZ477" s="187"/>
      <c r="CA477" s="187"/>
      <c r="CB477" s="187"/>
      <c r="CC477" s="187"/>
      <c r="CD477" s="187"/>
      <c r="CE477" s="187"/>
      <c r="CF477" s="188"/>
      <c r="CG477" s="189"/>
      <c r="CH477" s="189"/>
      <c r="CI477" s="187"/>
      <c r="CJ477" s="38"/>
      <c r="CK477" s="38"/>
      <c r="CL477" s="38"/>
      <c r="CM477" s="38"/>
      <c r="CN477" s="38"/>
      <c r="CO477" s="38"/>
      <c r="CP477" s="38"/>
      <c r="CQ477" s="38"/>
      <c r="CR477" s="38"/>
      <c r="CS477" s="38"/>
    </row>
    <row r="478" spans="1:97" ht="13.5" customHeight="1" x14ac:dyDescent="0.35">
      <c r="A478" s="25"/>
      <c r="B478" s="132"/>
      <c r="C478" s="27"/>
      <c r="D478" s="104"/>
      <c r="E478" s="105"/>
      <c r="F478" s="29"/>
      <c r="G478" s="30"/>
      <c r="H478" s="30"/>
      <c r="I478" s="31"/>
      <c r="J478" s="202"/>
      <c r="K478" s="202"/>
      <c r="L478" s="198"/>
      <c r="M478" s="198"/>
      <c r="N478" s="204"/>
      <c r="O478" s="204"/>
      <c r="P478" s="204"/>
      <c r="Q478" s="204"/>
      <c r="R478" s="204"/>
      <c r="S478" s="198"/>
      <c r="T478" s="198"/>
      <c r="U478" s="123"/>
      <c r="V478" s="62"/>
      <c r="W478" s="58"/>
      <c r="X478" s="58"/>
      <c r="Y478" s="58"/>
      <c r="Z478" s="58"/>
      <c r="AA478" s="58"/>
      <c r="AB478" s="123"/>
      <c r="AC478" s="123"/>
      <c r="AD478" s="123"/>
      <c r="AE478" s="33"/>
      <c r="AF478" s="33"/>
      <c r="AG478" s="33"/>
      <c r="AH478" s="33"/>
      <c r="AI478" s="170"/>
      <c r="AJ478" s="170"/>
      <c r="AK478" s="170"/>
      <c r="AL478" s="170"/>
      <c r="AM478" s="33"/>
      <c r="AN478" s="48"/>
      <c r="AO478" s="34"/>
      <c r="AP478" s="38"/>
      <c r="AQ478" s="34"/>
      <c r="AR478" s="31"/>
      <c r="AS478" s="38"/>
      <c r="AT478" s="38"/>
      <c r="AU478" s="37"/>
      <c r="AV478" s="38"/>
      <c r="AW478" s="38"/>
      <c r="AX478" s="147"/>
      <c r="AY478" s="60"/>
      <c r="AZ478" s="60"/>
      <c r="BA478" s="148"/>
      <c r="BB478" s="282"/>
      <c r="BC478" s="283"/>
      <c r="BD478" s="147"/>
      <c r="BE478" s="147"/>
      <c r="BF478" s="147"/>
      <c r="BG478" s="147"/>
      <c r="BH478" s="147"/>
      <c r="BI478" s="147"/>
      <c r="BJ478" s="147"/>
      <c r="BK478" s="148"/>
      <c r="BL478" s="149"/>
      <c r="BM478" s="149"/>
      <c r="BN478" s="147"/>
      <c r="BO478" s="38"/>
      <c r="BP478" s="38"/>
      <c r="BQ478" s="187"/>
      <c r="BR478" s="61"/>
      <c r="BS478" s="61"/>
      <c r="BT478" s="188"/>
      <c r="BU478" s="275"/>
      <c r="BV478" s="275"/>
      <c r="BW478" s="187"/>
      <c r="BX478" s="187"/>
      <c r="BY478" s="187"/>
      <c r="BZ478" s="187"/>
      <c r="CA478" s="187"/>
      <c r="CB478" s="187"/>
      <c r="CC478" s="187"/>
      <c r="CD478" s="187"/>
      <c r="CE478" s="187"/>
      <c r="CF478" s="188"/>
      <c r="CG478" s="189"/>
      <c r="CH478" s="189"/>
      <c r="CI478" s="187"/>
      <c r="CJ478" s="38"/>
      <c r="CK478" s="38"/>
      <c r="CL478" s="38"/>
      <c r="CM478" s="38"/>
      <c r="CN478" s="38"/>
      <c r="CO478" s="38"/>
      <c r="CP478" s="38"/>
      <c r="CQ478" s="38"/>
      <c r="CR478" s="38"/>
      <c r="CS478" s="38"/>
    </row>
    <row r="479" spans="1:97" ht="13.5" customHeight="1" x14ac:dyDescent="0.35">
      <c r="A479" s="25"/>
      <c r="B479" s="132"/>
      <c r="C479" s="27"/>
      <c r="D479" s="104"/>
      <c r="E479" s="105"/>
      <c r="F479" s="29"/>
      <c r="G479" s="30"/>
      <c r="H479" s="30"/>
      <c r="I479" s="31"/>
      <c r="J479" s="202"/>
      <c r="K479" s="202"/>
      <c r="L479" s="198"/>
      <c r="M479" s="198"/>
      <c r="N479" s="204"/>
      <c r="O479" s="204"/>
      <c r="P479" s="204"/>
      <c r="Q479" s="204"/>
      <c r="R479" s="204"/>
      <c r="S479" s="198"/>
      <c r="T479" s="198"/>
      <c r="U479" s="123"/>
      <c r="V479" s="62"/>
      <c r="W479" s="58"/>
      <c r="X479" s="58"/>
      <c r="Y479" s="58"/>
      <c r="Z479" s="58"/>
      <c r="AA479" s="58"/>
      <c r="AB479" s="123"/>
      <c r="AC479" s="123"/>
      <c r="AD479" s="123"/>
      <c r="AE479" s="33"/>
      <c r="AF479" s="33"/>
      <c r="AG479" s="33"/>
      <c r="AH479" s="33"/>
      <c r="AI479" s="170"/>
      <c r="AJ479" s="170"/>
      <c r="AK479" s="170"/>
      <c r="AL479" s="170"/>
      <c r="AM479" s="33"/>
      <c r="AN479" s="48"/>
      <c r="AO479" s="34"/>
      <c r="AP479" s="38"/>
      <c r="AQ479" s="34"/>
      <c r="AR479" s="31"/>
      <c r="AS479" s="38"/>
      <c r="AT479" s="38"/>
      <c r="AU479" s="37"/>
      <c r="AV479" s="38"/>
      <c r="AW479" s="38"/>
      <c r="AX479" s="147"/>
      <c r="AY479" s="60"/>
      <c r="AZ479" s="60"/>
      <c r="BA479" s="148"/>
      <c r="BB479" s="282"/>
      <c r="BC479" s="283"/>
      <c r="BD479" s="147"/>
      <c r="BE479" s="147"/>
      <c r="BF479" s="147"/>
      <c r="BG479" s="147"/>
      <c r="BH479" s="147"/>
      <c r="BI479" s="147"/>
      <c r="BJ479" s="147"/>
      <c r="BK479" s="148"/>
      <c r="BL479" s="149"/>
      <c r="BM479" s="149"/>
      <c r="BN479" s="147"/>
      <c r="BO479" s="38"/>
      <c r="BP479" s="38"/>
      <c r="BQ479" s="187"/>
      <c r="BR479" s="61"/>
      <c r="BS479" s="61"/>
      <c r="BT479" s="188"/>
      <c r="BU479" s="275"/>
      <c r="BV479" s="275"/>
      <c r="BW479" s="187"/>
      <c r="BX479" s="187"/>
      <c r="BY479" s="187"/>
      <c r="BZ479" s="187"/>
      <c r="CA479" s="187"/>
      <c r="CB479" s="187"/>
      <c r="CC479" s="187"/>
      <c r="CD479" s="187"/>
      <c r="CE479" s="187"/>
      <c r="CF479" s="188"/>
      <c r="CG479" s="189"/>
      <c r="CH479" s="189"/>
      <c r="CI479" s="187"/>
      <c r="CJ479" s="38"/>
      <c r="CK479" s="38"/>
      <c r="CL479" s="38"/>
      <c r="CM479" s="38"/>
      <c r="CN479" s="38"/>
      <c r="CO479" s="38"/>
      <c r="CP479" s="38"/>
      <c r="CQ479" s="38"/>
      <c r="CR479" s="38"/>
      <c r="CS479" s="38"/>
    </row>
    <row r="480" spans="1:97" ht="13.5" customHeight="1" x14ac:dyDescent="0.35">
      <c r="A480" s="25"/>
      <c r="B480" s="132"/>
      <c r="C480" s="27"/>
      <c r="D480" s="104"/>
      <c r="E480" s="105"/>
      <c r="F480" s="29"/>
      <c r="G480" s="30"/>
      <c r="H480" s="30"/>
      <c r="I480" s="31"/>
      <c r="J480" s="202"/>
      <c r="K480" s="202"/>
      <c r="L480" s="198"/>
      <c r="M480" s="198"/>
      <c r="N480" s="204"/>
      <c r="O480" s="204"/>
      <c r="P480" s="204"/>
      <c r="Q480" s="204"/>
      <c r="R480" s="204"/>
      <c r="S480" s="198"/>
      <c r="T480" s="198"/>
      <c r="U480" s="123"/>
      <c r="V480" s="62"/>
      <c r="W480" s="58"/>
      <c r="X480" s="58"/>
      <c r="Y480" s="58"/>
      <c r="Z480" s="58"/>
      <c r="AA480" s="58"/>
      <c r="AB480" s="123"/>
      <c r="AC480" s="123"/>
      <c r="AD480" s="123"/>
      <c r="AE480" s="33"/>
      <c r="AF480" s="33"/>
      <c r="AG480" s="33"/>
      <c r="AH480" s="33"/>
      <c r="AI480" s="170"/>
      <c r="AJ480" s="170"/>
      <c r="AK480" s="170"/>
      <c r="AL480" s="170"/>
      <c r="AM480" s="33"/>
      <c r="AN480" s="48"/>
      <c r="AO480" s="34"/>
      <c r="AP480" s="38"/>
      <c r="AQ480" s="34"/>
      <c r="AR480" s="31"/>
      <c r="AS480" s="38"/>
      <c r="AT480" s="38"/>
      <c r="AU480" s="37"/>
      <c r="AV480" s="38"/>
      <c r="AW480" s="38"/>
      <c r="AX480" s="147"/>
      <c r="AY480" s="60"/>
      <c r="AZ480" s="60"/>
      <c r="BA480" s="148"/>
      <c r="BB480" s="282"/>
      <c r="BC480" s="283"/>
      <c r="BD480" s="147"/>
      <c r="BE480" s="147"/>
      <c r="BF480" s="147"/>
      <c r="BG480" s="147"/>
      <c r="BH480" s="147"/>
      <c r="BI480" s="147"/>
      <c r="BJ480" s="147"/>
      <c r="BK480" s="148"/>
      <c r="BL480" s="149"/>
      <c r="BM480" s="149"/>
      <c r="BN480" s="147"/>
      <c r="BO480" s="38"/>
      <c r="BP480" s="38"/>
      <c r="BQ480" s="187"/>
      <c r="BR480" s="61"/>
      <c r="BS480" s="61"/>
      <c r="BT480" s="188"/>
      <c r="BU480" s="275"/>
      <c r="BV480" s="275"/>
      <c r="BW480" s="187"/>
      <c r="BX480" s="187"/>
      <c r="BY480" s="187"/>
      <c r="BZ480" s="187"/>
      <c r="CA480" s="187"/>
      <c r="CB480" s="187"/>
      <c r="CC480" s="187"/>
      <c r="CD480" s="187"/>
      <c r="CE480" s="187"/>
      <c r="CF480" s="188"/>
      <c r="CG480" s="189"/>
      <c r="CH480" s="189"/>
      <c r="CI480" s="187"/>
      <c r="CJ480" s="38"/>
      <c r="CK480" s="38"/>
      <c r="CL480" s="38"/>
      <c r="CM480" s="38"/>
      <c r="CN480" s="38"/>
      <c r="CO480" s="38"/>
      <c r="CP480" s="38"/>
      <c r="CQ480" s="38"/>
      <c r="CR480" s="38"/>
      <c r="CS480" s="38"/>
    </row>
    <row r="481" spans="1:97" ht="13.5" customHeight="1" x14ac:dyDescent="0.35">
      <c r="A481" s="25"/>
      <c r="B481" s="132"/>
      <c r="C481" s="27"/>
      <c r="D481" s="104"/>
      <c r="E481" s="105"/>
      <c r="F481" s="29"/>
      <c r="G481" s="30"/>
      <c r="H481" s="30"/>
      <c r="I481" s="31"/>
      <c r="J481" s="202"/>
      <c r="K481" s="202"/>
      <c r="L481" s="198"/>
      <c r="M481" s="198"/>
      <c r="N481" s="204"/>
      <c r="O481" s="204"/>
      <c r="P481" s="204"/>
      <c r="Q481" s="204"/>
      <c r="R481" s="204"/>
      <c r="S481" s="198"/>
      <c r="T481" s="198"/>
      <c r="U481" s="123"/>
      <c r="V481" s="62"/>
      <c r="W481" s="58"/>
      <c r="X481" s="58"/>
      <c r="Y481" s="58"/>
      <c r="Z481" s="58"/>
      <c r="AA481" s="58"/>
      <c r="AB481" s="123"/>
      <c r="AC481" s="123"/>
      <c r="AD481" s="123"/>
      <c r="AE481" s="33"/>
      <c r="AF481" s="33"/>
      <c r="AG481" s="33"/>
      <c r="AH481" s="33"/>
      <c r="AI481" s="170"/>
      <c r="AJ481" s="170"/>
      <c r="AK481" s="170"/>
      <c r="AL481" s="170"/>
      <c r="AM481" s="33"/>
      <c r="AN481" s="48"/>
      <c r="AO481" s="34"/>
      <c r="AP481" s="38"/>
      <c r="AQ481" s="34"/>
      <c r="AR481" s="31"/>
      <c r="AS481" s="38"/>
      <c r="AT481" s="38"/>
      <c r="AU481" s="37"/>
      <c r="AV481" s="38"/>
      <c r="AW481" s="38"/>
      <c r="AX481" s="147"/>
      <c r="AY481" s="60"/>
      <c r="AZ481" s="60"/>
      <c r="BA481" s="148"/>
      <c r="BB481" s="282"/>
      <c r="BC481" s="283"/>
      <c r="BD481" s="147"/>
      <c r="BE481" s="147"/>
      <c r="BF481" s="147"/>
      <c r="BG481" s="147"/>
      <c r="BH481" s="147"/>
      <c r="BI481" s="147"/>
      <c r="BJ481" s="147"/>
      <c r="BK481" s="148"/>
      <c r="BL481" s="149"/>
      <c r="BM481" s="149"/>
      <c r="BN481" s="147"/>
      <c r="BO481" s="38"/>
      <c r="BP481" s="38"/>
      <c r="BQ481" s="187"/>
      <c r="BR481" s="61"/>
      <c r="BS481" s="61"/>
      <c r="BT481" s="188"/>
      <c r="BU481" s="275"/>
      <c r="BV481" s="275"/>
      <c r="BW481" s="187"/>
      <c r="BX481" s="187"/>
      <c r="BY481" s="187"/>
      <c r="BZ481" s="187"/>
      <c r="CA481" s="187"/>
      <c r="CB481" s="187"/>
      <c r="CC481" s="187"/>
      <c r="CD481" s="187"/>
      <c r="CE481" s="187"/>
      <c r="CF481" s="188"/>
      <c r="CG481" s="189"/>
      <c r="CH481" s="189"/>
      <c r="CI481" s="187"/>
      <c r="CJ481" s="38"/>
      <c r="CK481" s="38"/>
      <c r="CL481" s="38"/>
      <c r="CM481" s="38"/>
      <c r="CN481" s="38"/>
      <c r="CO481" s="38"/>
      <c r="CP481" s="38"/>
      <c r="CQ481" s="38"/>
      <c r="CR481" s="38"/>
      <c r="CS481" s="38"/>
    </row>
    <row r="482" spans="1:97" ht="13.5" customHeight="1" x14ac:dyDescent="0.35">
      <c r="A482" s="25"/>
      <c r="B482" s="132"/>
      <c r="C482" s="27"/>
      <c r="D482" s="104"/>
      <c r="E482" s="105"/>
      <c r="F482" s="29"/>
      <c r="G482" s="30"/>
      <c r="H482" s="30"/>
      <c r="I482" s="31"/>
      <c r="J482" s="202"/>
      <c r="K482" s="202"/>
      <c r="L482" s="198"/>
      <c r="M482" s="198"/>
      <c r="N482" s="204"/>
      <c r="O482" s="204"/>
      <c r="P482" s="204"/>
      <c r="Q482" s="204"/>
      <c r="R482" s="204"/>
      <c r="S482" s="198"/>
      <c r="T482" s="198"/>
      <c r="U482" s="123"/>
      <c r="V482" s="62"/>
      <c r="W482" s="58"/>
      <c r="X482" s="58"/>
      <c r="Y482" s="58"/>
      <c r="Z482" s="58"/>
      <c r="AA482" s="58"/>
      <c r="AB482" s="123"/>
      <c r="AC482" s="123"/>
      <c r="AD482" s="123"/>
      <c r="AE482" s="33"/>
      <c r="AF482" s="33"/>
      <c r="AG482" s="33"/>
      <c r="AH482" s="33"/>
      <c r="AI482" s="170"/>
      <c r="AJ482" s="170"/>
      <c r="AK482" s="170"/>
      <c r="AL482" s="170"/>
      <c r="AM482" s="33"/>
      <c r="AN482" s="48"/>
      <c r="AO482" s="34"/>
      <c r="AP482" s="38"/>
      <c r="AQ482" s="34"/>
      <c r="AR482" s="31"/>
      <c r="AS482" s="38"/>
      <c r="AT482" s="38"/>
      <c r="AU482" s="37"/>
      <c r="AV482" s="38"/>
      <c r="AW482" s="38"/>
      <c r="AX482" s="147"/>
      <c r="AY482" s="60"/>
      <c r="AZ482" s="60"/>
      <c r="BA482" s="148"/>
      <c r="BB482" s="282"/>
      <c r="BC482" s="283"/>
      <c r="BD482" s="147"/>
      <c r="BE482" s="147"/>
      <c r="BF482" s="147"/>
      <c r="BG482" s="147"/>
      <c r="BH482" s="147"/>
      <c r="BI482" s="147"/>
      <c r="BJ482" s="147"/>
      <c r="BK482" s="148"/>
      <c r="BL482" s="149"/>
      <c r="BM482" s="149"/>
      <c r="BN482" s="147"/>
      <c r="BO482" s="38"/>
      <c r="BP482" s="38"/>
      <c r="BQ482" s="187"/>
      <c r="BR482" s="61"/>
      <c r="BS482" s="61"/>
      <c r="BT482" s="188"/>
      <c r="BU482" s="275"/>
      <c r="BV482" s="275"/>
      <c r="BW482" s="187"/>
      <c r="BX482" s="187"/>
      <c r="BY482" s="187"/>
      <c r="BZ482" s="187"/>
      <c r="CA482" s="187"/>
      <c r="CB482" s="187"/>
      <c r="CC482" s="187"/>
      <c r="CD482" s="187"/>
      <c r="CE482" s="187"/>
      <c r="CF482" s="188"/>
      <c r="CG482" s="189"/>
      <c r="CH482" s="189"/>
      <c r="CI482" s="187"/>
      <c r="CJ482" s="38"/>
      <c r="CK482" s="38"/>
      <c r="CL482" s="38"/>
      <c r="CM482" s="38"/>
      <c r="CN482" s="38"/>
      <c r="CO482" s="38"/>
      <c r="CP482" s="38"/>
      <c r="CQ482" s="38"/>
      <c r="CR482" s="38"/>
      <c r="CS482" s="38"/>
    </row>
    <row r="483" spans="1:97" ht="13.5" customHeight="1" x14ac:dyDescent="0.35">
      <c r="A483" s="25"/>
      <c r="B483" s="132"/>
      <c r="C483" s="27"/>
      <c r="D483" s="104"/>
      <c r="E483" s="105"/>
      <c r="F483" s="29"/>
      <c r="G483" s="30"/>
      <c r="H483" s="30"/>
      <c r="I483" s="31"/>
      <c r="J483" s="202"/>
      <c r="K483" s="202"/>
      <c r="L483" s="198"/>
      <c r="M483" s="198"/>
      <c r="N483" s="204"/>
      <c r="O483" s="204"/>
      <c r="P483" s="204"/>
      <c r="Q483" s="204"/>
      <c r="R483" s="204"/>
      <c r="S483" s="198"/>
      <c r="T483" s="198"/>
      <c r="U483" s="123"/>
      <c r="V483" s="62"/>
      <c r="W483" s="58"/>
      <c r="X483" s="58"/>
      <c r="Y483" s="58"/>
      <c r="Z483" s="58"/>
      <c r="AA483" s="58"/>
      <c r="AB483" s="123"/>
      <c r="AC483" s="123"/>
      <c r="AD483" s="123"/>
      <c r="AE483" s="33"/>
      <c r="AF483" s="33"/>
      <c r="AG483" s="33"/>
      <c r="AH483" s="33"/>
      <c r="AI483" s="170"/>
      <c r="AJ483" s="170"/>
      <c r="AK483" s="170"/>
      <c r="AL483" s="170"/>
      <c r="AM483" s="33"/>
      <c r="AN483" s="48"/>
      <c r="AO483" s="34"/>
      <c r="AP483" s="38"/>
      <c r="AQ483" s="34"/>
      <c r="AR483" s="31"/>
      <c r="AS483" s="38"/>
      <c r="AT483" s="38"/>
      <c r="AU483" s="37"/>
      <c r="AV483" s="38"/>
      <c r="AW483" s="38"/>
      <c r="AX483" s="147"/>
      <c r="AY483" s="60"/>
      <c r="AZ483" s="60"/>
      <c r="BA483" s="148"/>
      <c r="BB483" s="282"/>
      <c r="BC483" s="283"/>
      <c r="BD483" s="147"/>
      <c r="BE483" s="147"/>
      <c r="BF483" s="147"/>
      <c r="BG483" s="147"/>
      <c r="BH483" s="147"/>
      <c r="BI483" s="147"/>
      <c r="BJ483" s="147"/>
      <c r="BK483" s="148"/>
      <c r="BL483" s="149"/>
      <c r="BM483" s="149"/>
      <c r="BN483" s="147"/>
      <c r="BO483" s="38"/>
      <c r="BP483" s="38"/>
      <c r="BQ483" s="187"/>
      <c r="BR483" s="61"/>
      <c r="BS483" s="61"/>
      <c r="BT483" s="188"/>
      <c r="BU483" s="275"/>
      <c r="BV483" s="275"/>
      <c r="BW483" s="187"/>
      <c r="BX483" s="187"/>
      <c r="BY483" s="187"/>
      <c r="BZ483" s="187"/>
      <c r="CA483" s="187"/>
      <c r="CB483" s="187"/>
      <c r="CC483" s="187"/>
      <c r="CD483" s="187"/>
      <c r="CE483" s="187"/>
      <c r="CF483" s="188"/>
      <c r="CG483" s="189"/>
      <c r="CH483" s="189"/>
      <c r="CI483" s="187"/>
      <c r="CJ483" s="38"/>
      <c r="CK483" s="38"/>
      <c r="CL483" s="38"/>
      <c r="CM483" s="38"/>
      <c r="CN483" s="38"/>
      <c r="CO483" s="38"/>
      <c r="CP483" s="38"/>
      <c r="CQ483" s="38"/>
      <c r="CR483" s="38"/>
      <c r="CS483" s="38"/>
    </row>
    <row r="484" spans="1:97" ht="13.5" customHeight="1" x14ac:dyDescent="0.35">
      <c r="A484" s="25"/>
      <c r="B484" s="132"/>
      <c r="C484" s="27"/>
      <c r="D484" s="104"/>
      <c r="E484" s="105"/>
      <c r="F484" s="29"/>
      <c r="G484" s="30"/>
      <c r="H484" s="30"/>
      <c r="I484" s="31"/>
      <c r="J484" s="202"/>
      <c r="K484" s="202"/>
      <c r="L484" s="198"/>
      <c r="M484" s="198"/>
      <c r="N484" s="204"/>
      <c r="O484" s="204"/>
      <c r="P484" s="204"/>
      <c r="Q484" s="204"/>
      <c r="R484" s="204"/>
      <c r="S484" s="198"/>
      <c r="T484" s="198"/>
      <c r="U484" s="123"/>
      <c r="V484" s="62"/>
      <c r="W484" s="58"/>
      <c r="X484" s="58"/>
      <c r="Y484" s="58"/>
      <c r="Z484" s="58"/>
      <c r="AA484" s="58"/>
      <c r="AB484" s="123"/>
      <c r="AC484" s="123"/>
      <c r="AD484" s="123"/>
      <c r="AE484" s="33"/>
      <c r="AF484" s="33"/>
      <c r="AG484" s="33"/>
      <c r="AH484" s="33"/>
      <c r="AI484" s="170"/>
      <c r="AJ484" s="170"/>
      <c r="AK484" s="170"/>
      <c r="AL484" s="170"/>
      <c r="AM484" s="33"/>
      <c r="AN484" s="48"/>
      <c r="AO484" s="34"/>
      <c r="AP484" s="38"/>
      <c r="AQ484" s="34"/>
      <c r="AR484" s="31"/>
      <c r="AS484" s="38"/>
      <c r="AT484" s="38"/>
      <c r="AU484" s="37"/>
      <c r="AV484" s="38"/>
      <c r="AW484" s="38"/>
      <c r="AX484" s="147"/>
      <c r="AY484" s="60"/>
      <c r="AZ484" s="60"/>
      <c r="BA484" s="148"/>
      <c r="BB484" s="282"/>
      <c r="BC484" s="283"/>
      <c r="BD484" s="147"/>
      <c r="BE484" s="147"/>
      <c r="BF484" s="147"/>
      <c r="BG484" s="147"/>
      <c r="BH484" s="147"/>
      <c r="BI484" s="147"/>
      <c r="BJ484" s="147"/>
      <c r="BK484" s="148"/>
      <c r="BL484" s="149"/>
      <c r="BM484" s="149"/>
      <c r="BN484" s="147"/>
      <c r="BO484" s="38"/>
      <c r="BP484" s="38"/>
      <c r="BQ484" s="187"/>
      <c r="BR484" s="61"/>
      <c r="BS484" s="61"/>
      <c r="BT484" s="188"/>
      <c r="BU484" s="275"/>
      <c r="BV484" s="275"/>
      <c r="BW484" s="187"/>
      <c r="BX484" s="187"/>
      <c r="BY484" s="187"/>
      <c r="BZ484" s="187"/>
      <c r="CA484" s="187"/>
      <c r="CB484" s="187"/>
      <c r="CC484" s="187"/>
      <c r="CD484" s="187"/>
      <c r="CE484" s="187"/>
      <c r="CF484" s="188"/>
      <c r="CG484" s="189"/>
      <c r="CH484" s="189"/>
      <c r="CI484" s="187"/>
      <c r="CJ484" s="38"/>
      <c r="CK484" s="38"/>
      <c r="CL484" s="38"/>
      <c r="CM484" s="38"/>
      <c r="CN484" s="38"/>
      <c r="CO484" s="38"/>
      <c r="CP484" s="38"/>
      <c r="CQ484" s="38"/>
      <c r="CR484" s="38"/>
      <c r="CS484" s="38"/>
    </row>
    <row r="485" spans="1:97" ht="13.5" customHeight="1" x14ac:dyDescent="0.35">
      <c r="A485" s="25"/>
      <c r="B485" s="132"/>
      <c r="C485" s="27"/>
      <c r="D485" s="104"/>
      <c r="E485" s="105"/>
      <c r="F485" s="29"/>
      <c r="G485" s="30"/>
      <c r="H485" s="30"/>
      <c r="I485" s="31"/>
      <c r="J485" s="202"/>
      <c r="K485" s="202"/>
      <c r="L485" s="198"/>
      <c r="M485" s="198"/>
      <c r="N485" s="204"/>
      <c r="O485" s="204"/>
      <c r="P485" s="204"/>
      <c r="Q485" s="204"/>
      <c r="R485" s="204"/>
      <c r="S485" s="198"/>
      <c r="T485" s="198"/>
      <c r="U485" s="123"/>
      <c r="V485" s="62"/>
      <c r="W485" s="58"/>
      <c r="X485" s="58"/>
      <c r="Y485" s="58"/>
      <c r="Z485" s="58"/>
      <c r="AA485" s="58"/>
      <c r="AB485" s="123"/>
      <c r="AC485" s="123"/>
      <c r="AD485" s="123"/>
      <c r="AE485" s="33"/>
      <c r="AF485" s="33"/>
      <c r="AG485" s="33"/>
      <c r="AH485" s="33"/>
      <c r="AI485" s="170"/>
      <c r="AJ485" s="170"/>
      <c r="AK485" s="170"/>
      <c r="AL485" s="170"/>
      <c r="AM485" s="33"/>
      <c r="AN485" s="48"/>
      <c r="AO485" s="34"/>
      <c r="AP485" s="38"/>
      <c r="AQ485" s="34"/>
      <c r="AR485" s="31"/>
      <c r="AS485" s="38"/>
      <c r="AT485" s="38"/>
      <c r="AU485" s="37"/>
      <c r="AV485" s="38"/>
      <c r="AW485" s="38"/>
      <c r="AX485" s="147"/>
      <c r="AY485" s="60"/>
      <c r="AZ485" s="60"/>
      <c r="BA485" s="148"/>
      <c r="BB485" s="282"/>
      <c r="BC485" s="283"/>
      <c r="BD485" s="147"/>
      <c r="BE485" s="147"/>
      <c r="BF485" s="147"/>
      <c r="BG485" s="147"/>
      <c r="BH485" s="147"/>
      <c r="BI485" s="147"/>
      <c r="BJ485" s="147"/>
      <c r="BK485" s="148"/>
      <c r="BL485" s="149"/>
      <c r="BM485" s="149"/>
      <c r="BN485" s="147"/>
      <c r="BO485" s="38"/>
      <c r="BP485" s="38"/>
      <c r="BQ485" s="187"/>
      <c r="BR485" s="61"/>
      <c r="BS485" s="61"/>
      <c r="BT485" s="188"/>
      <c r="BU485" s="275"/>
      <c r="BV485" s="275"/>
      <c r="BW485" s="187"/>
      <c r="BX485" s="187"/>
      <c r="BY485" s="187"/>
      <c r="BZ485" s="187"/>
      <c r="CA485" s="187"/>
      <c r="CB485" s="187"/>
      <c r="CC485" s="187"/>
      <c r="CD485" s="187"/>
      <c r="CE485" s="187"/>
      <c r="CF485" s="188"/>
      <c r="CG485" s="189"/>
      <c r="CH485" s="189"/>
      <c r="CI485" s="187"/>
      <c r="CJ485" s="38"/>
      <c r="CK485" s="38"/>
      <c r="CL485" s="38"/>
      <c r="CM485" s="38"/>
      <c r="CN485" s="38"/>
      <c r="CO485" s="38"/>
      <c r="CP485" s="38"/>
      <c r="CQ485" s="38"/>
      <c r="CR485" s="38"/>
      <c r="CS485" s="38"/>
    </row>
    <row r="486" spans="1:97" ht="13.5" customHeight="1" x14ac:dyDescent="0.35">
      <c r="A486" s="25"/>
      <c r="B486" s="132"/>
      <c r="C486" s="27"/>
      <c r="D486" s="104"/>
      <c r="E486" s="105"/>
      <c r="F486" s="29"/>
      <c r="G486" s="30"/>
      <c r="H486" s="30"/>
      <c r="I486" s="31"/>
      <c r="J486" s="202"/>
      <c r="K486" s="202"/>
      <c r="L486" s="198"/>
      <c r="M486" s="198"/>
      <c r="N486" s="204"/>
      <c r="O486" s="204"/>
      <c r="P486" s="204"/>
      <c r="Q486" s="204"/>
      <c r="R486" s="204"/>
      <c r="S486" s="198"/>
      <c r="T486" s="198"/>
      <c r="U486" s="123"/>
      <c r="V486" s="62"/>
      <c r="W486" s="58"/>
      <c r="X486" s="58"/>
      <c r="Y486" s="58"/>
      <c r="Z486" s="58"/>
      <c r="AA486" s="58"/>
      <c r="AB486" s="123"/>
      <c r="AC486" s="123"/>
      <c r="AD486" s="123"/>
      <c r="AE486" s="33"/>
      <c r="AF486" s="33"/>
      <c r="AG486" s="33"/>
      <c r="AH486" s="33"/>
      <c r="AI486" s="170"/>
      <c r="AJ486" s="170"/>
      <c r="AK486" s="170"/>
      <c r="AL486" s="170"/>
      <c r="AM486" s="33"/>
      <c r="AN486" s="48"/>
      <c r="AO486" s="34"/>
      <c r="AP486" s="38"/>
      <c r="AQ486" s="34"/>
      <c r="AR486" s="31"/>
      <c r="AS486" s="38"/>
      <c r="AT486" s="38"/>
      <c r="AU486" s="37"/>
      <c r="AV486" s="38"/>
      <c r="AW486" s="38"/>
      <c r="AX486" s="147"/>
      <c r="AY486" s="60"/>
      <c r="AZ486" s="60"/>
      <c r="BA486" s="148"/>
      <c r="BB486" s="282"/>
      <c r="BC486" s="283"/>
      <c r="BD486" s="147"/>
      <c r="BE486" s="147"/>
      <c r="BF486" s="147"/>
      <c r="BG486" s="147"/>
      <c r="BH486" s="147"/>
      <c r="BI486" s="147"/>
      <c r="BJ486" s="147"/>
      <c r="BK486" s="148"/>
      <c r="BL486" s="149"/>
      <c r="BM486" s="149"/>
      <c r="BN486" s="147"/>
      <c r="BO486" s="38"/>
      <c r="BP486" s="38"/>
      <c r="BQ486" s="187"/>
      <c r="BR486" s="61"/>
      <c r="BS486" s="61"/>
      <c r="BT486" s="188"/>
      <c r="BU486" s="275"/>
      <c r="BV486" s="275"/>
      <c r="BW486" s="187"/>
      <c r="BX486" s="187"/>
      <c r="BY486" s="187"/>
      <c r="BZ486" s="187"/>
      <c r="CA486" s="187"/>
      <c r="CB486" s="187"/>
      <c r="CC486" s="187"/>
      <c r="CD486" s="187"/>
      <c r="CE486" s="187"/>
      <c r="CF486" s="188"/>
      <c r="CG486" s="189"/>
      <c r="CH486" s="189"/>
      <c r="CI486" s="187"/>
      <c r="CJ486" s="38"/>
      <c r="CK486" s="38"/>
      <c r="CL486" s="38"/>
      <c r="CM486" s="38"/>
      <c r="CN486" s="38"/>
      <c r="CO486" s="38"/>
      <c r="CP486" s="38"/>
      <c r="CQ486" s="38"/>
      <c r="CR486" s="38"/>
      <c r="CS486" s="38"/>
    </row>
    <row r="487" spans="1:97" ht="13.5" customHeight="1" x14ac:dyDescent="0.35">
      <c r="A487" s="25"/>
      <c r="B487" s="132"/>
      <c r="C487" s="27"/>
      <c r="D487" s="104"/>
      <c r="E487" s="105"/>
      <c r="F487" s="29"/>
      <c r="G487" s="30"/>
      <c r="H487" s="30"/>
      <c r="I487" s="31"/>
      <c r="J487" s="202"/>
      <c r="K487" s="202"/>
      <c r="L487" s="198"/>
      <c r="M487" s="198"/>
      <c r="N487" s="204"/>
      <c r="O487" s="204"/>
      <c r="P487" s="204"/>
      <c r="Q487" s="204"/>
      <c r="R487" s="204"/>
      <c r="S487" s="198"/>
      <c r="T487" s="198"/>
      <c r="U487" s="123"/>
      <c r="V487" s="62"/>
      <c r="W487" s="58"/>
      <c r="X487" s="58"/>
      <c r="Y487" s="58"/>
      <c r="Z487" s="58"/>
      <c r="AA487" s="58"/>
      <c r="AB487" s="123"/>
      <c r="AC487" s="123"/>
      <c r="AD487" s="123"/>
      <c r="AE487" s="33"/>
      <c r="AF487" s="33"/>
      <c r="AG487" s="33"/>
      <c r="AH487" s="33"/>
      <c r="AI487" s="170"/>
      <c r="AJ487" s="170"/>
      <c r="AK487" s="170"/>
      <c r="AL487" s="170"/>
      <c r="AM487" s="33"/>
      <c r="AN487" s="48"/>
      <c r="AO487" s="34"/>
      <c r="AP487" s="38"/>
      <c r="AQ487" s="34"/>
      <c r="AR487" s="31"/>
      <c r="AS487" s="38"/>
      <c r="AT487" s="38"/>
      <c r="AU487" s="37"/>
      <c r="AV487" s="38"/>
      <c r="AW487" s="38"/>
      <c r="AX487" s="147"/>
      <c r="AY487" s="60"/>
      <c r="AZ487" s="60"/>
      <c r="BA487" s="148"/>
      <c r="BB487" s="282"/>
      <c r="BC487" s="283"/>
      <c r="BD487" s="147"/>
      <c r="BE487" s="147"/>
      <c r="BF487" s="147"/>
      <c r="BG487" s="147"/>
      <c r="BH487" s="147"/>
      <c r="BI487" s="147"/>
      <c r="BJ487" s="147"/>
      <c r="BK487" s="148"/>
      <c r="BL487" s="149"/>
      <c r="BM487" s="149"/>
      <c r="BN487" s="147"/>
      <c r="BO487" s="38"/>
      <c r="BP487" s="38"/>
      <c r="BQ487" s="187"/>
      <c r="BR487" s="61"/>
      <c r="BS487" s="61"/>
      <c r="BT487" s="188"/>
      <c r="BU487" s="275"/>
      <c r="BV487" s="275"/>
      <c r="BW487" s="187"/>
      <c r="BX487" s="187"/>
      <c r="BY487" s="187"/>
      <c r="BZ487" s="187"/>
      <c r="CA487" s="187"/>
      <c r="CB487" s="187"/>
      <c r="CC487" s="187"/>
      <c r="CD487" s="187"/>
      <c r="CE487" s="187"/>
      <c r="CF487" s="188"/>
      <c r="CG487" s="189"/>
      <c r="CH487" s="189"/>
      <c r="CI487" s="187"/>
      <c r="CJ487" s="38"/>
      <c r="CK487" s="38"/>
      <c r="CL487" s="38"/>
      <c r="CM487" s="38"/>
      <c r="CN487" s="38"/>
      <c r="CO487" s="38"/>
      <c r="CP487" s="38"/>
      <c r="CQ487" s="38"/>
      <c r="CR487" s="38"/>
      <c r="CS487" s="38"/>
    </row>
    <row r="488" spans="1:97" ht="13.5" customHeight="1" x14ac:dyDescent="0.35">
      <c r="A488" s="25"/>
      <c r="B488" s="132"/>
      <c r="C488" s="27"/>
      <c r="D488" s="104"/>
      <c r="E488" s="105"/>
      <c r="F488" s="29"/>
      <c r="G488" s="30"/>
      <c r="H488" s="30"/>
      <c r="I488" s="31"/>
      <c r="J488" s="202"/>
      <c r="K488" s="202"/>
      <c r="L488" s="198"/>
      <c r="M488" s="198"/>
      <c r="N488" s="204"/>
      <c r="O488" s="204"/>
      <c r="P488" s="204"/>
      <c r="Q488" s="204"/>
      <c r="R488" s="204"/>
      <c r="S488" s="198"/>
      <c r="T488" s="198"/>
      <c r="U488" s="123"/>
      <c r="V488" s="62"/>
      <c r="W488" s="58"/>
      <c r="X488" s="58"/>
      <c r="Y488" s="58"/>
      <c r="Z488" s="58"/>
      <c r="AA488" s="58"/>
      <c r="AB488" s="123"/>
      <c r="AC488" s="123"/>
      <c r="AD488" s="123"/>
      <c r="AE488" s="33"/>
      <c r="AF488" s="33"/>
      <c r="AG488" s="33"/>
      <c r="AH488" s="33"/>
      <c r="AI488" s="170"/>
      <c r="AJ488" s="170"/>
      <c r="AK488" s="170"/>
      <c r="AL488" s="170"/>
      <c r="AM488" s="33"/>
      <c r="AN488" s="48"/>
      <c r="AO488" s="34"/>
      <c r="AP488" s="38"/>
      <c r="AQ488" s="34"/>
      <c r="AR488" s="31"/>
      <c r="AS488" s="38"/>
      <c r="AT488" s="38"/>
      <c r="AU488" s="37"/>
      <c r="AV488" s="38"/>
      <c r="AW488" s="38"/>
      <c r="AX488" s="147"/>
      <c r="AY488" s="60"/>
      <c r="AZ488" s="60"/>
      <c r="BA488" s="148"/>
      <c r="BB488" s="282"/>
      <c r="BC488" s="283"/>
      <c r="BD488" s="147"/>
      <c r="BE488" s="147"/>
      <c r="BF488" s="147"/>
      <c r="BG488" s="147"/>
      <c r="BH488" s="147"/>
      <c r="BI488" s="147"/>
      <c r="BJ488" s="147"/>
      <c r="BK488" s="148"/>
      <c r="BL488" s="149"/>
      <c r="BM488" s="149"/>
      <c r="BN488" s="147"/>
      <c r="BO488" s="38"/>
      <c r="BP488" s="38"/>
      <c r="BQ488" s="187"/>
      <c r="BR488" s="61"/>
      <c r="BS488" s="61"/>
      <c r="BT488" s="188"/>
      <c r="BU488" s="275"/>
      <c r="BV488" s="275"/>
      <c r="BW488" s="187"/>
      <c r="BX488" s="187"/>
      <c r="BY488" s="187"/>
      <c r="BZ488" s="187"/>
      <c r="CA488" s="187"/>
      <c r="CB488" s="187"/>
      <c r="CC488" s="187"/>
      <c r="CD488" s="187"/>
      <c r="CE488" s="187"/>
      <c r="CF488" s="188"/>
      <c r="CG488" s="189"/>
      <c r="CH488" s="189"/>
      <c r="CI488" s="187"/>
      <c r="CJ488" s="38"/>
      <c r="CK488" s="38"/>
      <c r="CL488" s="38"/>
      <c r="CM488" s="38"/>
      <c r="CN488" s="38"/>
      <c r="CO488" s="38"/>
      <c r="CP488" s="38"/>
      <c r="CQ488" s="38"/>
      <c r="CR488" s="38"/>
      <c r="CS488" s="38"/>
    </row>
    <row r="489" spans="1:97" ht="13.5" customHeight="1" x14ac:dyDescent="0.35">
      <c r="A489" s="25"/>
      <c r="B489" s="132"/>
      <c r="C489" s="27"/>
      <c r="D489" s="104"/>
      <c r="E489" s="105"/>
      <c r="F489" s="29"/>
      <c r="G489" s="30"/>
      <c r="H489" s="30"/>
      <c r="I489" s="31"/>
      <c r="J489" s="202"/>
      <c r="K489" s="202"/>
      <c r="L489" s="198"/>
      <c r="M489" s="198"/>
      <c r="N489" s="204"/>
      <c r="O489" s="204"/>
      <c r="P489" s="204"/>
      <c r="Q489" s="204"/>
      <c r="R489" s="204"/>
      <c r="S489" s="198"/>
      <c r="T489" s="198"/>
      <c r="U489" s="123"/>
      <c r="V489" s="62"/>
      <c r="W489" s="58"/>
      <c r="X489" s="58"/>
      <c r="Y489" s="58"/>
      <c r="Z489" s="58"/>
      <c r="AA489" s="58"/>
      <c r="AB489" s="123"/>
      <c r="AC489" s="123"/>
      <c r="AD489" s="123"/>
      <c r="AE489" s="33"/>
      <c r="AF489" s="33"/>
      <c r="AG489" s="33"/>
      <c r="AH489" s="33"/>
      <c r="AI489" s="170"/>
      <c r="AJ489" s="170"/>
      <c r="AK489" s="170"/>
      <c r="AL489" s="170"/>
      <c r="AM489" s="33"/>
      <c r="AN489" s="48"/>
      <c r="AO489" s="34"/>
      <c r="AP489" s="38"/>
      <c r="AQ489" s="34"/>
      <c r="AR489" s="31"/>
      <c r="AS489" s="38"/>
      <c r="AT489" s="38"/>
      <c r="AU489" s="37"/>
      <c r="AV489" s="38"/>
      <c r="AW489" s="38"/>
      <c r="AX489" s="147"/>
      <c r="AY489" s="60"/>
      <c r="AZ489" s="60"/>
      <c r="BA489" s="148"/>
      <c r="BB489" s="282"/>
      <c r="BC489" s="283"/>
      <c r="BD489" s="147"/>
      <c r="BE489" s="147"/>
      <c r="BF489" s="147"/>
      <c r="BG489" s="147"/>
      <c r="BH489" s="147"/>
      <c r="BI489" s="147"/>
      <c r="BJ489" s="147"/>
      <c r="BK489" s="148"/>
      <c r="BL489" s="149"/>
      <c r="BM489" s="149"/>
      <c r="BN489" s="147"/>
      <c r="BO489" s="38"/>
      <c r="BP489" s="38"/>
      <c r="BQ489" s="187"/>
      <c r="BR489" s="61"/>
      <c r="BS489" s="61"/>
      <c r="BT489" s="188"/>
      <c r="BU489" s="275"/>
      <c r="BV489" s="275"/>
      <c r="BW489" s="187"/>
      <c r="BX489" s="187"/>
      <c r="BY489" s="187"/>
      <c r="BZ489" s="187"/>
      <c r="CA489" s="187"/>
      <c r="CB489" s="187"/>
      <c r="CC489" s="187"/>
      <c r="CD489" s="187"/>
      <c r="CE489" s="187"/>
      <c r="CF489" s="188"/>
      <c r="CG489" s="189"/>
      <c r="CH489" s="189"/>
      <c r="CI489" s="187"/>
      <c r="CJ489" s="38"/>
      <c r="CK489" s="38"/>
      <c r="CL489" s="38"/>
      <c r="CM489" s="38"/>
      <c r="CN489" s="38"/>
      <c r="CO489" s="38"/>
      <c r="CP489" s="38"/>
      <c r="CQ489" s="38"/>
      <c r="CR489" s="38"/>
      <c r="CS489" s="38"/>
    </row>
    <row r="490" spans="1:97" ht="13.5" customHeight="1" x14ac:dyDescent="0.35">
      <c r="A490" s="25"/>
      <c r="B490" s="132"/>
      <c r="C490" s="27"/>
      <c r="D490" s="104"/>
      <c r="E490" s="105"/>
      <c r="F490" s="29"/>
      <c r="G490" s="30"/>
      <c r="H490" s="30"/>
      <c r="I490" s="31"/>
      <c r="J490" s="202"/>
      <c r="K490" s="202"/>
      <c r="L490" s="198"/>
      <c r="M490" s="198"/>
      <c r="N490" s="204"/>
      <c r="O490" s="204"/>
      <c r="P490" s="204"/>
      <c r="Q490" s="204"/>
      <c r="R490" s="204"/>
      <c r="S490" s="198"/>
      <c r="T490" s="198"/>
      <c r="U490" s="123"/>
      <c r="V490" s="62"/>
      <c r="W490" s="58"/>
      <c r="X490" s="58"/>
      <c r="Y490" s="58"/>
      <c r="Z490" s="58"/>
      <c r="AA490" s="58"/>
      <c r="AB490" s="123"/>
      <c r="AC490" s="123"/>
      <c r="AD490" s="123"/>
      <c r="AE490" s="33"/>
      <c r="AF490" s="33"/>
      <c r="AG490" s="33"/>
      <c r="AH490" s="33"/>
      <c r="AI490" s="170"/>
      <c r="AJ490" s="170"/>
      <c r="AK490" s="170"/>
      <c r="AL490" s="170"/>
      <c r="AM490" s="33"/>
      <c r="AN490" s="48"/>
      <c r="AO490" s="34"/>
      <c r="AP490" s="38"/>
      <c r="AQ490" s="34"/>
      <c r="AR490" s="31"/>
      <c r="AS490" s="38"/>
      <c r="AT490" s="38"/>
      <c r="AU490" s="37"/>
      <c r="AV490" s="38"/>
      <c r="AW490" s="38"/>
      <c r="AX490" s="147"/>
      <c r="AY490" s="60"/>
      <c r="AZ490" s="60"/>
      <c r="BA490" s="148"/>
      <c r="BB490" s="282"/>
      <c r="BC490" s="283"/>
      <c r="BD490" s="147"/>
      <c r="BE490" s="147"/>
      <c r="BF490" s="147"/>
      <c r="BG490" s="147"/>
      <c r="BH490" s="147"/>
      <c r="BI490" s="147"/>
      <c r="BJ490" s="147"/>
      <c r="BK490" s="148"/>
      <c r="BL490" s="149"/>
      <c r="BM490" s="149"/>
      <c r="BN490" s="147"/>
      <c r="BO490" s="38"/>
      <c r="BP490" s="38"/>
      <c r="BQ490" s="187"/>
      <c r="BR490" s="61"/>
      <c r="BS490" s="61"/>
      <c r="BT490" s="188"/>
      <c r="BU490" s="275"/>
      <c r="BV490" s="275"/>
      <c r="BW490" s="187"/>
      <c r="BX490" s="187"/>
      <c r="BY490" s="187"/>
      <c r="BZ490" s="187"/>
      <c r="CA490" s="187"/>
      <c r="CB490" s="187"/>
      <c r="CC490" s="187"/>
      <c r="CD490" s="187"/>
      <c r="CE490" s="187"/>
      <c r="CF490" s="188"/>
      <c r="CG490" s="189"/>
      <c r="CH490" s="189"/>
      <c r="CI490" s="187"/>
      <c r="CJ490" s="38"/>
      <c r="CK490" s="38"/>
      <c r="CL490" s="38"/>
      <c r="CM490" s="38"/>
      <c r="CN490" s="38"/>
      <c r="CO490" s="38"/>
      <c r="CP490" s="38"/>
      <c r="CQ490" s="38"/>
      <c r="CR490" s="38"/>
      <c r="CS490" s="38"/>
    </row>
    <row r="491" spans="1:97" ht="13.5" customHeight="1" x14ac:dyDescent="0.35">
      <c r="A491" s="25"/>
      <c r="B491" s="132"/>
      <c r="C491" s="27"/>
      <c r="D491" s="104"/>
      <c r="E491" s="105"/>
      <c r="F491" s="29"/>
      <c r="G491" s="30"/>
      <c r="H491" s="30"/>
      <c r="I491" s="31"/>
      <c r="J491" s="202"/>
      <c r="K491" s="202"/>
      <c r="L491" s="198"/>
      <c r="M491" s="198"/>
      <c r="N491" s="204"/>
      <c r="O491" s="204"/>
      <c r="P491" s="204"/>
      <c r="Q491" s="204"/>
      <c r="R491" s="204"/>
      <c r="S491" s="198"/>
      <c r="T491" s="198"/>
      <c r="U491" s="123"/>
      <c r="V491" s="62"/>
      <c r="W491" s="58"/>
      <c r="X491" s="58"/>
      <c r="Y491" s="58"/>
      <c r="Z491" s="58"/>
      <c r="AA491" s="58"/>
      <c r="AB491" s="123"/>
      <c r="AC491" s="123"/>
      <c r="AD491" s="123"/>
      <c r="AE491" s="33"/>
      <c r="AF491" s="33"/>
      <c r="AG491" s="33"/>
      <c r="AH491" s="33"/>
      <c r="AI491" s="170"/>
      <c r="AJ491" s="170"/>
      <c r="AK491" s="170"/>
      <c r="AL491" s="170"/>
      <c r="AM491" s="33"/>
      <c r="AN491" s="48"/>
      <c r="AO491" s="34"/>
      <c r="AP491" s="38"/>
      <c r="AQ491" s="34"/>
      <c r="AR491" s="31"/>
      <c r="AS491" s="38"/>
      <c r="AT491" s="38"/>
      <c r="AU491" s="37"/>
      <c r="AV491" s="38"/>
      <c r="AW491" s="38"/>
      <c r="AX491" s="147"/>
      <c r="AY491" s="60"/>
      <c r="AZ491" s="60"/>
      <c r="BA491" s="148"/>
      <c r="BB491" s="282"/>
      <c r="BC491" s="283"/>
      <c r="BD491" s="147"/>
      <c r="BE491" s="147"/>
      <c r="BF491" s="147"/>
      <c r="BG491" s="147"/>
      <c r="BH491" s="147"/>
      <c r="BI491" s="147"/>
      <c r="BJ491" s="147"/>
      <c r="BK491" s="148"/>
      <c r="BL491" s="149"/>
      <c r="BM491" s="149"/>
      <c r="BN491" s="147"/>
      <c r="BO491" s="38"/>
      <c r="BP491" s="38"/>
      <c r="BQ491" s="187"/>
      <c r="BR491" s="61"/>
      <c r="BS491" s="61"/>
      <c r="BT491" s="188"/>
      <c r="BU491" s="275"/>
      <c r="BV491" s="275"/>
      <c r="BW491" s="187"/>
      <c r="BX491" s="187"/>
      <c r="BY491" s="187"/>
      <c r="BZ491" s="187"/>
      <c r="CA491" s="187"/>
      <c r="CB491" s="187"/>
      <c r="CC491" s="187"/>
      <c r="CD491" s="187"/>
      <c r="CE491" s="187"/>
      <c r="CF491" s="188"/>
      <c r="CG491" s="189"/>
      <c r="CH491" s="189"/>
      <c r="CI491" s="187"/>
      <c r="CJ491" s="38"/>
      <c r="CK491" s="38"/>
      <c r="CL491" s="38"/>
      <c r="CM491" s="38"/>
      <c r="CN491" s="38"/>
      <c r="CO491" s="38"/>
      <c r="CP491" s="38"/>
      <c r="CQ491" s="38"/>
      <c r="CR491" s="38"/>
      <c r="CS491" s="38"/>
    </row>
    <row r="492" spans="1:97" ht="13.5" customHeight="1" x14ac:dyDescent="0.35">
      <c r="A492" s="25"/>
      <c r="B492" s="132"/>
      <c r="C492" s="27"/>
      <c r="D492" s="104"/>
      <c r="E492" s="105"/>
      <c r="F492" s="29"/>
      <c r="G492" s="30"/>
      <c r="H492" s="30"/>
      <c r="I492" s="31"/>
      <c r="J492" s="202"/>
      <c r="K492" s="202"/>
      <c r="L492" s="198"/>
      <c r="M492" s="198"/>
      <c r="N492" s="204"/>
      <c r="O492" s="204"/>
      <c r="P492" s="204"/>
      <c r="Q492" s="204"/>
      <c r="R492" s="204"/>
      <c r="S492" s="198"/>
      <c r="T492" s="198"/>
      <c r="U492" s="123"/>
      <c r="V492" s="62"/>
      <c r="W492" s="58"/>
      <c r="X492" s="58"/>
      <c r="Y492" s="58"/>
      <c r="Z492" s="58"/>
      <c r="AA492" s="58"/>
      <c r="AB492" s="123"/>
      <c r="AC492" s="123"/>
      <c r="AD492" s="123"/>
      <c r="AE492" s="33"/>
      <c r="AF492" s="33"/>
      <c r="AG492" s="33"/>
      <c r="AH492" s="33"/>
      <c r="AI492" s="170"/>
      <c r="AJ492" s="170"/>
      <c r="AK492" s="170"/>
      <c r="AL492" s="170"/>
      <c r="AM492" s="33"/>
      <c r="AN492" s="48"/>
      <c r="AO492" s="34"/>
      <c r="AP492" s="38"/>
      <c r="AQ492" s="34"/>
      <c r="AR492" s="31"/>
      <c r="AS492" s="38"/>
      <c r="AT492" s="38"/>
      <c r="AU492" s="37"/>
      <c r="AV492" s="38"/>
      <c r="AW492" s="38"/>
      <c r="AX492" s="147"/>
      <c r="AY492" s="60"/>
      <c r="AZ492" s="60"/>
      <c r="BA492" s="148"/>
      <c r="BB492" s="282"/>
      <c r="BC492" s="283"/>
      <c r="BD492" s="147"/>
      <c r="BE492" s="147"/>
      <c r="BF492" s="147"/>
      <c r="BG492" s="147"/>
      <c r="BH492" s="147"/>
      <c r="BI492" s="147"/>
      <c r="BJ492" s="147"/>
      <c r="BK492" s="148"/>
      <c r="BL492" s="149"/>
      <c r="BM492" s="149"/>
      <c r="BN492" s="147"/>
      <c r="BO492" s="38"/>
      <c r="BP492" s="38"/>
      <c r="BQ492" s="187"/>
      <c r="BR492" s="61"/>
      <c r="BS492" s="61"/>
      <c r="BT492" s="188"/>
      <c r="BU492" s="275"/>
      <c r="BV492" s="275"/>
      <c r="BW492" s="187"/>
      <c r="BX492" s="187"/>
      <c r="BY492" s="187"/>
      <c r="BZ492" s="187"/>
      <c r="CA492" s="187"/>
      <c r="CB492" s="187"/>
      <c r="CC492" s="187"/>
      <c r="CD492" s="187"/>
      <c r="CE492" s="187"/>
      <c r="CF492" s="188"/>
      <c r="CG492" s="189"/>
      <c r="CH492" s="189"/>
      <c r="CI492" s="187"/>
      <c r="CJ492" s="38"/>
      <c r="CK492" s="38"/>
      <c r="CL492" s="38"/>
      <c r="CM492" s="38"/>
      <c r="CN492" s="38"/>
      <c r="CO492" s="38"/>
      <c r="CP492" s="38"/>
      <c r="CQ492" s="38"/>
      <c r="CR492" s="38"/>
      <c r="CS492" s="38"/>
    </row>
    <row r="493" spans="1:97" ht="13.5" customHeight="1" x14ac:dyDescent="0.35">
      <c r="A493" s="25"/>
      <c r="B493" s="132"/>
      <c r="C493" s="27"/>
      <c r="D493" s="104"/>
      <c r="E493" s="105"/>
      <c r="F493" s="29"/>
      <c r="G493" s="30"/>
      <c r="H493" s="30"/>
      <c r="I493" s="31"/>
      <c r="J493" s="202"/>
      <c r="K493" s="202"/>
      <c r="L493" s="198"/>
      <c r="M493" s="198"/>
      <c r="N493" s="204"/>
      <c r="O493" s="204"/>
      <c r="P493" s="204"/>
      <c r="Q493" s="204"/>
      <c r="R493" s="204"/>
      <c r="S493" s="198"/>
      <c r="T493" s="198"/>
      <c r="U493" s="123"/>
      <c r="V493" s="62"/>
      <c r="W493" s="58"/>
      <c r="X493" s="58"/>
      <c r="Y493" s="58"/>
      <c r="Z493" s="58"/>
      <c r="AA493" s="58"/>
      <c r="AB493" s="123"/>
      <c r="AC493" s="123"/>
      <c r="AD493" s="123"/>
      <c r="AE493" s="33"/>
      <c r="AF493" s="33"/>
      <c r="AG493" s="33"/>
      <c r="AH493" s="33"/>
      <c r="AI493" s="170"/>
      <c r="AJ493" s="170"/>
      <c r="AK493" s="170"/>
      <c r="AL493" s="170"/>
      <c r="AM493" s="33"/>
      <c r="AN493" s="48"/>
      <c r="AO493" s="34"/>
      <c r="AP493" s="38"/>
      <c r="AQ493" s="34"/>
      <c r="AR493" s="31"/>
      <c r="AS493" s="38"/>
      <c r="AT493" s="38"/>
      <c r="AU493" s="37"/>
      <c r="AV493" s="38"/>
      <c r="AW493" s="38"/>
      <c r="AX493" s="147"/>
      <c r="AY493" s="60"/>
      <c r="AZ493" s="60"/>
      <c r="BA493" s="148"/>
      <c r="BB493" s="282"/>
      <c r="BC493" s="283"/>
      <c r="BD493" s="147"/>
      <c r="BE493" s="147"/>
      <c r="BF493" s="147"/>
      <c r="BG493" s="147"/>
      <c r="BH493" s="147"/>
      <c r="BI493" s="147"/>
      <c r="BJ493" s="147"/>
      <c r="BK493" s="148"/>
      <c r="BL493" s="149"/>
      <c r="BM493" s="149"/>
      <c r="BN493" s="147"/>
      <c r="BO493" s="38"/>
      <c r="BP493" s="38"/>
      <c r="BQ493" s="187"/>
      <c r="BR493" s="61"/>
      <c r="BS493" s="61"/>
      <c r="BT493" s="188"/>
      <c r="BU493" s="275"/>
      <c r="BV493" s="275"/>
      <c r="BW493" s="187"/>
      <c r="BX493" s="187"/>
      <c r="BY493" s="187"/>
      <c r="BZ493" s="187"/>
      <c r="CA493" s="187"/>
      <c r="CB493" s="187"/>
      <c r="CC493" s="187"/>
      <c r="CD493" s="187"/>
      <c r="CE493" s="187"/>
      <c r="CF493" s="188"/>
      <c r="CG493" s="189"/>
      <c r="CH493" s="189"/>
      <c r="CI493" s="187"/>
      <c r="CJ493" s="38"/>
      <c r="CK493" s="38"/>
      <c r="CL493" s="38"/>
      <c r="CM493" s="38"/>
      <c r="CN493" s="38"/>
      <c r="CO493" s="38"/>
      <c r="CP493" s="38"/>
      <c r="CQ493" s="38"/>
      <c r="CR493" s="38"/>
      <c r="CS493" s="38"/>
    </row>
    <row r="494" spans="1:97" ht="13.5" customHeight="1" x14ac:dyDescent="0.35">
      <c r="A494" s="25"/>
      <c r="B494" s="132"/>
      <c r="C494" s="27"/>
      <c r="D494" s="104"/>
      <c r="E494" s="105"/>
      <c r="F494" s="29"/>
      <c r="G494" s="30"/>
      <c r="H494" s="30"/>
      <c r="I494" s="31"/>
      <c r="J494" s="202"/>
      <c r="K494" s="202"/>
      <c r="L494" s="198"/>
      <c r="M494" s="198"/>
      <c r="N494" s="204"/>
      <c r="O494" s="204"/>
      <c r="P494" s="204"/>
      <c r="Q494" s="204"/>
      <c r="R494" s="204"/>
      <c r="S494" s="198"/>
      <c r="T494" s="198"/>
      <c r="U494" s="123"/>
      <c r="V494" s="62"/>
      <c r="W494" s="58"/>
      <c r="X494" s="58"/>
      <c r="Y494" s="58"/>
      <c r="Z494" s="58"/>
      <c r="AA494" s="58"/>
      <c r="AB494" s="123"/>
      <c r="AC494" s="123"/>
      <c r="AD494" s="123"/>
      <c r="AE494" s="33"/>
      <c r="AF494" s="33"/>
      <c r="AG494" s="33"/>
      <c r="AH494" s="33"/>
      <c r="AI494" s="170"/>
      <c r="AJ494" s="170"/>
      <c r="AK494" s="170"/>
      <c r="AL494" s="170"/>
      <c r="AM494" s="33"/>
      <c r="AN494" s="48"/>
      <c r="AO494" s="34"/>
      <c r="AP494" s="38"/>
      <c r="AQ494" s="34"/>
      <c r="AR494" s="31"/>
      <c r="AS494" s="38"/>
      <c r="AT494" s="38"/>
      <c r="AU494" s="37"/>
      <c r="AV494" s="38"/>
      <c r="AW494" s="38"/>
      <c r="AX494" s="147"/>
      <c r="AY494" s="60"/>
      <c r="AZ494" s="60"/>
      <c r="BA494" s="148"/>
      <c r="BB494" s="282"/>
      <c r="BC494" s="283"/>
      <c r="BD494" s="147"/>
      <c r="BE494" s="147"/>
      <c r="BF494" s="147"/>
      <c r="BG494" s="147"/>
      <c r="BH494" s="147"/>
      <c r="BI494" s="147"/>
      <c r="BJ494" s="147"/>
      <c r="BK494" s="148"/>
      <c r="BL494" s="149"/>
      <c r="BM494" s="149"/>
      <c r="BN494" s="147"/>
      <c r="BO494" s="38"/>
      <c r="BP494" s="38"/>
      <c r="BQ494" s="187"/>
      <c r="BR494" s="61"/>
      <c r="BS494" s="61"/>
      <c r="BT494" s="188"/>
      <c r="BU494" s="275"/>
      <c r="BV494" s="275"/>
      <c r="BW494" s="187"/>
      <c r="BX494" s="187"/>
      <c r="BY494" s="187"/>
      <c r="BZ494" s="187"/>
      <c r="CA494" s="187"/>
      <c r="CB494" s="187"/>
      <c r="CC494" s="187"/>
      <c r="CD494" s="187"/>
      <c r="CE494" s="187"/>
      <c r="CF494" s="188"/>
      <c r="CG494" s="189"/>
      <c r="CH494" s="189"/>
      <c r="CI494" s="187"/>
      <c r="CJ494" s="38"/>
      <c r="CK494" s="38"/>
      <c r="CL494" s="38"/>
      <c r="CM494" s="38"/>
      <c r="CN494" s="38"/>
      <c r="CO494" s="38"/>
      <c r="CP494" s="38"/>
      <c r="CQ494" s="38"/>
      <c r="CR494" s="38"/>
      <c r="CS494" s="38"/>
    </row>
    <row r="495" spans="1:97" ht="13.5" customHeight="1" x14ac:dyDescent="0.35">
      <c r="A495" s="25"/>
      <c r="B495" s="132"/>
      <c r="C495" s="27"/>
      <c r="D495" s="104"/>
      <c r="E495" s="105"/>
      <c r="F495" s="29"/>
      <c r="G495" s="30"/>
      <c r="H495" s="30"/>
      <c r="I495" s="31"/>
      <c r="J495" s="202"/>
      <c r="K495" s="202"/>
      <c r="L495" s="198"/>
      <c r="M495" s="198"/>
      <c r="N495" s="204"/>
      <c r="O495" s="204"/>
      <c r="P495" s="204"/>
      <c r="Q495" s="204"/>
      <c r="R495" s="204"/>
      <c r="S495" s="198"/>
      <c r="T495" s="198"/>
      <c r="U495" s="123"/>
      <c r="V495" s="62"/>
      <c r="W495" s="58"/>
      <c r="X495" s="58"/>
      <c r="Y495" s="58"/>
      <c r="Z495" s="58"/>
      <c r="AA495" s="58"/>
      <c r="AB495" s="123"/>
      <c r="AC495" s="123"/>
      <c r="AD495" s="123"/>
      <c r="AE495" s="33"/>
      <c r="AF495" s="33"/>
      <c r="AG495" s="33"/>
      <c r="AH495" s="33"/>
      <c r="AI495" s="170"/>
      <c r="AJ495" s="170"/>
      <c r="AK495" s="170"/>
      <c r="AL495" s="170"/>
      <c r="AM495" s="33"/>
      <c r="AN495" s="48"/>
      <c r="AO495" s="34"/>
      <c r="AP495" s="38"/>
      <c r="AQ495" s="34"/>
      <c r="AR495" s="31"/>
      <c r="AS495" s="38"/>
      <c r="AT495" s="38"/>
      <c r="AU495" s="37"/>
      <c r="AV495" s="38"/>
      <c r="AW495" s="38"/>
      <c r="AX495" s="147"/>
      <c r="AY495" s="60"/>
      <c r="AZ495" s="60"/>
      <c r="BA495" s="148"/>
      <c r="BB495" s="282"/>
      <c r="BC495" s="283"/>
      <c r="BD495" s="147"/>
      <c r="BE495" s="147"/>
      <c r="BF495" s="147"/>
      <c r="BG495" s="147"/>
      <c r="BH495" s="147"/>
      <c r="BI495" s="147"/>
      <c r="BJ495" s="147"/>
      <c r="BK495" s="148"/>
      <c r="BL495" s="149"/>
      <c r="BM495" s="149"/>
      <c r="BN495" s="147"/>
      <c r="BO495" s="38"/>
      <c r="BP495" s="38"/>
      <c r="BQ495" s="187"/>
      <c r="BR495" s="61"/>
      <c r="BS495" s="61"/>
      <c r="BT495" s="188"/>
      <c r="BU495" s="275"/>
      <c r="BV495" s="275"/>
      <c r="BW495" s="187"/>
      <c r="BX495" s="187"/>
      <c r="BY495" s="187"/>
      <c r="BZ495" s="187"/>
      <c r="CA495" s="187"/>
      <c r="CB495" s="187"/>
      <c r="CC495" s="187"/>
      <c r="CD495" s="187"/>
      <c r="CE495" s="187"/>
      <c r="CF495" s="188"/>
      <c r="CG495" s="189"/>
      <c r="CH495" s="189"/>
      <c r="CI495" s="187"/>
      <c r="CJ495" s="38"/>
      <c r="CK495" s="38"/>
      <c r="CL495" s="38"/>
      <c r="CM495" s="38"/>
      <c r="CN495" s="38"/>
      <c r="CO495" s="38"/>
      <c r="CP495" s="38"/>
      <c r="CQ495" s="38"/>
      <c r="CR495" s="38"/>
      <c r="CS495" s="38"/>
    </row>
    <row r="496" spans="1:97" ht="13.5" customHeight="1" x14ac:dyDescent="0.35">
      <c r="A496" s="25"/>
      <c r="B496" s="132"/>
      <c r="C496" s="27"/>
      <c r="D496" s="104"/>
      <c r="E496" s="105"/>
      <c r="F496" s="29"/>
      <c r="G496" s="30"/>
      <c r="H496" s="30"/>
      <c r="I496" s="31"/>
      <c r="J496" s="202"/>
      <c r="K496" s="202"/>
      <c r="L496" s="198"/>
      <c r="M496" s="198"/>
      <c r="N496" s="204"/>
      <c r="O496" s="204"/>
      <c r="P496" s="204"/>
      <c r="Q496" s="204"/>
      <c r="R496" s="204"/>
      <c r="S496" s="198"/>
      <c r="T496" s="198"/>
      <c r="U496" s="123"/>
      <c r="V496" s="62"/>
      <c r="W496" s="58"/>
      <c r="X496" s="58"/>
      <c r="Y496" s="58"/>
      <c r="Z496" s="58"/>
      <c r="AA496" s="58"/>
      <c r="AB496" s="123"/>
      <c r="AC496" s="123"/>
      <c r="AD496" s="123"/>
      <c r="AE496" s="33"/>
      <c r="AF496" s="33"/>
      <c r="AG496" s="33"/>
      <c r="AH496" s="33"/>
      <c r="AI496" s="170"/>
      <c r="AJ496" s="170"/>
      <c r="AK496" s="170"/>
      <c r="AL496" s="170"/>
      <c r="AM496" s="33"/>
      <c r="AN496" s="48"/>
      <c r="AO496" s="34"/>
      <c r="AP496" s="38"/>
      <c r="AQ496" s="34"/>
      <c r="AR496" s="31"/>
      <c r="AS496" s="38"/>
      <c r="AT496" s="38"/>
      <c r="AU496" s="37"/>
      <c r="AV496" s="38"/>
      <c r="AW496" s="38"/>
      <c r="AX496" s="147"/>
      <c r="AY496" s="60"/>
      <c r="AZ496" s="60"/>
      <c r="BA496" s="148"/>
      <c r="BB496" s="282"/>
      <c r="BC496" s="283"/>
      <c r="BD496" s="147"/>
      <c r="BE496" s="147"/>
      <c r="BF496" s="147"/>
      <c r="BG496" s="147"/>
      <c r="BH496" s="147"/>
      <c r="BI496" s="147"/>
      <c r="BJ496" s="147"/>
      <c r="BK496" s="148"/>
      <c r="BL496" s="149"/>
      <c r="BM496" s="149"/>
      <c r="BN496" s="147"/>
      <c r="BO496" s="38"/>
      <c r="BP496" s="38"/>
      <c r="BQ496" s="187"/>
      <c r="BR496" s="61"/>
      <c r="BS496" s="61"/>
      <c r="BT496" s="188"/>
      <c r="BU496" s="275"/>
      <c r="BV496" s="275"/>
      <c r="BW496" s="187"/>
      <c r="BX496" s="187"/>
      <c r="BY496" s="187"/>
      <c r="BZ496" s="187"/>
      <c r="CA496" s="187"/>
      <c r="CB496" s="187"/>
      <c r="CC496" s="187"/>
      <c r="CD496" s="187"/>
      <c r="CE496" s="187"/>
      <c r="CF496" s="188"/>
      <c r="CG496" s="189"/>
      <c r="CH496" s="189"/>
      <c r="CI496" s="187"/>
      <c r="CJ496" s="38"/>
      <c r="CK496" s="38"/>
      <c r="CL496" s="38"/>
      <c r="CM496" s="38"/>
      <c r="CN496" s="38"/>
      <c r="CO496" s="38"/>
      <c r="CP496" s="38"/>
      <c r="CQ496" s="38"/>
      <c r="CR496" s="38"/>
      <c r="CS496" s="38"/>
    </row>
    <row r="497" spans="1:97" ht="13.5" customHeight="1" x14ac:dyDescent="0.35">
      <c r="A497" s="25"/>
      <c r="B497" s="132"/>
      <c r="C497" s="27"/>
      <c r="D497" s="104"/>
      <c r="E497" s="105"/>
      <c r="F497" s="29"/>
      <c r="G497" s="30"/>
      <c r="H497" s="30"/>
      <c r="I497" s="31"/>
      <c r="J497" s="106"/>
      <c r="K497" s="106"/>
      <c r="L497" s="107"/>
      <c r="M497" s="107"/>
      <c r="N497" s="108"/>
      <c r="O497" s="108"/>
      <c r="P497" s="108"/>
      <c r="Q497" s="108"/>
      <c r="R497" s="108"/>
      <c r="S497" s="107"/>
      <c r="T497" s="107"/>
      <c r="U497" s="33"/>
      <c r="V497" s="31"/>
      <c r="W497" s="38"/>
      <c r="X497" s="38"/>
      <c r="Y497" s="38"/>
      <c r="Z497" s="38"/>
      <c r="AA497" s="38"/>
      <c r="AB497" s="33"/>
      <c r="AC497" s="33"/>
      <c r="AD497" s="33"/>
      <c r="AE497" s="33"/>
      <c r="AF497" s="33"/>
      <c r="AG497" s="33"/>
      <c r="AH497" s="33"/>
      <c r="AI497" s="170"/>
      <c r="AJ497" s="170"/>
      <c r="AK497" s="170"/>
      <c r="AL497" s="170"/>
      <c r="AM497" s="33"/>
      <c r="AN497" s="48"/>
      <c r="AO497" s="34"/>
      <c r="AP497" s="38"/>
      <c r="AQ497" s="34"/>
      <c r="AR497" s="31"/>
      <c r="AS497" s="38"/>
      <c r="AT497" s="38"/>
      <c r="AU497" s="37"/>
      <c r="AV497" s="38"/>
      <c r="AW497" s="38"/>
      <c r="AX497" s="147"/>
      <c r="AY497" s="60"/>
      <c r="AZ497" s="60"/>
      <c r="BA497" s="148"/>
      <c r="BB497" s="282"/>
      <c r="BC497" s="283"/>
      <c r="BD497" s="147"/>
      <c r="BE497" s="147"/>
      <c r="BF497" s="147"/>
      <c r="BG497" s="147"/>
      <c r="BH497" s="147"/>
      <c r="BI497" s="147"/>
      <c r="BJ497" s="147"/>
      <c r="BK497" s="148"/>
      <c r="BL497" s="149"/>
      <c r="BM497" s="149"/>
      <c r="BN497" s="147"/>
      <c r="BO497" s="38"/>
      <c r="BP497" s="38"/>
      <c r="BQ497" s="187"/>
      <c r="BR497" s="61"/>
      <c r="BS497" s="61"/>
      <c r="BT497" s="188"/>
      <c r="BU497" s="275"/>
      <c r="BV497" s="275"/>
      <c r="BW497" s="187"/>
      <c r="BX497" s="187"/>
      <c r="BY497" s="187"/>
      <c r="BZ497" s="187"/>
      <c r="CA497" s="187"/>
      <c r="CB497" s="187"/>
      <c r="CC497" s="187"/>
      <c r="CD497" s="187"/>
      <c r="CE497" s="187"/>
      <c r="CF497" s="188"/>
      <c r="CG497" s="189"/>
      <c r="CH497" s="189"/>
      <c r="CI497" s="187"/>
      <c r="CJ497" s="38"/>
      <c r="CK497" s="38"/>
      <c r="CL497" s="38"/>
      <c r="CM497" s="38"/>
      <c r="CN497" s="38"/>
      <c r="CO497" s="38"/>
      <c r="CP497" s="38"/>
      <c r="CQ497" s="38"/>
      <c r="CR497" s="38"/>
      <c r="CS497" s="38"/>
    </row>
    <row r="498" spans="1:97" ht="13.5" customHeight="1" x14ac:dyDescent="0.35">
      <c r="A498" s="25"/>
      <c r="B498" s="132"/>
      <c r="C498" s="27"/>
      <c r="D498" s="104"/>
      <c r="E498" s="105"/>
      <c r="F498" s="29"/>
      <c r="G498" s="30"/>
      <c r="H498" s="30"/>
      <c r="I498" s="31"/>
      <c r="J498" s="106"/>
      <c r="K498" s="106"/>
      <c r="L498" s="107"/>
      <c r="M498" s="107"/>
      <c r="N498" s="108"/>
      <c r="O498" s="108"/>
      <c r="P498" s="108"/>
      <c r="Q498" s="108"/>
      <c r="R498" s="108"/>
      <c r="S498" s="107"/>
      <c r="T498" s="107"/>
      <c r="U498" s="33"/>
      <c r="V498" s="31"/>
      <c r="W498" s="38"/>
      <c r="X498" s="38"/>
      <c r="Y498" s="38"/>
      <c r="Z498" s="38"/>
      <c r="AA498" s="38"/>
      <c r="AB498" s="33"/>
      <c r="AC498" s="33"/>
      <c r="AD498" s="33"/>
      <c r="AE498" s="33"/>
      <c r="AF498" s="33"/>
      <c r="AG498" s="33"/>
      <c r="AH498" s="33"/>
      <c r="AI498" s="170"/>
      <c r="AJ498" s="170"/>
      <c r="AK498" s="170"/>
      <c r="AL498" s="170"/>
      <c r="AM498" s="33"/>
      <c r="AN498" s="48"/>
      <c r="AO498" s="34"/>
      <c r="AP498" s="38"/>
      <c r="AQ498" s="34"/>
      <c r="AR498" s="31"/>
      <c r="AS498" s="38"/>
      <c r="AT498" s="38"/>
      <c r="AU498" s="37"/>
      <c r="AV498" s="38"/>
      <c r="AW498" s="38"/>
      <c r="AX498" s="147"/>
      <c r="AY498" s="60"/>
      <c r="AZ498" s="60"/>
      <c r="BA498" s="148"/>
      <c r="BB498" s="282"/>
      <c r="BC498" s="283"/>
      <c r="BD498" s="147"/>
      <c r="BE498" s="147"/>
      <c r="BF498" s="147"/>
      <c r="BG498" s="147"/>
      <c r="BH498" s="147"/>
      <c r="BI498" s="147"/>
      <c r="BJ498" s="147"/>
      <c r="BK498" s="148"/>
      <c r="BL498" s="149"/>
      <c r="BM498" s="149"/>
      <c r="BN498" s="147"/>
      <c r="BO498" s="38"/>
      <c r="BP498" s="38"/>
      <c r="BQ498" s="187"/>
      <c r="BR498" s="61"/>
      <c r="BS498" s="61"/>
      <c r="BT498" s="188"/>
      <c r="BU498" s="275"/>
      <c r="BV498" s="275"/>
      <c r="BW498" s="187"/>
      <c r="BX498" s="187"/>
      <c r="BY498" s="187"/>
      <c r="BZ498" s="187"/>
      <c r="CA498" s="187"/>
      <c r="CB498" s="187"/>
      <c r="CC498" s="187"/>
      <c r="CD498" s="187"/>
      <c r="CE498" s="187"/>
      <c r="CF498" s="188"/>
      <c r="CG498" s="189"/>
      <c r="CH498" s="189"/>
      <c r="CI498" s="187"/>
      <c r="CJ498" s="38"/>
      <c r="CK498" s="38"/>
      <c r="CL498" s="38"/>
      <c r="CM498" s="38"/>
      <c r="CN498" s="38"/>
      <c r="CO498" s="38"/>
      <c r="CP498" s="38"/>
      <c r="CQ498" s="38"/>
      <c r="CR498" s="38"/>
      <c r="CS498" s="38"/>
    </row>
    <row r="499" spans="1:97" ht="13.5" customHeight="1" x14ac:dyDescent="0.35">
      <c r="A499" s="25"/>
      <c r="B499" s="132"/>
      <c r="C499" s="27"/>
      <c r="D499" s="104"/>
      <c r="E499" s="105"/>
      <c r="F499" s="29"/>
      <c r="G499" s="30"/>
      <c r="H499" s="30"/>
      <c r="I499" s="31"/>
      <c r="J499" s="106"/>
      <c r="K499" s="106"/>
      <c r="L499" s="107"/>
      <c r="M499" s="107"/>
      <c r="N499" s="108"/>
      <c r="O499" s="108"/>
      <c r="P499" s="108"/>
      <c r="Q499" s="108"/>
      <c r="R499" s="108"/>
      <c r="S499" s="107"/>
      <c r="T499" s="107"/>
      <c r="U499" s="33"/>
      <c r="V499" s="31"/>
      <c r="W499" s="38"/>
      <c r="X499" s="38"/>
      <c r="Y499" s="38"/>
      <c r="Z499" s="38"/>
      <c r="AA499" s="38"/>
      <c r="AB499" s="33"/>
      <c r="AC499" s="33"/>
      <c r="AD499" s="33"/>
      <c r="AE499" s="33"/>
      <c r="AF499" s="33"/>
      <c r="AG499" s="33"/>
      <c r="AH499" s="33"/>
      <c r="AI499" s="170"/>
      <c r="AJ499" s="170"/>
      <c r="AK499" s="170"/>
      <c r="AL499" s="170"/>
      <c r="AM499" s="33"/>
      <c r="AN499" s="48"/>
      <c r="AO499" s="34"/>
      <c r="AP499" s="38"/>
      <c r="AQ499" s="34"/>
      <c r="AR499" s="31"/>
      <c r="AS499" s="38"/>
      <c r="AT499" s="38"/>
      <c r="AU499" s="37"/>
      <c r="AV499" s="38"/>
      <c r="AW499" s="38"/>
      <c r="AX499" s="147"/>
      <c r="AY499" s="60"/>
      <c r="AZ499" s="60"/>
      <c r="BA499" s="148"/>
      <c r="BB499" s="282"/>
      <c r="BC499" s="283"/>
      <c r="BD499" s="147"/>
      <c r="BE499" s="147"/>
      <c r="BF499" s="147"/>
      <c r="BG499" s="147"/>
      <c r="BH499" s="147"/>
      <c r="BI499" s="147"/>
      <c r="BJ499" s="147"/>
      <c r="BK499" s="148"/>
      <c r="BL499" s="149"/>
      <c r="BM499" s="149"/>
      <c r="BN499" s="147"/>
      <c r="BO499" s="38"/>
      <c r="BP499" s="38"/>
      <c r="BQ499" s="187"/>
      <c r="BR499" s="61"/>
      <c r="BS499" s="61"/>
      <c r="BT499" s="188"/>
      <c r="BU499" s="275"/>
      <c r="BV499" s="275"/>
      <c r="BW499" s="187"/>
      <c r="BX499" s="187"/>
      <c r="BY499" s="187"/>
      <c r="BZ499" s="187"/>
      <c r="CA499" s="187"/>
      <c r="CB499" s="187"/>
      <c r="CC499" s="187"/>
      <c r="CD499" s="187"/>
      <c r="CE499" s="187"/>
      <c r="CF499" s="188"/>
      <c r="CG499" s="189"/>
      <c r="CH499" s="189"/>
      <c r="CI499" s="187"/>
      <c r="CJ499" s="38"/>
      <c r="CK499" s="38"/>
      <c r="CL499" s="38"/>
      <c r="CM499" s="38"/>
      <c r="CN499" s="38"/>
      <c r="CO499" s="38"/>
      <c r="CP499" s="38"/>
      <c r="CQ499" s="38"/>
      <c r="CR499" s="38"/>
      <c r="CS499" s="38"/>
    </row>
    <row r="500" spans="1:97" ht="13.5" customHeight="1" x14ac:dyDescent="0.35">
      <c r="A500" s="25"/>
      <c r="B500" s="132"/>
      <c r="C500" s="27"/>
      <c r="D500" s="104"/>
      <c r="E500" s="105"/>
      <c r="F500" s="29"/>
      <c r="G500" s="30"/>
      <c r="H500" s="30"/>
      <c r="I500" s="31"/>
      <c r="J500" s="106"/>
      <c r="K500" s="106"/>
      <c r="L500" s="107"/>
      <c r="M500" s="107"/>
      <c r="N500" s="108"/>
      <c r="O500" s="108"/>
      <c r="P500" s="108"/>
      <c r="Q500" s="108"/>
      <c r="R500" s="108"/>
      <c r="S500" s="107"/>
      <c r="T500" s="107"/>
      <c r="U500" s="33"/>
      <c r="V500" s="31"/>
      <c r="W500" s="38"/>
      <c r="X500" s="38"/>
      <c r="Y500" s="38"/>
      <c r="Z500" s="38"/>
      <c r="AA500" s="38"/>
      <c r="AB500" s="33"/>
      <c r="AC500" s="33"/>
      <c r="AD500" s="33"/>
      <c r="AE500" s="33"/>
      <c r="AF500" s="33"/>
      <c r="AG500" s="33"/>
      <c r="AH500" s="33"/>
      <c r="AI500" s="170"/>
      <c r="AJ500" s="170"/>
      <c r="AK500" s="170"/>
      <c r="AL500" s="170"/>
      <c r="AM500" s="33"/>
      <c r="AN500" s="48"/>
      <c r="AO500" s="34"/>
      <c r="AP500" s="38"/>
      <c r="AQ500" s="34"/>
      <c r="AR500" s="31"/>
      <c r="AS500" s="38"/>
      <c r="AT500" s="38"/>
      <c r="AU500" s="37"/>
      <c r="AV500" s="38"/>
      <c r="AW500" s="38"/>
      <c r="AX500" s="147"/>
      <c r="AY500" s="60"/>
      <c r="AZ500" s="60"/>
      <c r="BA500" s="148"/>
      <c r="BB500" s="282"/>
      <c r="BC500" s="283"/>
      <c r="BD500" s="147"/>
      <c r="BE500" s="147"/>
      <c r="BF500" s="147"/>
      <c r="BG500" s="147"/>
      <c r="BH500" s="147"/>
      <c r="BI500" s="147"/>
      <c r="BJ500" s="147"/>
      <c r="BK500" s="148"/>
      <c r="BL500" s="149"/>
      <c r="BM500" s="149"/>
      <c r="BN500" s="147"/>
      <c r="BO500" s="38"/>
      <c r="BP500" s="38"/>
      <c r="BQ500" s="187"/>
      <c r="BR500" s="61"/>
      <c r="BS500" s="61"/>
      <c r="BT500" s="188"/>
      <c r="BU500" s="275"/>
      <c r="BV500" s="275"/>
      <c r="BW500" s="187"/>
      <c r="BX500" s="187"/>
      <c r="BY500" s="187"/>
      <c r="BZ500" s="187"/>
      <c r="CA500" s="187"/>
      <c r="CB500" s="187"/>
      <c r="CC500" s="187"/>
      <c r="CD500" s="187"/>
      <c r="CE500" s="187"/>
      <c r="CF500" s="188"/>
      <c r="CG500" s="189"/>
      <c r="CH500" s="189"/>
      <c r="CI500" s="187"/>
      <c r="CJ500" s="38"/>
      <c r="CK500" s="38"/>
      <c r="CL500" s="38"/>
      <c r="CM500" s="38"/>
      <c r="CN500" s="38"/>
      <c r="CO500" s="38"/>
      <c r="CP500" s="38"/>
      <c r="CQ500" s="38"/>
      <c r="CR500" s="38"/>
      <c r="CS500" s="38"/>
    </row>
    <row r="501" spans="1:97" ht="13.5" customHeight="1" x14ac:dyDescent="0.35">
      <c r="A501" s="25"/>
      <c r="B501" s="132"/>
      <c r="C501" s="27"/>
      <c r="D501" s="104"/>
      <c r="E501" s="105"/>
      <c r="F501" s="29"/>
      <c r="G501" s="30"/>
      <c r="H501" s="30"/>
      <c r="I501" s="31"/>
      <c r="J501" s="106"/>
      <c r="K501" s="106"/>
      <c r="L501" s="107"/>
      <c r="M501" s="107"/>
      <c r="N501" s="108"/>
      <c r="O501" s="108"/>
      <c r="P501" s="108"/>
      <c r="Q501" s="108"/>
      <c r="R501" s="108"/>
      <c r="S501" s="107"/>
      <c r="T501" s="107"/>
      <c r="U501" s="33"/>
      <c r="V501" s="31"/>
      <c r="W501" s="38"/>
      <c r="X501" s="38"/>
      <c r="Y501" s="38"/>
      <c r="Z501" s="38"/>
      <c r="AA501" s="38"/>
      <c r="AB501" s="33"/>
      <c r="AC501" s="33"/>
      <c r="AD501" s="33"/>
      <c r="AE501" s="33"/>
      <c r="AF501" s="33"/>
      <c r="AG501" s="33"/>
      <c r="AH501" s="33"/>
      <c r="AI501" s="170"/>
      <c r="AJ501" s="170"/>
      <c r="AK501" s="170"/>
      <c r="AL501" s="170"/>
      <c r="AM501" s="33"/>
      <c r="AN501" s="48"/>
      <c r="AO501" s="34"/>
      <c r="AP501" s="38"/>
      <c r="AQ501" s="34"/>
      <c r="AR501" s="31"/>
      <c r="AS501" s="38"/>
      <c r="AT501" s="38"/>
      <c r="AU501" s="37"/>
      <c r="AV501" s="38"/>
      <c r="AW501" s="38"/>
      <c r="AX501" s="147"/>
      <c r="AY501" s="60"/>
      <c r="AZ501" s="60"/>
      <c r="BA501" s="148"/>
      <c r="BB501" s="282"/>
      <c r="BC501" s="283"/>
      <c r="BD501" s="147"/>
      <c r="BE501" s="147"/>
      <c r="BF501" s="147"/>
      <c r="BG501" s="147"/>
      <c r="BH501" s="147"/>
      <c r="BI501" s="147"/>
      <c r="BJ501" s="147"/>
      <c r="BK501" s="148"/>
      <c r="BL501" s="149"/>
      <c r="BM501" s="149"/>
      <c r="BN501" s="147"/>
      <c r="BO501" s="38"/>
      <c r="BP501" s="38"/>
      <c r="BQ501" s="187"/>
      <c r="BR501" s="61"/>
      <c r="BS501" s="61"/>
      <c r="BT501" s="188"/>
      <c r="BU501" s="275"/>
      <c r="BV501" s="275"/>
      <c r="BW501" s="187"/>
      <c r="BX501" s="187"/>
      <c r="BY501" s="187"/>
      <c r="BZ501" s="187"/>
      <c r="CA501" s="187"/>
      <c r="CB501" s="187"/>
      <c r="CC501" s="187"/>
      <c r="CD501" s="187"/>
      <c r="CE501" s="187"/>
      <c r="CF501" s="188"/>
      <c r="CG501" s="189"/>
      <c r="CH501" s="189"/>
      <c r="CI501" s="187"/>
      <c r="CJ501" s="38"/>
      <c r="CK501" s="38"/>
      <c r="CL501" s="38"/>
      <c r="CM501" s="38"/>
      <c r="CN501" s="38"/>
      <c r="CO501" s="38"/>
      <c r="CP501" s="38"/>
      <c r="CQ501" s="38"/>
      <c r="CR501" s="38"/>
      <c r="CS501" s="38"/>
    </row>
    <row r="502" spans="1:97" ht="13.5" customHeight="1" x14ac:dyDescent="0.35">
      <c r="A502" s="25"/>
      <c r="B502" s="132"/>
      <c r="C502" s="27"/>
      <c r="D502" s="104"/>
      <c r="E502" s="105"/>
      <c r="F502" s="29"/>
      <c r="G502" s="30"/>
      <c r="H502" s="30"/>
      <c r="I502" s="31"/>
      <c r="J502" s="106"/>
      <c r="K502" s="106"/>
      <c r="L502" s="107"/>
      <c r="M502" s="107"/>
      <c r="N502" s="108"/>
      <c r="O502" s="108"/>
      <c r="P502" s="108"/>
      <c r="Q502" s="108"/>
      <c r="R502" s="108"/>
      <c r="S502" s="107"/>
      <c r="T502" s="107"/>
      <c r="U502" s="33"/>
      <c r="V502" s="31"/>
      <c r="W502" s="38"/>
      <c r="X502" s="38"/>
      <c r="Y502" s="38"/>
      <c r="Z502" s="38"/>
      <c r="AA502" s="38"/>
      <c r="AB502" s="33"/>
      <c r="AC502" s="33"/>
      <c r="AD502" s="33"/>
      <c r="AE502" s="33"/>
      <c r="AF502" s="33"/>
      <c r="AG502" s="33"/>
      <c r="AH502" s="33"/>
      <c r="AI502" s="170"/>
      <c r="AJ502" s="170"/>
      <c r="AK502" s="170"/>
      <c r="AL502" s="170"/>
      <c r="AM502" s="33"/>
      <c r="AN502" s="48"/>
      <c r="AO502" s="34"/>
      <c r="AP502" s="38"/>
      <c r="AQ502" s="34"/>
      <c r="AR502" s="31"/>
      <c r="AS502" s="38"/>
      <c r="AT502" s="38"/>
      <c r="AU502" s="37"/>
      <c r="AV502" s="38"/>
      <c r="AW502" s="38"/>
      <c r="AX502" s="147"/>
      <c r="AY502" s="60"/>
      <c r="AZ502" s="60"/>
      <c r="BA502" s="148"/>
      <c r="BB502" s="282"/>
      <c r="BC502" s="283"/>
      <c r="BD502" s="147"/>
      <c r="BE502" s="147"/>
      <c r="BF502" s="147"/>
      <c r="BG502" s="147"/>
      <c r="BH502" s="147"/>
      <c r="BI502" s="147"/>
      <c r="BJ502" s="147"/>
      <c r="BK502" s="148"/>
      <c r="BL502" s="149"/>
      <c r="BM502" s="149"/>
      <c r="BN502" s="147"/>
      <c r="BO502" s="38"/>
      <c r="BP502" s="38"/>
      <c r="BQ502" s="187"/>
      <c r="BR502" s="61"/>
      <c r="BS502" s="61"/>
      <c r="BT502" s="188"/>
      <c r="BU502" s="275"/>
      <c r="BV502" s="275"/>
      <c r="BW502" s="187"/>
      <c r="BX502" s="187"/>
      <c r="BY502" s="187"/>
      <c r="BZ502" s="187"/>
      <c r="CA502" s="187"/>
      <c r="CB502" s="187"/>
      <c r="CC502" s="187"/>
      <c r="CD502" s="187"/>
      <c r="CE502" s="187"/>
      <c r="CF502" s="188"/>
      <c r="CG502" s="189"/>
      <c r="CH502" s="189"/>
      <c r="CI502" s="187"/>
      <c r="CJ502" s="38"/>
      <c r="CK502" s="38"/>
      <c r="CL502" s="38"/>
      <c r="CM502" s="38"/>
      <c r="CN502" s="38"/>
      <c r="CO502" s="38"/>
      <c r="CP502" s="38"/>
      <c r="CQ502" s="38"/>
      <c r="CR502" s="38"/>
      <c r="CS502" s="38"/>
    </row>
    <row r="503" spans="1:97" ht="13.5" customHeight="1" x14ac:dyDescent="0.35">
      <c r="A503" s="25"/>
      <c r="B503" s="132"/>
      <c r="C503" s="27"/>
      <c r="D503" s="104"/>
      <c r="E503" s="105"/>
      <c r="F503" s="29"/>
      <c r="G503" s="30"/>
      <c r="H503" s="30"/>
      <c r="I503" s="31"/>
      <c r="J503" s="106"/>
      <c r="K503" s="106"/>
      <c r="L503" s="107"/>
      <c r="M503" s="107"/>
      <c r="N503" s="108"/>
      <c r="O503" s="108"/>
      <c r="P503" s="108"/>
      <c r="Q503" s="108"/>
      <c r="R503" s="108"/>
      <c r="S503" s="107"/>
      <c r="T503" s="107"/>
      <c r="U503" s="33"/>
      <c r="V503" s="31"/>
      <c r="W503" s="38"/>
      <c r="X503" s="38"/>
      <c r="Y503" s="38"/>
      <c r="Z503" s="38"/>
      <c r="AA503" s="38"/>
      <c r="AB503" s="33"/>
      <c r="AC503" s="33"/>
      <c r="AD503" s="33"/>
      <c r="AE503" s="33"/>
      <c r="AF503" s="33"/>
      <c r="AG503" s="33"/>
      <c r="AH503" s="33"/>
      <c r="AI503" s="170"/>
      <c r="AJ503" s="170"/>
      <c r="AK503" s="170"/>
      <c r="AL503" s="170"/>
      <c r="AM503" s="33"/>
      <c r="AN503" s="48"/>
      <c r="AO503" s="34"/>
      <c r="AP503" s="38"/>
      <c r="AQ503" s="34"/>
      <c r="AR503" s="31"/>
      <c r="AS503" s="38"/>
      <c r="AT503" s="38"/>
      <c r="AU503" s="37"/>
      <c r="AV503" s="38"/>
      <c r="AW503" s="38"/>
      <c r="AX503" s="147"/>
      <c r="AY503" s="60"/>
      <c r="AZ503" s="60"/>
      <c r="BA503" s="148"/>
      <c r="BB503" s="282"/>
      <c r="BC503" s="283"/>
      <c r="BD503" s="147"/>
      <c r="BE503" s="147"/>
      <c r="BF503" s="147"/>
      <c r="BG503" s="147"/>
      <c r="BH503" s="147"/>
      <c r="BI503" s="147"/>
      <c r="BJ503" s="147"/>
      <c r="BK503" s="148"/>
      <c r="BL503" s="149"/>
      <c r="BM503" s="149"/>
      <c r="BN503" s="147"/>
      <c r="BO503" s="38"/>
      <c r="BP503" s="38"/>
      <c r="BQ503" s="187"/>
      <c r="BR503" s="61"/>
      <c r="BS503" s="61"/>
      <c r="BT503" s="188"/>
      <c r="BU503" s="275"/>
      <c r="BV503" s="275"/>
      <c r="BW503" s="187"/>
      <c r="BX503" s="187"/>
      <c r="BY503" s="187"/>
      <c r="BZ503" s="187"/>
      <c r="CA503" s="187"/>
      <c r="CB503" s="187"/>
      <c r="CC503" s="187"/>
      <c r="CD503" s="187"/>
      <c r="CE503" s="187"/>
      <c r="CF503" s="188"/>
      <c r="CG503" s="189"/>
      <c r="CH503" s="189"/>
      <c r="CI503" s="187"/>
      <c r="CJ503" s="38"/>
      <c r="CK503" s="38"/>
      <c r="CL503" s="38"/>
      <c r="CM503" s="38"/>
      <c r="CN503" s="38"/>
      <c r="CO503" s="38"/>
      <c r="CP503" s="38"/>
      <c r="CQ503" s="38"/>
      <c r="CR503" s="38"/>
      <c r="CS503" s="38"/>
    </row>
    <row r="504" spans="1:97" ht="13.5" customHeight="1" x14ac:dyDescent="0.35">
      <c r="A504" s="25"/>
      <c r="B504" s="132"/>
      <c r="C504" s="27"/>
      <c r="D504" s="104"/>
      <c r="E504" s="105"/>
      <c r="F504" s="29"/>
      <c r="G504" s="30"/>
      <c r="H504" s="30"/>
      <c r="I504" s="31"/>
      <c r="J504" s="106"/>
      <c r="K504" s="106"/>
      <c r="L504" s="107"/>
      <c r="M504" s="107"/>
      <c r="N504" s="108"/>
      <c r="O504" s="108"/>
      <c r="P504" s="108"/>
      <c r="Q504" s="108"/>
      <c r="R504" s="108"/>
      <c r="S504" s="107"/>
      <c r="T504" s="107"/>
      <c r="U504" s="33"/>
      <c r="V504" s="31"/>
      <c r="W504" s="38"/>
      <c r="X504" s="38"/>
      <c r="Y504" s="38"/>
      <c r="Z504" s="38"/>
      <c r="AA504" s="38"/>
      <c r="AB504" s="33"/>
      <c r="AC504" s="33"/>
      <c r="AD504" s="33"/>
      <c r="AE504" s="33"/>
      <c r="AF504" s="33"/>
      <c r="AG504" s="33"/>
      <c r="AH504" s="33"/>
      <c r="AI504" s="170"/>
      <c r="AJ504" s="170"/>
      <c r="AK504" s="170"/>
      <c r="AL504" s="170"/>
      <c r="AM504" s="33"/>
      <c r="AN504" s="48"/>
      <c r="AO504" s="34"/>
      <c r="AP504" s="38"/>
      <c r="AQ504" s="34"/>
      <c r="AR504" s="31"/>
      <c r="AS504" s="38"/>
      <c r="AT504" s="38"/>
      <c r="AU504" s="37"/>
      <c r="AV504" s="38"/>
      <c r="AW504" s="38"/>
      <c r="AX504" s="147"/>
      <c r="AY504" s="60"/>
      <c r="AZ504" s="60"/>
      <c r="BA504" s="148"/>
      <c r="BB504" s="282"/>
      <c r="BC504" s="283"/>
      <c r="BD504" s="147"/>
      <c r="BE504" s="147"/>
      <c r="BF504" s="147"/>
      <c r="BG504" s="147"/>
      <c r="BH504" s="147"/>
      <c r="BI504" s="147"/>
      <c r="BJ504" s="147"/>
      <c r="BK504" s="148"/>
      <c r="BL504" s="149"/>
      <c r="BM504" s="149"/>
      <c r="BN504" s="147"/>
      <c r="BO504" s="38"/>
      <c r="BP504" s="38"/>
      <c r="BQ504" s="187"/>
      <c r="BR504" s="61"/>
      <c r="BS504" s="61"/>
      <c r="BT504" s="188"/>
      <c r="BU504" s="275"/>
      <c r="BV504" s="275"/>
      <c r="BW504" s="187"/>
      <c r="BX504" s="187"/>
      <c r="BY504" s="187"/>
      <c r="BZ504" s="187"/>
      <c r="CA504" s="187"/>
      <c r="CB504" s="187"/>
      <c r="CC504" s="187"/>
      <c r="CD504" s="187"/>
      <c r="CE504" s="187"/>
      <c r="CF504" s="188"/>
      <c r="CG504" s="189"/>
      <c r="CH504" s="189"/>
      <c r="CI504" s="187"/>
      <c r="CJ504" s="38"/>
      <c r="CK504" s="38"/>
      <c r="CL504" s="38"/>
      <c r="CM504" s="38"/>
      <c r="CN504" s="38"/>
      <c r="CO504" s="38"/>
      <c r="CP504" s="38"/>
      <c r="CQ504" s="38"/>
      <c r="CR504" s="38"/>
      <c r="CS504" s="38"/>
    </row>
    <row r="505" spans="1:97" ht="13.5" customHeight="1" x14ac:dyDescent="0.35">
      <c r="A505" s="25"/>
      <c r="B505" s="132"/>
      <c r="C505" s="27"/>
      <c r="D505" s="104"/>
      <c r="E505" s="105"/>
      <c r="F505" s="29"/>
      <c r="G505" s="30"/>
      <c r="H505" s="30"/>
      <c r="I505" s="31"/>
      <c r="J505" s="106"/>
      <c r="K505" s="106"/>
      <c r="L505" s="107"/>
      <c r="M505" s="107"/>
      <c r="N505" s="108"/>
      <c r="O505" s="108"/>
      <c r="P505" s="108"/>
      <c r="Q505" s="108"/>
      <c r="R505" s="108"/>
      <c r="S505" s="107"/>
      <c r="T505" s="107"/>
      <c r="U505" s="33"/>
      <c r="V505" s="31"/>
      <c r="W505" s="38"/>
      <c r="X505" s="38"/>
      <c r="Y505" s="38"/>
      <c r="Z505" s="38"/>
      <c r="AA505" s="38"/>
      <c r="AB505" s="33"/>
      <c r="AC505" s="33"/>
      <c r="AD505" s="33"/>
      <c r="AE505" s="33"/>
      <c r="AF505" s="33"/>
      <c r="AG505" s="33"/>
      <c r="AH505" s="33"/>
      <c r="AI505" s="170"/>
      <c r="AJ505" s="170"/>
      <c r="AK505" s="170"/>
      <c r="AL505" s="170"/>
      <c r="AM505" s="33"/>
      <c r="AN505" s="48"/>
      <c r="AO505" s="34"/>
      <c r="AP505" s="38"/>
      <c r="AQ505" s="34"/>
      <c r="AR505" s="31"/>
      <c r="AS505" s="38"/>
      <c r="AT505" s="38"/>
      <c r="AU505" s="37"/>
      <c r="AV505" s="38"/>
      <c r="AW505" s="38"/>
      <c r="AX505" s="147"/>
      <c r="AY505" s="60"/>
      <c r="AZ505" s="60"/>
      <c r="BA505" s="148"/>
      <c r="BB505" s="282"/>
      <c r="BC505" s="283"/>
      <c r="BD505" s="147"/>
      <c r="BE505" s="147"/>
      <c r="BF505" s="147"/>
      <c r="BG505" s="147"/>
      <c r="BH505" s="147"/>
      <c r="BI505" s="147"/>
      <c r="BJ505" s="147"/>
      <c r="BK505" s="148"/>
      <c r="BL505" s="149"/>
      <c r="BM505" s="149"/>
      <c r="BN505" s="147"/>
      <c r="BO505" s="38"/>
      <c r="BP505" s="38"/>
      <c r="BQ505" s="187"/>
      <c r="BR505" s="61"/>
      <c r="BS505" s="61"/>
      <c r="BT505" s="188"/>
      <c r="BU505" s="275"/>
      <c r="BV505" s="275"/>
      <c r="BW505" s="187"/>
      <c r="BX505" s="187"/>
      <c r="BY505" s="187"/>
      <c r="BZ505" s="187"/>
      <c r="CA505" s="187"/>
      <c r="CB505" s="187"/>
      <c r="CC505" s="187"/>
      <c r="CD505" s="187"/>
      <c r="CE505" s="187"/>
      <c r="CF505" s="188"/>
      <c r="CG505" s="189"/>
      <c r="CH505" s="189"/>
      <c r="CI505" s="187"/>
      <c r="CJ505" s="38"/>
      <c r="CK505" s="38"/>
      <c r="CL505" s="38"/>
      <c r="CM505" s="38"/>
      <c r="CN505" s="38"/>
      <c r="CO505" s="38"/>
      <c r="CP505" s="38"/>
      <c r="CQ505" s="38"/>
      <c r="CR505" s="38"/>
      <c r="CS505" s="38"/>
    </row>
    <row r="506" spans="1:97" ht="13.5" customHeight="1" x14ac:dyDescent="0.35">
      <c r="A506" s="25"/>
      <c r="B506" s="132"/>
      <c r="C506" s="27"/>
      <c r="D506" s="104"/>
      <c r="E506" s="105"/>
      <c r="F506" s="29"/>
      <c r="G506" s="30"/>
      <c r="H506" s="30"/>
      <c r="I506" s="31"/>
      <c r="J506" s="106"/>
      <c r="K506" s="106"/>
      <c r="L506" s="107"/>
      <c r="M506" s="107"/>
      <c r="N506" s="108"/>
      <c r="O506" s="108"/>
      <c r="P506" s="108"/>
      <c r="Q506" s="108"/>
      <c r="R506" s="108"/>
      <c r="S506" s="107"/>
      <c r="T506" s="107"/>
      <c r="U506" s="33"/>
      <c r="V506" s="31"/>
      <c r="W506" s="38"/>
      <c r="X506" s="38"/>
      <c r="Y506" s="38"/>
      <c r="Z506" s="38"/>
      <c r="AA506" s="38"/>
      <c r="AB506" s="33"/>
      <c r="AC506" s="33"/>
      <c r="AD506" s="33"/>
      <c r="AE506" s="33"/>
      <c r="AF506" s="33"/>
      <c r="AG506" s="33"/>
      <c r="AH506" s="33"/>
      <c r="AI506" s="170"/>
      <c r="AJ506" s="170"/>
      <c r="AK506" s="170"/>
      <c r="AL506" s="170"/>
      <c r="AM506" s="33"/>
      <c r="AN506" s="48"/>
      <c r="AO506" s="34"/>
      <c r="AP506" s="38"/>
      <c r="AQ506" s="34"/>
      <c r="AR506" s="31"/>
      <c r="AS506" s="38"/>
      <c r="AT506" s="38"/>
      <c r="AU506" s="37"/>
      <c r="AV506" s="38"/>
      <c r="AW506" s="38"/>
      <c r="AX506" s="147"/>
      <c r="AY506" s="60"/>
      <c r="AZ506" s="60"/>
      <c r="BA506" s="148"/>
      <c r="BB506" s="282"/>
      <c r="BC506" s="283"/>
      <c r="BD506" s="147"/>
      <c r="BE506" s="147"/>
      <c r="BF506" s="147"/>
      <c r="BG506" s="147"/>
      <c r="BH506" s="147"/>
      <c r="BI506" s="147"/>
      <c r="BJ506" s="147"/>
      <c r="BK506" s="148"/>
      <c r="BL506" s="149"/>
      <c r="BM506" s="149"/>
      <c r="BN506" s="147"/>
      <c r="BO506" s="38"/>
      <c r="BP506" s="38"/>
      <c r="BQ506" s="187"/>
      <c r="BR506" s="61"/>
      <c r="BS506" s="61"/>
      <c r="BT506" s="188"/>
      <c r="BU506" s="275"/>
      <c r="BV506" s="275"/>
      <c r="BW506" s="187"/>
      <c r="BX506" s="187"/>
      <c r="BY506" s="187"/>
      <c r="BZ506" s="187"/>
      <c r="CA506" s="187"/>
      <c r="CB506" s="187"/>
      <c r="CC506" s="187"/>
      <c r="CD506" s="187"/>
      <c r="CE506" s="187"/>
      <c r="CF506" s="188"/>
      <c r="CG506" s="189"/>
      <c r="CH506" s="189"/>
      <c r="CI506" s="187"/>
      <c r="CJ506" s="38"/>
      <c r="CK506" s="38"/>
      <c r="CL506" s="38"/>
      <c r="CM506" s="38"/>
      <c r="CN506" s="38"/>
      <c r="CO506" s="38"/>
      <c r="CP506" s="38"/>
      <c r="CQ506" s="38"/>
      <c r="CR506" s="38"/>
      <c r="CS506" s="38"/>
    </row>
    <row r="507" spans="1:97" ht="13.5" customHeight="1" x14ac:dyDescent="0.35">
      <c r="A507" s="25"/>
      <c r="B507" s="132"/>
      <c r="C507" s="27"/>
      <c r="D507" s="104"/>
      <c r="E507" s="105"/>
      <c r="F507" s="29"/>
      <c r="G507" s="30"/>
      <c r="H507" s="30"/>
      <c r="I507" s="31"/>
      <c r="J507" s="106"/>
      <c r="K507" s="106"/>
      <c r="L507" s="107"/>
      <c r="M507" s="107"/>
      <c r="N507" s="108"/>
      <c r="O507" s="108"/>
      <c r="P507" s="108"/>
      <c r="Q507" s="108"/>
      <c r="R507" s="108"/>
      <c r="S507" s="107"/>
      <c r="T507" s="107"/>
      <c r="U507" s="33"/>
      <c r="V507" s="31"/>
      <c r="W507" s="38"/>
      <c r="X507" s="38"/>
      <c r="Y507" s="38"/>
      <c r="Z507" s="38"/>
      <c r="AA507" s="38"/>
      <c r="AB507" s="33"/>
      <c r="AC507" s="33"/>
      <c r="AD507" s="33"/>
      <c r="AE507" s="33"/>
      <c r="AF507" s="33"/>
      <c r="AG507" s="33"/>
      <c r="AH507" s="33"/>
      <c r="AI507" s="170"/>
      <c r="AJ507" s="170"/>
      <c r="AK507" s="170"/>
      <c r="AL507" s="170"/>
      <c r="AM507" s="33"/>
      <c r="AN507" s="48"/>
      <c r="AO507" s="34"/>
      <c r="AP507" s="38"/>
      <c r="AQ507" s="34"/>
      <c r="AR507" s="31"/>
      <c r="AS507" s="38"/>
      <c r="AT507" s="38"/>
      <c r="AU507" s="37"/>
      <c r="AV507" s="38"/>
      <c r="AW507" s="38"/>
      <c r="AX507" s="147"/>
      <c r="AY507" s="60"/>
      <c r="AZ507" s="60"/>
      <c r="BA507" s="148"/>
      <c r="BB507" s="282"/>
      <c r="BC507" s="283"/>
      <c r="BD507" s="147"/>
      <c r="BE507" s="147"/>
      <c r="BF507" s="147"/>
      <c r="BG507" s="147"/>
      <c r="BH507" s="147"/>
      <c r="BI507" s="147"/>
      <c r="BJ507" s="147"/>
      <c r="BK507" s="148"/>
      <c r="BL507" s="149"/>
      <c r="BM507" s="149"/>
      <c r="BN507" s="147"/>
      <c r="BO507" s="38"/>
      <c r="BP507" s="38"/>
      <c r="BQ507" s="187"/>
      <c r="BR507" s="61"/>
      <c r="BS507" s="61"/>
      <c r="BT507" s="188"/>
      <c r="BU507" s="275"/>
      <c r="BV507" s="275"/>
      <c r="BW507" s="187"/>
      <c r="BX507" s="187"/>
      <c r="BY507" s="187"/>
      <c r="BZ507" s="187"/>
      <c r="CA507" s="187"/>
      <c r="CB507" s="187"/>
      <c r="CC507" s="187"/>
      <c r="CD507" s="187"/>
      <c r="CE507" s="187"/>
      <c r="CF507" s="188"/>
      <c r="CG507" s="189"/>
      <c r="CH507" s="189"/>
      <c r="CI507" s="187"/>
      <c r="CJ507" s="38"/>
      <c r="CK507" s="38"/>
      <c r="CL507" s="38"/>
      <c r="CM507" s="38"/>
      <c r="CN507" s="38"/>
      <c r="CO507" s="38"/>
      <c r="CP507" s="38"/>
      <c r="CQ507" s="38"/>
      <c r="CR507" s="38"/>
      <c r="CS507" s="38"/>
    </row>
    <row r="508" spans="1:97" ht="13.5" customHeight="1" x14ac:dyDescent="0.35">
      <c r="A508" s="25"/>
      <c r="B508" s="132"/>
      <c r="C508" s="27"/>
      <c r="D508" s="104"/>
      <c r="E508" s="105"/>
      <c r="F508" s="29"/>
      <c r="G508" s="30"/>
      <c r="H508" s="30"/>
      <c r="I508" s="31"/>
      <c r="J508" s="106"/>
      <c r="K508" s="106"/>
      <c r="L508" s="107"/>
      <c r="M508" s="107"/>
      <c r="N508" s="108"/>
      <c r="O508" s="108"/>
      <c r="P508" s="108"/>
      <c r="Q508" s="108"/>
      <c r="R508" s="108"/>
      <c r="S508" s="107"/>
      <c r="T508" s="107"/>
      <c r="U508" s="33"/>
      <c r="V508" s="31"/>
      <c r="W508" s="38"/>
      <c r="X508" s="38"/>
      <c r="Y508" s="38"/>
      <c r="Z508" s="38"/>
      <c r="AA508" s="38"/>
      <c r="AB508" s="33"/>
      <c r="AC508" s="33"/>
      <c r="AD508" s="33"/>
      <c r="AE508" s="33"/>
      <c r="AF508" s="33"/>
      <c r="AG508" s="33"/>
      <c r="AH508" s="33"/>
      <c r="AI508" s="170"/>
      <c r="AJ508" s="170"/>
      <c r="AK508" s="170"/>
      <c r="AL508" s="170"/>
      <c r="AM508" s="33"/>
      <c r="AN508" s="48"/>
      <c r="AO508" s="34"/>
      <c r="AP508" s="38"/>
      <c r="AQ508" s="34"/>
      <c r="AR508" s="31"/>
      <c r="AS508" s="38"/>
      <c r="AT508" s="38"/>
      <c r="AU508" s="37"/>
      <c r="AV508" s="38"/>
      <c r="AW508" s="38"/>
      <c r="AX508" s="147"/>
      <c r="AY508" s="60"/>
      <c r="AZ508" s="60"/>
      <c r="BA508" s="148"/>
      <c r="BB508" s="282"/>
      <c r="BC508" s="283"/>
      <c r="BD508" s="147"/>
      <c r="BE508" s="147"/>
      <c r="BF508" s="147"/>
      <c r="BG508" s="147"/>
      <c r="BH508" s="147"/>
      <c r="BI508" s="147"/>
      <c r="BJ508" s="147"/>
      <c r="BK508" s="148"/>
      <c r="BL508" s="149"/>
      <c r="BM508" s="149"/>
      <c r="BN508" s="147"/>
      <c r="BO508" s="38"/>
      <c r="BP508" s="38"/>
      <c r="BQ508" s="187"/>
      <c r="BR508" s="61"/>
      <c r="BS508" s="61"/>
      <c r="BT508" s="188"/>
      <c r="BU508" s="275"/>
      <c r="BV508" s="275"/>
      <c r="BW508" s="187"/>
      <c r="BX508" s="187"/>
      <c r="BY508" s="187"/>
      <c r="BZ508" s="187"/>
      <c r="CA508" s="187"/>
      <c r="CB508" s="187"/>
      <c r="CC508" s="187"/>
      <c r="CD508" s="187"/>
      <c r="CE508" s="187"/>
      <c r="CF508" s="188"/>
      <c r="CG508" s="189"/>
      <c r="CH508" s="189"/>
      <c r="CI508" s="187"/>
      <c r="CJ508" s="38"/>
      <c r="CK508" s="38"/>
      <c r="CL508" s="38"/>
      <c r="CM508" s="38"/>
      <c r="CN508" s="38"/>
      <c r="CO508" s="38"/>
      <c r="CP508" s="38"/>
      <c r="CQ508" s="38"/>
      <c r="CR508" s="38"/>
      <c r="CS508" s="38"/>
    </row>
    <row r="509" spans="1:97" ht="13.5" customHeight="1" x14ac:dyDescent="0.35">
      <c r="A509" s="25"/>
      <c r="B509" s="132"/>
      <c r="C509" s="27"/>
      <c r="D509" s="104"/>
      <c r="E509" s="105"/>
      <c r="F509" s="29"/>
      <c r="G509" s="30"/>
      <c r="H509" s="30"/>
      <c r="I509" s="31"/>
      <c r="J509" s="106"/>
      <c r="K509" s="106"/>
      <c r="L509" s="107"/>
      <c r="M509" s="107"/>
      <c r="N509" s="108"/>
      <c r="O509" s="108"/>
      <c r="P509" s="108"/>
      <c r="Q509" s="108"/>
      <c r="R509" s="108"/>
      <c r="S509" s="107"/>
      <c r="T509" s="107"/>
      <c r="U509" s="33"/>
      <c r="V509" s="31"/>
      <c r="W509" s="38"/>
      <c r="X509" s="38"/>
      <c r="Y509" s="38"/>
      <c r="Z509" s="38"/>
      <c r="AA509" s="38"/>
      <c r="AB509" s="33"/>
      <c r="AC509" s="33"/>
      <c r="AD509" s="33"/>
      <c r="AE509" s="33"/>
      <c r="AF509" s="33"/>
      <c r="AG509" s="33"/>
      <c r="AH509" s="33"/>
      <c r="AI509" s="170"/>
      <c r="AJ509" s="170"/>
      <c r="AK509" s="170"/>
      <c r="AL509" s="170"/>
      <c r="AM509" s="33"/>
      <c r="AN509" s="48"/>
      <c r="AO509" s="34"/>
      <c r="AP509" s="38"/>
      <c r="AQ509" s="34"/>
      <c r="AR509" s="31"/>
      <c r="AS509" s="38"/>
      <c r="AT509" s="38"/>
      <c r="AU509" s="37"/>
      <c r="AV509" s="38"/>
      <c r="AW509" s="38"/>
      <c r="AX509" s="147"/>
      <c r="AY509" s="60"/>
      <c r="AZ509" s="60"/>
      <c r="BA509" s="148"/>
      <c r="BB509" s="282"/>
      <c r="BC509" s="283"/>
      <c r="BD509" s="147"/>
      <c r="BE509" s="147"/>
      <c r="BF509" s="147"/>
      <c r="BG509" s="147"/>
      <c r="BH509" s="147"/>
      <c r="BI509" s="147"/>
      <c r="BJ509" s="147"/>
      <c r="BK509" s="148"/>
      <c r="BL509" s="149"/>
      <c r="BM509" s="149"/>
      <c r="BN509" s="147"/>
      <c r="BO509" s="38"/>
      <c r="BP509" s="38"/>
      <c r="BQ509" s="187"/>
      <c r="BR509" s="61"/>
      <c r="BS509" s="61"/>
      <c r="BT509" s="188"/>
      <c r="BU509" s="275"/>
      <c r="BV509" s="275"/>
      <c r="BW509" s="187"/>
      <c r="BX509" s="187"/>
      <c r="BY509" s="187"/>
      <c r="BZ509" s="187"/>
      <c r="CA509" s="187"/>
      <c r="CB509" s="187"/>
      <c r="CC509" s="187"/>
      <c r="CD509" s="187"/>
      <c r="CE509" s="187"/>
      <c r="CF509" s="188"/>
      <c r="CG509" s="189"/>
      <c r="CH509" s="189"/>
      <c r="CI509" s="187"/>
      <c r="CJ509" s="38"/>
      <c r="CK509" s="38"/>
      <c r="CL509" s="38"/>
      <c r="CM509" s="38"/>
      <c r="CN509" s="38"/>
      <c r="CO509" s="38"/>
      <c r="CP509" s="38"/>
      <c r="CQ509" s="38"/>
      <c r="CR509" s="38"/>
      <c r="CS509" s="38"/>
    </row>
    <row r="510" spans="1:97" ht="13.5" customHeight="1" x14ac:dyDescent="0.35">
      <c r="A510" s="25"/>
      <c r="B510" s="132"/>
      <c r="C510" s="27"/>
      <c r="D510" s="104"/>
      <c r="E510" s="105"/>
      <c r="F510" s="29"/>
      <c r="G510" s="30"/>
      <c r="H510" s="30"/>
      <c r="I510" s="31"/>
      <c r="J510" s="106"/>
      <c r="K510" s="106"/>
      <c r="L510" s="107"/>
      <c r="M510" s="107"/>
      <c r="N510" s="108"/>
      <c r="O510" s="108"/>
      <c r="P510" s="108"/>
      <c r="Q510" s="108"/>
      <c r="R510" s="108"/>
      <c r="S510" s="107"/>
      <c r="T510" s="107"/>
      <c r="U510" s="33"/>
      <c r="V510" s="31"/>
      <c r="W510" s="38"/>
      <c r="X510" s="38"/>
      <c r="Y510" s="38"/>
      <c r="Z510" s="38"/>
      <c r="AA510" s="38"/>
      <c r="AB510" s="33"/>
      <c r="AC510" s="33"/>
      <c r="AD510" s="33"/>
      <c r="AE510" s="33"/>
      <c r="AF510" s="33"/>
      <c r="AG510" s="33"/>
      <c r="AH510" s="33"/>
      <c r="AI510" s="170"/>
      <c r="AJ510" s="170"/>
      <c r="AK510" s="170"/>
      <c r="AL510" s="170"/>
      <c r="AM510" s="33"/>
      <c r="AN510" s="48"/>
      <c r="AO510" s="34"/>
      <c r="AP510" s="38"/>
      <c r="AQ510" s="34"/>
      <c r="AR510" s="31"/>
      <c r="AS510" s="38"/>
      <c r="AT510" s="38"/>
      <c r="AU510" s="37"/>
      <c r="AV510" s="38"/>
      <c r="AW510" s="38"/>
      <c r="AX510" s="147"/>
      <c r="AY510" s="60"/>
      <c r="AZ510" s="60"/>
      <c r="BA510" s="148"/>
      <c r="BB510" s="282"/>
      <c r="BC510" s="283"/>
      <c r="BD510" s="147"/>
      <c r="BE510" s="147"/>
      <c r="BF510" s="147"/>
      <c r="BG510" s="147"/>
      <c r="BH510" s="147"/>
      <c r="BI510" s="147"/>
      <c r="BJ510" s="147"/>
      <c r="BK510" s="148"/>
      <c r="BL510" s="149"/>
      <c r="BM510" s="149"/>
      <c r="BN510" s="147"/>
      <c r="BO510" s="38"/>
      <c r="BP510" s="38"/>
      <c r="BQ510" s="187"/>
      <c r="BR510" s="61"/>
      <c r="BS510" s="61"/>
      <c r="BT510" s="188"/>
      <c r="BU510" s="275"/>
      <c r="BV510" s="275"/>
      <c r="BW510" s="187"/>
      <c r="BX510" s="187"/>
      <c r="BY510" s="187"/>
      <c r="BZ510" s="187"/>
      <c r="CA510" s="187"/>
      <c r="CB510" s="187"/>
      <c r="CC510" s="187"/>
      <c r="CD510" s="187"/>
      <c r="CE510" s="187"/>
      <c r="CF510" s="188"/>
      <c r="CG510" s="189"/>
      <c r="CH510" s="189"/>
      <c r="CI510" s="187"/>
      <c r="CJ510" s="38"/>
      <c r="CK510" s="38"/>
      <c r="CL510" s="38"/>
      <c r="CM510" s="38"/>
      <c r="CN510" s="38"/>
      <c r="CO510" s="38"/>
      <c r="CP510" s="38"/>
      <c r="CQ510" s="38"/>
      <c r="CR510" s="38"/>
      <c r="CS510" s="38"/>
    </row>
    <row r="511" spans="1:97" ht="13.5" customHeight="1" x14ac:dyDescent="0.35">
      <c r="A511" s="25"/>
      <c r="B511" s="132"/>
      <c r="C511" s="27"/>
      <c r="D511" s="104"/>
      <c r="E511" s="105"/>
      <c r="F511" s="29"/>
      <c r="G511" s="30"/>
      <c r="H511" s="30"/>
      <c r="I511" s="31"/>
      <c r="J511" s="106"/>
      <c r="K511" s="106"/>
      <c r="L511" s="107"/>
      <c r="M511" s="107"/>
      <c r="N511" s="108"/>
      <c r="O511" s="108"/>
      <c r="P511" s="108"/>
      <c r="Q511" s="108"/>
      <c r="R511" s="108"/>
      <c r="S511" s="107"/>
      <c r="T511" s="107"/>
      <c r="U511" s="33"/>
      <c r="V511" s="31"/>
      <c r="W511" s="38"/>
      <c r="X511" s="38"/>
      <c r="Y511" s="38"/>
      <c r="Z511" s="38"/>
      <c r="AA511" s="38"/>
      <c r="AB511" s="33"/>
      <c r="AC511" s="33"/>
      <c r="AD511" s="33"/>
      <c r="AE511" s="33"/>
      <c r="AF511" s="33"/>
      <c r="AG511" s="33"/>
      <c r="AH511" s="33"/>
      <c r="AI511" s="170"/>
      <c r="AJ511" s="170"/>
      <c r="AK511" s="170"/>
      <c r="AL511" s="170"/>
      <c r="AM511" s="33"/>
      <c r="AN511" s="48"/>
      <c r="AO511" s="34"/>
      <c r="AP511" s="38"/>
      <c r="AQ511" s="34"/>
      <c r="AR511" s="31"/>
      <c r="AS511" s="38"/>
      <c r="AT511" s="38"/>
      <c r="AU511" s="37"/>
      <c r="AV511" s="38"/>
      <c r="AW511" s="38"/>
      <c r="AX511" s="147"/>
      <c r="AY511" s="60"/>
      <c r="AZ511" s="60"/>
      <c r="BA511" s="148"/>
      <c r="BB511" s="282"/>
      <c r="BC511" s="283"/>
      <c r="BD511" s="147"/>
      <c r="BE511" s="147"/>
      <c r="BF511" s="147"/>
      <c r="BG511" s="147"/>
      <c r="BH511" s="147"/>
      <c r="BI511" s="147"/>
      <c r="BJ511" s="147"/>
      <c r="BK511" s="148"/>
      <c r="BL511" s="149"/>
      <c r="BM511" s="149"/>
      <c r="BN511" s="147"/>
      <c r="BO511" s="38"/>
      <c r="BP511" s="38"/>
      <c r="BQ511" s="187"/>
      <c r="BR511" s="61"/>
      <c r="BS511" s="61"/>
      <c r="BT511" s="188"/>
      <c r="BU511" s="275"/>
      <c r="BV511" s="275"/>
      <c r="BW511" s="187"/>
      <c r="BX511" s="187"/>
      <c r="BY511" s="187"/>
      <c r="BZ511" s="187"/>
      <c r="CA511" s="187"/>
      <c r="CB511" s="187"/>
      <c r="CC511" s="187"/>
      <c r="CD511" s="187"/>
      <c r="CE511" s="187"/>
      <c r="CF511" s="188"/>
      <c r="CG511" s="189"/>
      <c r="CH511" s="189"/>
      <c r="CI511" s="187"/>
      <c r="CJ511" s="38"/>
      <c r="CK511" s="38"/>
      <c r="CL511" s="38"/>
      <c r="CM511" s="38"/>
      <c r="CN511" s="38"/>
      <c r="CO511" s="38"/>
      <c r="CP511" s="38"/>
      <c r="CQ511" s="38"/>
      <c r="CR511" s="38"/>
      <c r="CS511" s="38"/>
    </row>
    <row r="512" spans="1:97" ht="13.5" customHeight="1" x14ac:dyDescent="0.35">
      <c r="A512" s="25"/>
      <c r="B512" s="132"/>
      <c r="C512" s="27"/>
      <c r="D512" s="104"/>
      <c r="E512" s="105"/>
      <c r="F512" s="29"/>
      <c r="G512" s="30"/>
      <c r="H512" s="30"/>
      <c r="I512" s="31"/>
      <c r="J512" s="106"/>
      <c r="K512" s="106"/>
      <c r="L512" s="107"/>
      <c r="M512" s="107"/>
      <c r="N512" s="108"/>
      <c r="O512" s="108"/>
      <c r="P512" s="108"/>
      <c r="Q512" s="108"/>
      <c r="R512" s="108"/>
      <c r="S512" s="107"/>
      <c r="T512" s="107"/>
      <c r="U512" s="33"/>
      <c r="V512" s="31"/>
      <c r="W512" s="38"/>
      <c r="X512" s="38"/>
      <c r="Y512" s="38"/>
      <c r="Z512" s="38"/>
      <c r="AA512" s="38"/>
      <c r="AB512" s="33"/>
      <c r="AC512" s="33"/>
      <c r="AD512" s="33"/>
      <c r="AE512" s="33"/>
      <c r="AF512" s="33"/>
      <c r="AG512" s="33"/>
      <c r="AH512" s="33"/>
      <c r="AI512" s="170"/>
      <c r="AJ512" s="170"/>
      <c r="AK512" s="170"/>
      <c r="AL512" s="170"/>
      <c r="AM512" s="33"/>
      <c r="AN512" s="48"/>
      <c r="AO512" s="34"/>
      <c r="AP512" s="38"/>
      <c r="AQ512" s="34"/>
      <c r="AR512" s="31"/>
      <c r="AS512" s="38"/>
      <c r="AT512" s="38"/>
      <c r="AU512" s="37"/>
      <c r="AV512" s="38"/>
      <c r="AW512" s="38"/>
      <c r="AX512" s="147"/>
      <c r="AY512" s="60"/>
      <c r="AZ512" s="60"/>
      <c r="BA512" s="148"/>
      <c r="BB512" s="282"/>
      <c r="BC512" s="283"/>
      <c r="BD512" s="147"/>
      <c r="BE512" s="147"/>
      <c r="BF512" s="147"/>
      <c r="BG512" s="147"/>
      <c r="BH512" s="147"/>
      <c r="BI512" s="147"/>
      <c r="BJ512" s="147"/>
      <c r="BK512" s="148"/>
      <c r="BL512" s="149"/>
      <c r="BM512" s="149"/>
      <c r="BN512" s="147"/>
      <c r="BO512" s="38"/>
      <c r="BP512" s="38"/>
      <c r="BQ512" s="187"/>
      <c r="BR512" s="61"/>
      <c r="BS512" s="61"/>
      <c r="BT512" s="188"/>
      <c r="BU512" s="275"/>
      <c r="BV512" s="275"/>
      <c r="BW512" s="187"/>
      <c r="BX512" s="187"/>
      <c r="BY512" s="187"/>
      <c r="BZ512" s="187"/>
      <c r="CA512" s="187"/>
      <c r="CB512" s="187"/>
      <c r="CC512" s="187"/>
      <c r="CD512" s="187"/>
      <c r="CE512" s="187"/>
      <c r="CF512" s="188"/>
      <c r="CG512" s="189"/>
      <c r="CH512" s="189"/>
      <c r="CI512" s="187"/>
      <c r="CJ512" s="38"/>
      <c r="CK512" s="38"/>
      <c r="CL512" s="38"/>
      <c r="CM512" s="38"/>
      <c r="CN512" s="38"/>
      <c r="CO512" s="38"/>
      <c r="CP512" s="38"/>
      <c r="CQ512" s="38"/>
      <c r="CR512" s="38"/>
      <c r="CS512" s="38"/>
    </row>
    <row r="513" spans="1:97" ht="13.5" customHeight="1" x14ac:dyDescent="0.35">
      <c r="A513" s="25"/>
      <c r="B513" s="132"/>
      <c r="C513" s="27"/>
      <c r="D513" s="104"/>
      <c r="E513" s="105"/>
      <c r="F513" s="29"/>
      <c r="G513" s="30"/>
      <c r="H513" s="30"/>
      <c r="I513" s="31"/>
      <c r="J513" s="106"/>
      <c r="K513" s="106"/>
      <c r="L513" s="107"/>
      <c r="M513" s="107"/>
      <c r="N513" s="108"/>
      <c r="O513" s="108"/>
      <c r="P513" s="108"/>
      <c r="Q513" s="108"/>
      <c r="R513" s="108"/>
      <c r="S513" s="107"/>
      <c r="T513" s="107"/>
      <c r="U513" s="33"/>
      <c r="V513" s="31"/>
      <c r="W513" s="38"/>
      <c r="X513" s="38"/>
      <c r="Y513" s="38"/>
      <c r="Z513" s="38"/>
      <c r="AA513" s="38"/>
      <c r="AB513" s="33"/>
      <c r="AC513" s="33"/>
      <c r="AD513" s="33"/>
      <c r="AE513" s="33"/>
      <c r="AF513" s="33"/>
      <c r="AG513" s="33"/>
      <c r="AH513" s="33"/>
      <c r="AI513" s="170"/>
      <c r="AJ513" s="170"/>
      <c r="AK513" s="170"/>
      <c r="AL513" s="170"/>
      <c r="AM513" s="33"/>
      <c r="AN513" s="48"/>
      <c r="AO513" s="34"/>
      <c r="AP513" s="38"/>
      <c r="AQ513" s="34"/>
      <c r="AR513" s="31"/>
      <c r="AS513" s="38"/>
      <c r="AT513" s="38"/>
      <c r="AU513" s="37"/>
      <c r="AV513" s="38"/>
      <c r="AW513" s="38"/>
      <c r="AX513" s="147"/>
      <c r="AY513" s="60"/>
      <c r="AZ513" s="60"/>
      <c r="BA513" s="148"/>
      <c r="BB513" s="282"/>
      <c r="BC513" s="283"/>
      <c r="BD513" s="147"/>
      <c r="BE513" s="147"/>
      <c r="BF513" s="147"/>
      <c r="BG513" s="147"/>
      <c r="BH513" s="147"/>
      <c r="BI513" s="147"/>
      <c r="BJ513" s="147"/>
      <c r="BK513" s="148"/>
      <c r="BL513" s="149"/>
      <c r="BM513" s="149"/>
      <c r="BN513" s="147"/>
      <c r="BO513" s="38"/>
      <c r="BP513" s="38"/>
      <c r="BQ513" s="187"/>
      <c r="BR513" s="61"/>
      <c r="BS513" s="61"/>
      <c r="BT513" s="188"/>
      <c r="BU513" s="275"/>
      <c r="BV513" s="275"/>
      <c r="BW513" s="187"/>
      <c r="BX513" s="187"/>
      <c r="BY513" s="187"/>
      <c r="BZ513" s="187"/>
      <c r="CA513" s="187"/>
      <c r="CB513" s="187"/>
      <c r="CC513" s="187"/>
      <c r="CD513" s="187"/>
      <c r="CE513" s="187"/>
      <c r="CF513" s="188"/>
      <c r="CG513" s="189"/>
      <c r="CH513" s="189"/>
      <c r="CI513" s="187"/>
      <c r="CJ513" s="38"/>
      <c r="CK513" s="38"/>
      <c r="CL513" s="38"/>
      <c r="CM513" s="38"/>
      <c r="CN513" s="38"/>
      <c r="CO513" s="38"/>
      <c r="CP513" s="38"/>
      <c r="CQ513" s="38"/>
      <c r="CR513" s="38"/>
      <c r="CS513" s="38"/>
    </row>
    <row r="514" spans="1:97" ht="13.5" customHeight="1" x14ac:dyDescent="0.35">
      <c r="A514" s="25"/>
      <c r="B514" s="132"/>
      <c r="C514" s="27"/>
      <c r="D514" s="104"/>
      <c r="E514" s="105"/>
      <c r="F514" s="29"/>
      <c r="G514" s="30"/>
      <c r="H514" s="30"/>
      <c r="I514" s="31"/>
      <c r="J514" s="106"/>
      <c r="K514" s="106"/>
      <c r="L514" s="107"/>
      <c r="M514" s="107"/>
      <c r="N514" s="108"/>
      <c r="O514" s="108"/>
      <c r="P514" s="108"/>
      <c r="Q514" s="108"/>
      <c r="R514" s="108"/>
      <c r="S514" s="107"/>
      <c r="T514" s="107"/>
      <c r="U514" s="33"/>
      <c r="V514" s="31"/>
      <c r="W514" s="38"/>
      <c r="X514" s="38"/>
      <c r="Y514" s="38"/>
      <c r="Z514" s="38"/>
      <c r="AA514" s="38"/>
      <c r="AB514" s="33"/>
      <c r="AC514" s="33"/>
      <c r="AD514" s="33"/>
      <c r="AE514" s="33"/>
      <c r="AF514" s="33"/>
      <c r="AG514" s="33"/>
      <c r="AH514" s="33"/>
      <c r="AI514" s="170"/>
      <c r="AJ514" s="170"/>
      <c r="AK514" s="170"/>
      <c r="AL514" s="170"/>
      <c r="AM514" s="33"/>
      <c r="AN514" s="48"/>
      <c r="AO514" s="34"/>
      <c r="AP514" s="38"/>
      <c r="AQ514" s="34"/>
      <c r="AR514" s="31"/>
      <c r="AS514" s="38"/>
      <c r="AT514" s="38"/>
      <c r="AU514" s="37"/>
      <c r="AV514" s="38"/>
      <c r="AW514" s="38"/>
      <c r="AX514" s="147"/>
      <c r="AY514" s="60"/>
      <c r="AZ514" s="60"/>
      <c r="BA514" s="148"/>
      <c r="BB514" s="282"/>
      <c r="BC514" s="283"/>
      <c r="BD514" s="147"/>
      <c r="BE514" s="147"/>
      <c r="BF514" s="147"/>
      <c r="BG514" s="147"/>
      <c r="BH514" s="147"/>
      <c r="BI514" s="147"/>
      <c r="BJ514" s="147"/>
      <c r="BK514" s="148"/>
      <c r="BL514" s="149"/>
      <c r="BM514" s="149"/>
      <c r="BN514" s="147"/>
      <c r="BO514" s="38"/>
      <c r="BP514" s="38"/>
      <c r="BQ514" s="187"/>
      <c r="BR514" s="61"/>
      <c r="BS514" s="61"/>
      <c r="BT514" s="188"/>
      <c r="BU514" s="275"/>
      <c r="BV514" s="275"/>
      <c r="BW514" s="187"/>
      <c r="BX514" s="187"/>
      <c r="BY514" s="187"/>
      <c r="BZ514" s="187"/>
      <c r="CA514" s="187"/>
      <c r="CB514" s="187"/>
      <c r="CC514" s="187"/>
      <c r="CD514" s="187"/>
      <c r="CE514" s="187"/>
      <c r="CF514" s="188"/>
      <c r="CG514" s="189"/>
      <c r="CH514" s="189"/>
      <c r="CI514" s="187"/>
      <c r="CJ514" s="38"/>
      <c r="CK514" s="38"/>
      <c r="CL514" s="38"/>
      <c r="CM514" s="38"/>
      <c r="CN514" s="38"/>
      <c r="CO514" s="38"/>
      <c r="CP514" s="38"/>
      <c r="CQ514" s="38"/>
      <c r="CR514" s="38"/>
      <c r="CS514" s="38"/>
    </row>
    <row r="515" spans="1:97" ht="13.5" customHeight="1" x14ac:dyDescent="0.35">
      <c r="A515" s="25"/>
      <c r="B515" s="132"/>
      <c r="C515" s="27"/>
      <c r="D515" s="104"/>
      <c r="E515" s="105"/>
      <c r="F515" s="29"/>
      <c r="G515" s="30"/>
      <c r="H515" s="30"/>
      <c r="I515" s="31"/>
      <c r="J515" s="106"/>
      <c r="K515" s="106"/>
      <c r="L515" s="107"/>
      <c r="M515" s="107"/>
      <c r="N515" s="108"/>
      <c r="O515" s="108"/>
      <c r="P515" s="108"/>
      <c r="Q515" s="108"/>
      <c r="R515" s="108"/>
      <c r="S515" s="107"/>
      <c r="T515" s="107"/>
      <c r="U515" s="33"/>
      <c r="V515" s="31"/>
      <c r="W515" s="38"/>
      <c r="X515" s="38"/>
      <c r="Y515" s="38"/>
      <c r="Z515" s="38"/>
      <c r="AA515" s="38"/>
      <c r="AB515" s="33"/>
      <c r="AC515" s="33"/>
      <c r="AD515" s="33"/>
      <c r="AE515" s="33"/>
      <c r="AF515" s="33"/>
      <c r="AG515" s="33"/>
      <c r="AH515" s="33"/>
      <c r="AI515" s="170"/>
      <c r="AJ515" s="170"/>
      <c r="AK515" s="170"/>
      <c r="AL515" s="170"/>
      <c r="AM515" s="33"/>
      <c r="AN515" s="48"/>
      <c r="AO515" s="34"/>
      <c r="AP515" s="38"/>
      <c r="AQ515" s="34"/>
      <c r="AR515" s="31"/>
      <c r="AS515" s="38"/>
      <c r="AT515" s="38"/>
      <c r="AU515" s="37"/>
      <c r="AV515" s="38"/>
      <c r="AW515" s="38"/>
      <c r="AX515" s="147"/>
      <c r="AY515" s="60"/>
      <c r="AZ515" s="60"/>
      <c r="BA515" s="148"/>
      <c r="BB515" s="282"/>
      <c r="BC515" s="283"/>
      <c r="BD515" s="147"/>
      <c r="BE515" s="147"/>
      <c r="BF515" s="147"/>
      <c r="BG515" s="147"/>
      <c r="BH515" s="147"/>
      <c r="BI515" s="147"/>
      <c r="BJ515" s="147"/>
      <c r="BK515" s="148"/>
      <c r="BL515" s="149"/>
      <c r="BM515" s="149"/>
      <c r="BN515" s="147"/>
      <c r="BO515" s="38"/>
      <c r="BP515" s="38"/>
      <c r="BQ515" s="187"/>
      <c r="BR515" s="61"/>
      <c r="BS515" s="61"/>
      <c r="BT515" s="188"/>
      <c r="BU515" s="275"/>
      <c r="BV515" s="275"/>
      <c r="BW515" s="187"/>
      <c r="BX515" s="187"/>
      <c r="BY515" s="187"/>
      <c r="BZ515" s="187"/>
      <c r="CA515" s="187"/>
      <c r="CB515" s="187"/>
      <c r="CC515" s="187"/>
      <c r="CD515" s="187"/>
      <c r="CE515" s="187"/>
      <c r="CF515" s="188"/>
      <c r="CG515" s="189"/>
      <c r="CH515" s="189"/>
      <c r="CI515" s="187"/>
      <c r="CJ515" s="38"/>
      <c r="CK515" s="38"/>
      <c r="CL515" s="38"/>
      <c r="CM515" s="38"/>
      <c r="CN515" s="38"/>
      <c r="CO515" s="38"/>
      <c r="CP515" s="38"/>
      <c r="CQ515" s="38"/>
      <c r="CR515" s="38"/>
      <c r="CS515" s="38"/>
    </row>
    <row r="516" spans="1:97" ht="13.5" customHeight="1" x14ac:dyDescent="0.35">
      <c r="A516" s="25"/>
      <c r="B516" s="132"/>
      <c r="C516" s="27"/>
      <c r="D516" s="104"/>
      <c r="E516" s="105"/>
      <c r="F516" s="29"/>
      <c r="G516" s="30"/>
      <c r="H516" s="30"/>
      <c r="I516" s="31"/>
      <c r="J516" s="106"/>
      <c r="K516" s="106"/>
      <c r="L516" s="107"/>
      <c r="M516" s="107"/>
      <c r="N516" s="108"/>
      <c r="O516" s="108"/>
      <c r="P516" s="108"/>
      <c r="Q516" s="108"/>
      <c r="R516" s="108"/>
      <c r="S516" s="107"/>
      <c r="T516" s="107"/>
      <c r="U516" s="33"/>
      <c r="V516" s="31"/>
      <c r="W516" s="38"/>
      <c r="X516" s="38"/>
      <c r="Y516" s="38"/>
      <c r="Z516" s="38"/>
      <c r="AA516" s="38"/>
      <c r="AB516" s="33"/>
      <c r="AC516" s="33"/>
      <c r="AD516" s="33"/>
      <c r="AE516" s="33"/>
      <c r="AF516" s="33"/>
      <c r="AG516" s="33"/>
      <c r="AH516" s="33"/>
      <c r="AI516" s="170"/>
      <c r="AJ516" s="170"/>
      <c r="AK516" s="170"/>
      <c r="AL516" s="170"/>
      <c r="AM516" s="33"/>
      <c r="AN516" s="48"/>
      <c r="AO516" s="34"/>
      <c r="AP516" s="38"/>
      <c r="AQ516" s="34"/>
      <c r="AR516" s="31"/>
      <c r="AS516" s="38"/>
      <c r="AT516" s="38"/>
      <c r="AU516" s="37"/>
      <c r="AV516" s="38"/>
      <c r="AW516" s="38"/>
      <c r="AX516" s="147"/>
      <c r="AY516" s="60"/>
      <c r="AZ516" s="60"/>
      <c r="BA516" s="148"/>
      <c r="BB516" s="282"/>
      <c r="BC516" s="283"/>
      <c r="BD516" s="147"/>
      <c r="BE516" s="147"/>
      <c r="BF516" s="147"/>
      <c r="BG516" s="147"/>
      <c r="BH516" s="147"/>
      <c r="BI516" s="147"/>
      <c r="BJ516" s="147"/>
      <c r="BK516" s="148"/>
      <c r="BL516" s="149"/>
      <c r="BM516" s="149"/>
      <c r="BN516" s="147"/>
      <c r="BO516" s="38"/>
      <c r="BP516" s="38"/>
      <c r="BQ516" s="187"/>
      <c r="BR516" s="61"/>
      <c r="BS516" s="61"/>
      <c r="BT516" s="188"/>
      <c r="BU516" s="275"/>
      <c r="BV516" s="275"/>
      <c r="BW516" s="187"/>
      <c r="BX516" s="187"/>
      <c r="BY516" s="187"/>
      <c r="BZ516" s="187"/>
      <c r="CA516" s="187"/>
      <c r="CB516" s="187"/>
      <c r="CC516" s="187"/>
      <c r="CD516" s="187"/>
      <c r="CE516" s="187"/>
      <c r="CF516" s="188"/>
      <c r="CG516" s="189"/>
      <c r="CH516" s="189"/>
      <c r="CI516" s="187"/>
      <c r="CJ516" s="38"/>
      <c r="CK516" s="38"/>
      <c r="CL516" s="38"/>
      <c r="CM516" s="38"/>
      <c r="CN516" s="38"/>
      <c r="CO516" s="38"/>
      <c r="CP516" s="38"/>
      <c r="CQ516" s="38"/>
      <c r="CR516" s="38"/>
      <c r="CS516" s="38"/>
    </row>
    <row r="517" spans="1:97" ht="13.5" customHeight="1" x14ac:dyDescent="0.35">
      <c r="A517" s="25"/>
      <c r="B517" s="132"/>
      <c r="C517" s="27"/>
      <c r="D517" s="104"/>
      <c r="E517" s="105"/>
      <c r="F517" s="29"/>
      <c r="G517" s="30"/>
      <c r="H517" s="30"/>
      <c r="I517" s="31"/>
      <c r="J517" s="106"/>
      <c r="K517" s="106"/>
      <c r="L517" s="107"/>
      <c r="M517" s="107"/>
      <c r="N517" s="108"/>
      <c r="O517" s="108"/>
      <c r="P517" s="108"/>
      <c r="Q517" s="108"/>
      <c r="R517" s="108"/>
      <c r="S517" s="107"/>
      <c r="T517" s="107"/>
      <c r="U517" s="33"/>
      <c r="V517" s="31"/>
      <c r="W517" s="38"/>
      <c r="X517" s="38"/>
      <c r="Y517" s="38"/>
      <c r="Z517" s="38"/>
      <c r="AA517" s="38"/>
      <c r="AB517" s="33"/>
      <c r="AC517" s="33"/>
      <c r="AD517" s="33"/>
      <c r="AE517" s="33"/>
      <c r="AF517" s="33"/>
      <c r="AG517" s="33"/>
      <c r="AH517" s="33"/>
      <c r="AI517" s="170"/>
      <c r="AJ517" s="170"/>
      <c r="AK517" s="170"/>
      <c r="AL517" s="170"/>
      <c r="AM517" s="33"/>
      <c r="AN517" s="48"/>
      <c r="AO517" s="34"/>
      <c r="AP517" s="38"/>
      <c r="AQ517" s="34"/>
      <c r="AR517" s="31"/>
      <c r="AS517" s="38"/>
      <c r="AT517" s="38"/>
      <c r="AU517" s="37"/>
      <c r="AV517" s="38"/>
      <c r="AW517" s="38"/>
      <c r="AX517" s="147"/>
      <c r="AY517" s="60"/>
      <c r="AZ517" s="60"/>
      <c r="BA517" s="148"/>
      <c r="BB517" s="282"/>
      <c r="BC517" s="283"/>
      <c r="BD517" s="147"/>
      <c r="BE517" s="147"/>
      <c r="BF517" s="147"/>
      <c r="BG517" s="147"/>
      <c r="BH517" s="147"/>
      <c r="BI517" s="147"/>
      <c r="BJ517" s="147"/>
      <c r="BK517" s="148"/>
      <c r="BL517" s="149"/>
      <c r="BM517" s="149"/>
      <c r="BN517" s="147"/>
      <c r="BO517" s="38"/>
      <c r="BP517" s="38"/>
      <c r="BQ517" s="187"/>
      <c r="BR517" s="61"/>
      <c r="BS517" s="61"/>
      <c r="BT517" s="188"/>
      <c r="BU517" s="275"/>
      <c r="BV517" s="275"/>
      <c r="BW517" s="187"/>
      <c r="BX517" s="187"/>
      <c r="BY517" s="187"/>
      <c r="BZ517" s="187"/>
      <c r="CA517" s="187"/>
      <c r="CB517" s="187"/>
      <c r="CC517" s="187"/>
      <c r="CD517" s="187"/>
      <c r="CE517" s="187"/>
      <c r="CF517" s="188"/>
      <c r="CG517" s="189"/>
      <c r="CH517" s="189"/>
      <c r="CI517" s="187"/>
      <c r="CJ517" s="38"/>
      <c r="CK517" s="38"/>
      <c r="CL517" s="38"/>
      <c r="CM517" s="38"/>
      <c r="CN517" s="38"/>
      <c r="CO517" s="38"/>
      <c r="CP517" s="38"/>
      <c r="CQ517" s="38"/>
      <c r="CR517" s="38"/>
      <c r="CS517" s="38"/>
    </row>
    <row r="518" spans="1:97" ht="13.5" customHeight="1" x14ac:dyDescent="0.35">
      <c r="A518" s="25"/>
      <c r="B518" s="132"/>
      <c r="C518" s="27"/>
      <c r="D518" s="104"/>
      <c r="E518" s="105"/>
      <c r="F518" s="29"/>
      <c r="G518" s="30"/>
      <c r="H518" s="30"/>
      <c r="I518" s="31"/>
      <c r="J518" s="106"/>
      <c r="K518" s="106"/>
      <c r="L518" s="107"/>
      <c r="M518" s="107"/>
      <c r="N518" s="108"/>
      <c r="O518" s="108"/>
      <c r="P518" s="108"/>
      <c r="Q518" s="108"/>
      <c r="R518" s="108"/>
      <c r="S518" s="107"/>
      <c r="T518" s="107"/>
      <c r="U518" s="33"/>
      <c r="V518" s="31"/>
      <c r="W518" s="38"/>
      <c r="X518" s="38"/>
      <c r="Y518" s="38"/>
      <c r="Z518" s="38"/>
      <c r="AA518" s="38"/>
      <c r="AB518" s="33"/>
      <c r="AC518" s="33"/>
      <c r="AD518" s="33"/>
      <c r="AE518" s="33"/>
      <c r="AF518" s="33"/>
      <c r="AG518" s="33"/>
      <c r="AH518" s="33"/>
      <c r="AI518" s="170"/>
      <c r="AJ518" s="170"/>
      <c r="AK518" s="170"/>
      <c r="AL518" s="170"/>
      <c r="AM518" s="33"/>
      <c r="AN518" s="48"/>
      <c r="AO518" s="34"/>
      <c r="AP518" s="38"/>
      <c r="AQ518" s="34"/>
      <c r="AR518" s="31"/>
      <c r="AS518" s="38"/>
      <c r="AT518" s="38"/>
      <c r="AU518" s="37"/>
      <c r="AV518" s="38"/>
      <c r="AW518" s="38"/>
      <c r="AX518" s="147"/>
      <c r="AY518" s="60"/>
      <c r="AZ518" s="60"/>
      <c r="BA518" s="148"/>
      <c r="BB518" s="282"/>
      <c r="BC518" s="283"/>
      <c r="BD518" s="147"/>
      <c r="BE518" s="147"/>
      <c r="BF518" s="147"/>
      <c r="BG518" s="147"/>
      <c r="BH518" s="147"/>
      <c r="BI518" s="147"/>
      <c r="BJ518" s="147"/>
      <c r="BK518" s="148"/>
      <c r="BL518" s="149"/>
      <c r="BM518" s="149"/>
      <c r="BN518" s="147"/>
      <c r="BO518" s="38"/>
      <c r="BP518" s="38"/>
      <c r="BQ518" s="187"/>
      <c r="BR518" s="61"/>
      <c r="BS518" s="61"/>
      <c r="BT518" s="188"/>
      <c r="BU518" s="275"/>
      <c r="BV518" s="275"/>
      <c r="BW518" s="187"/>
      <c r="BX518" s="187"/>
      <c r="BY518" s="187"/>
      <c r="BZ518" s="187"/>
      <c r="CA518" s="187"/>
      <c r="CB518" s="187"/>
      <c r="CC518" s="187"/>
      <c r="CD518" s="187"/>
      <c r="CE518" s="187"/>
      <c r="CF518" s="188"/>
      <c r="CG518" s="189"/>
      <c r="CH518" s="189"/>
      <c r="CI518" s="187"/>
      <c r="CJ518" s="38"/>
      <c r="CK518" s="38"/>
      <c r="CL518" s="38"/>
      <c r="CM518" s="38"/>
      <c r="CN518" s="38"/>
      <c r="CO518" s="38"/>
      <c r="CP518" s="38"/>
      <c r="CQ518" s="38"/>
      <c r="CR518" s="38"/>
      <c r="CS518" s="38"/>
    </row>
    <row r="519" spans="1:97" ht="13.5" customHeight="1" x14ac:dyDescent="0.35">
      <c r="A519" s="25"/>
      <c r="B519" s="132"/>
      <c r="C519" s="27"/>
      <c r="D519" s="104"/>
      <c r="E519" s="105"/>
      <c r="F519" s="29"/>
      <c r="G519" s="30"/>
      <c r="H519" s="30"/>
      <c r="I519" s="31"/>
      <c r="J519" s="106"/>
      <c r="K519" s="106"/>
      <c r="L519" s="107"/>
      <c r="M519" s="107"/>
      <c r="N519" s="108"/>
      <c r="O519" s="108"/>
      <c r="P519" s="108"/>
      <c r="Q519" s="108"/>
      <c r="R519" s="108"/>
      <c r="S519" s="107"/>
      <c r="T519" s="107"/>
      <c r="U519" s="33"/>
      <c r="V519" s="31"/>
      <c r="W519" s="38"/>
      <c r="X519" s="38"/>
      <c r="Y519" s="38"/>
      <c r="Z519" s="38"/>
      <c r="AA519" s="38"/>
      <c r="AB519" s="33"/>
      <c r="AC519" s="33"/>
      <c r="AD519" s="33"/>
      <c r="AE519" s="33"/>
      <c r="AF519" s="33"/>
      <c r="AG519" s="33"/>
      <c r="AH519" s="33"/>
      <c r="AI519" s="170"/>
      <c r="AJ519" s="170"/>
      <c r="AK519" s="170"/>
      <c r="AL519" s="170"/>
      <c r="AM519" s="33"/>
      <c r="AN519" s="48"/>
      <c r="AO519" s="34"/>
      <c r="AP519" s="38"/>
      <c r="AQ519" s="34"/>
      <c r="AR519" s="31"/>
      <c r="AS519" s="38"/>
      <c r="AT519" s="38"/>
      <c r="AU519" s="37"/>
      <c r="AV519" s="38"/>
      <c r="AW519" s="38"/>
      <c r="AX519" s="147"/>
      <c r="AY519" s="60"/>
      <c r="AZ519" s="60"/>
      <c r="BA519" s="148"/>
      <c r="BB519" s="282"/>
      <c r="BC519" s="283"/>
      <c r="BD519" s="147"/>
      <c r="BE519" s="147"/>
      <c r="BF519" s="147"/>
      <c r="BG519" s="147"/>
      <c r="BH519" s="147"/>
      <c r="BI519" s="147"/>
      <c r="BJ519" s="147"/>
      <c r="BK519" s="148"/>
      <c r="BL519" s="149"/>
      <c r="BM519" s="149"/>
      <c r="BN519" s="147"/>
      <c r="BO519" s="38"/>
      <c r="BP519" s="38"/>
      <c r="BQ519" s="187"/>
      <c r="BR519" s="61"/>
      <c r="BS519" s="61"/>
      <c r="BT519" s="188"/>
      <c r="BU519" s="275"/>
      <c r="BV519" s="275"/>
      <c r="BW519" s="187"/>
      <c r="BX519" s="187"/>
      <c r="BY519" s="187"/>
      <c r="BZ519" s="187"/>
      <c r="CA519" s="187"/>
      <c r="CB519" s="187"/>
      <c r="CC519" s="187"/>
      <c r="CD519" s="187"/>
      <c r="CE519" s="187"/>
      <c r="CF519" s="188"/>
      <c r="CG519" s="189"/>
      <c r="CH519" s="189"/>
      <c r="CI519" s="187"/>
      <c r="CJ519" s="38"/>
      <c r="CK519" s="38"/>
      <c r="CL519" s="38"/>
      <c r="CM519" s="38"/>
      <c r="CN519" s="38"/>
      <c r="CO519" s="38"/>
      <c r="CP519" s="38"/>
      <c r="CQ519" s="38"/>
      <c r="CR519" s="38"/>
      <c r="CS519" s="38"/>
    </row>
    <row r="520" spans="1:97" ht="13.5" customHeight="1" x14ac:dyDescent="0.35">
      <c r="A520" s="25"/>
      <c r="B520" s="132"/>
      <c r="C520" s="27"/>
      <c r="D520" s="104"/>
      <c r="E520" s="105"/>
      <c r="F520" s="29"/>
      <c r="G520" s="30"/>
      <c r="H520" s="30"/>
      <c r="I520" s="31"/>
      <c r="J520" s="106"/>
      <c r="K520" s="106"/>
      <c r="L520" s="107"/>
      <c r="M520" s="107"/>
      <c r="N520" s="108"/>
      <c r="O520" s="108"/>
      <c r="P520" s="108"/>
      <c r="Q520" s="108"/>
      <c r="R520" s="108"/>
      <c r="S520" s="107"/>
      <c r="T520" s="107"/>
      <c r="U520" s="33"/>
      <c r="V520" s="31"/>
      <c r="W520" s="38"/>
      <c r="X520" s="38"/>
      <c r="Y520" s="38"/>
      <c r="Z520" s="38"/>
      <c r="AA520" s="38"/>
      <c r="AB520" s="33"/>
      <c r="AC520" s="33"/>
      <c r="AD520" s="33"/>
      <c r="AE520" s="33"/>
      <c r="AF520" s="33"/>
      <c r="AG520" s="33"/>
      <c r="AH520" s="33"/>
      <c r="AI520" s="170"/>
      <c r="AJ520" s="170"/>
      <c r="AK520" s="170"/>
      <c r="AL520" s="170"/>
      <c r="AM520" s="33"/>
      <c r="AN520" s="48"/>
      <c r="AO520" s="34"/>
      <c r="AP520" s="38"/>
      <c r="AQ520" s="34"/>
      <c r="AR520" s="31"/>
      <c r="AS520" s="38"/>
      <c r="AT520" s="38"/>
      <c r="AU520" s="37"/>
      <c r="AV520" s="38"/>
      <c r="AW520" s="38"/>
      <c r="AX520" s="147"/>
      <c r="AY520" s="60"/>
      <c r="AZ520" s="60"/>
      <c r="BA520" s="148"/>
      <c r="BB520" s="282"/>
      <c r="BC520" s="283"/>
      <c r="BD520" s="147"/>
      <c r="BE520" s="147"/>
      <c r="BF520" s="147"/>
      <c r="BG520" s="147"/>
      <c r="BH520" s="147"/>
      <c r="BI520" s="147"/>
      <c r="BJ520" s="147"/>
      <c r="BK520" s="148"/>
      <c r="BL520" s="149"/>
      <c r="BM520" s="149"/>
      <c r="BN520" s="147"/>
      <c r="BO520" s="38"/>
      <c r="BP520" s="38"/>
      <c r="BQ520" s="187"/>
      <c r="BR520" s="61"/>
      <c r="BS520" s="61"/>
      <c r="BT520" s="188"/>
      <c r="BU520" s="275"/>
      <c r="BV520" s="275"/>
      <c r="BW520" s="187"/>
      <c r="BX520" s="187"/>
      <c r="BY520" s="187"/>
      <c r="BZ520" s="187"/>
      <c r="CA520" s="187"/>
      <c r="CB520" s="187"/>
      <c r="CC520" s="187"/>
      <c r="CD520" s="187"/>
      <c r="CE520" s="187"/>
      <c r="CF520" s="188"/>
      <c r="CG520" s="189"/>
      <c r="CH520" s="189"/>
      <c r="CI520" s="187"/>
      <c r="CJ520" s="38"/>
      <c r="CK520" s="38"/>
      <c r="CL520" s="38"/>
      <c r="CM520" s="38"/>
      <c r="CN520" s="38"/>
      <c r="CO520" s="38"/>
      <c r="CP520" s="38"/>
      <c r="CQ520" s="38"/>
      <c r="CR520" s="38"/>
      <c r="CS520" s="38"/>
    </row>
    <row r="521" spans="1:97" ht="13.5" customHeight="1" x14ac:dyDescent="0.35">
      <c r="A521" s="25"/>
      <c r="B521" s="132"/>
      <c r="C521" s="27"/>
      <c r="D521" s="104"/>
      <c r="E521" s="105"/>
      <c r="F521" s="29"/>
      <c r="G521" s="30"/>
      <c r="H521" s="30"/>
      <c r="I521" s="31"/>
      <c r="J521" s="106"/>
      <c r="K521" s="106"/>
      <c r="L521" s="107"/>
      <c r="M521" s="107"/>
      <c r="N521" s="108"/>
      <c r="O521" s="108"/>
      <c r="P521" s="108"/>
      <c r="Q521" s="108"/>
      <c r="R521" s="108"/>
      <c r="S521" s="107"/>
      <c r="T521" s="107"/>
      <c r="U521" s="33"/>
      <c r="V521" s="31"/>
      <c r="W521" s="38"/>
      <c r="X521" s="38"/>
      <c r="Y521" s="38"/>
      <c r="Z521" s="38"/>
      <c r="AA521" s="38"/>
      <c r="AB521" s="33"/>
      <c r="AC521" s="33"/>
      <c r="AD521" s="33"/>
      <c r="AE521" s="33"/>
      <c r="AF521" s="33"/>
      <c r="AG521" s="33"/>
      <c r="AH521" s="33"/>
      <c r="AI521" s="170"/>
      <c r="AJ521" s="170"/>
      <c r="AK521" s="170"/>
      <c r="AL521" s="170"/>
      <c r="AM521" s="33"/>
      <c r="AN521" s="48"/>
      <c r="AO521" s="34"/>
      <c r="AP521" s="38"/>
      <c r="AQ521" s="34"/>
      <c r="AR521" s="31"/>
      <c r="AS521" s="38"/>
      <c r="AT521" s="38"/>
      <c r="AU521" s="37"/>
      <c r="AV521" s="38"/>
      <c r="AW521" s="38"/>
      <c r="AX521" s="147"/>
      <c r="AY521" s="60"/>
      <c r="AZ521" s="60"/>
      <c r="BA521" s="148"/>
      <c r="BB521" s="282"/>
      <c r="BC521" s="283"/>
      <c r="BD521" s="147"/>
      <c r="BE521" s="147"/>
      <c r="BF521" s="147"/>
      <c r="BG521" s="147"/>
      <c r="BH521" s="147"/>
      <c r="BI521" s="147"/>
      <c r="BJ521" s="147"/>
      <c r="BK521" s="148"/>
      <c r="BL521" s="149"/>
      <c r="BM521" s="149"/>
      <c r="BN521" s="147"/>
      <c r="BO521" s="38"/>
      <c r="BP521" s="38"/>
      <c r="BQ521" s="187"/>
      <c r="BR521" s="61"/>
      <c r="BS521" s="61"/>
      <c r="BT521" s="188"/>
      <c r="BU521" s="275"/>
      <c r="BV521" s="275"/>
      <c r="BW521" s="187"/>
      <c r="BX521" s="187"/>
      <c r="BY521" s="187"/>
      <c r="BZ521" s="187"/>
      <c r="CA521" s="187"/>
      <c r="CB521" s="187"/>
      <c r="CC521" s="187"/>
      <c r="CD521" s="187"/>
      <c r="CE521" s="187"/>
      <c r="CF521" s="188"/>
      <c r="CG521" s="189"/>
      <c r="CH521" s="189"/>
      <c r="CI521" s="187"/>
      <c r="CJ521" s="38"/>
      <c r="CK521" s="38"/>
      <c r="CL521" s="38"/>
      <c r="CM521" s="38"/>
      <c r="CN521" s="38"/>
      <c r="CO521" s="38"/>
      <c r="CP521" s="38"/>
      <c r="CQ521" s="38"/>
      <c r="CR521" s="38"/>
      <c r="CS521" s="38"/>
    </row>
    <row r="522" spans="1:97" ht="13.5" customHeight="1" x14ac:dyDescent="0.35">
      <c r="A522" s="25"/>
      <c r="B522" s="132"/>
      <c r="C522" s="27"/>
      <c r="D522" s="104"/>
      <c r="E522" s="105"/>
      <c r="F522" s="29"/>
      <c r="G522" s="30"/>
      <c r="H522" s="30"/>
      <c r="I522" s="31"/>
      <c r="J522" s="106"/>
      <c r="K522" s="106"/>
      <c r="L522" s="107"/>
      <c r="M522" s="107"/>
      <c r="N522" s="108"/>
      <c r="O522" s="108"/>
      <c r="P522" s="108"/>
      <c r="Q522" s="108"/>
      <c r="R522" s="108"/>
      <c r="S522" s="107"/>
      <c r="T522" s="107"/>
      <c r="U522" s="33"/>
      <c r="V522" s="31"/>
      <c r="W522" s="38"/>
      <c r="X522" s="38"/>
      <c r="Y522" s="38"/>
      <c r="Z522" s="38"/>
      <c r="AA522" s="38"/>
      <c r="AB522" s="33"/>
      <c r="AC522" s="33"/>
      <c r="AD522" s="33"/>
      <c r="AE522" s="33"/>
      <c r="AF522" s="33"/>
      <c r="AG522" s="33"/>
      <c r="AH522" s="33"/>
      <c r="AI522" s="170"/>
      <c r="AJ522" s="170"/>
      <c r="AK522" s="170"/>
      <c r="AL522" s="170"/>
      <c r="AM522" s="33"/>
      <c r="AN522" s="48"/>
      <c r="AO522" s="34"/>
      <c r="AP522" s="38"/>
      <c r="AQ522" s="34"/>
      <c r="AR522" s="31"/>
      <c r="AS522" s="38"/>
      <c r="AT522" s="38"/>
      <c r="AU522" s="37"/>
      <c r="AV522" s="38"/>
      <c r="AW522" s="38"/>
      <c r="AX522" s="147"/>
      <c r="AY522" s="60"/>
      <c r="AZ522" s="60"/>
      <c r="BA522" s="148"/>
      <c r="BB522" s="282"/>
      <c r="BC522" s="283"/>
      <c r="BD522" s="147"/>
      <c r="BE522" s="147"/>
      <c r="BF522" s="147"/>
      <c r="BG522" s="147"/>
      <c r="BH522" s="147"/>
      <c r="BI522" s="147"/>
      <c r="BJ522" s="147"/>
      <c r="BK522" s="148"/>
      <c r="BL522" s="149"/>
      <c r="BM522" s="149"/>
      <c r="BN522" s="147"/>
      <c r="BO522" s="38"/>
      <c r="BP522" s="38"/>
      <c r="BQ522" s="187"/>
      <c r="BR522" s="61"/>
      <c r="BS522" s="61"/>
      <c r="BT522" s="188"/>
      <c r="BU522" s="275"/>
      <c r="BV522" s="275"/>
      <c r="BW522" s="187"/>
      <c r="BX522" s="187"/>
      <c r="BY522" s="187"/>
      <c r="BZ522" s="187"/>
      <c r="CA522" s="187"/>
      <c r="CB522" s="187"/>
      <c r="CC522" s="187"/>
      <c r="CD522" s="187"/>
      <c r="CE522" s="187"/>
      <c r="CF522" s="188"/>
      <c r="CG522" s="189"/>
      <c r="CH522" s="189"/>
      <c r="CI522" s="187"/>
      <c r="CJ522" s="38"/>
      <c r="CK522" s="38"/>
      <c r="CL522" s="38"/>
      <c r="CM522" s="38"/>
      <c r="CN522" s="38"/>
      <c r="CO522" s="38"/>
      <c r="CP522" s="38"/>
      <c r="CQ522" s="38"/>
      <c r="CR522" s="38"/>
      <c r="CS522" s="38"/>
    </row>
    <row r="523" spans="1:97" ht="13.5" customHeight="1" x14ac:dyDescent="0.35">
      <c r="A523" s="25"/>
      <c r="B523" s="132"/>
      <c r="C523" s="27"/>
      <c r="D523" s="104"/>
      <c r="E523" s="105"/>
      <c r="F523" s="29"/>
      <c r="G523" s="30"/>
      <c r="H523" s="30"/>
      <c r="I523" s="31"/>
      <c r="J523" s="106"/>
      <c r="K523" s="106"/>
      <c r="L523" s="107"/>
      <c r="M523" s="107"/>
      <c r="N523" s="108"/>
      <c r="O523" s="108"/>
      <c r="P523" s="108"/>
      <c r="Q523" s="108"/>
      <c r="R523" s="108"/>
      <c r="S523" s="107"/>
      <c r="T523" s="107"/>
      <c r="U523" s="33"/>
      <c r="V523" s="31"/>
      <c r="W523" s="38"/>
      <c r="X523" s="38"/>
      <c r="Y523" s="38"/>
      <c r="Z523" s="38"/>
      <c r="AA523" s="38"/>
      <c r="AB523" s="33"/>
      <c r="AC523" s="33"/>
      <c r="AD523" s="33"/>
      <c r="AE523" s="33"/>
      <c r="AF523" s="33"/>
      <c r="AG523" s="33"/>
      <c r="AH523" s="33"/>
      <c r="AI523" s="170"/>
      <c r="AJ523" s="170"/>
      <c r="AK523" s="170"/>
      <c r="AL523" s="170"/>
      <c r="AM523" s="33"/>
      <c r="AN523" s="48"/>
      <c r="AO523" s="34"/>
      <c r="AP523" s="38"/>
      <c r="AQ523" s="34"/>
      <c r="AR523" s="31"/>
      <c r="AS523" s="38"/>
      <c r="AT523" s="38"/>
      <c r="AU523" s="37"/>
      <c r="AV523" s="38"/>
      <c r="AW523" s="38"/>
      <c r="AX523" s="147"/>
      <c r="AY523" s="60"/>
      <c r="AZ523" s="60"/>
      <c r="BA523" s="148"/>
      <c r="BB523" s="282"/>
      <c r="BC523" s="283"/>
      <c r="BD523" s="147"/>
      <c r="BE523" s="147"/>
      <c r="BF523" s="147"/>
      <c r="BG523" s="147"/>
      <c r="BH523" s="147"/>
      <c r="BI523" s="147"/>
      <c r="BJ523" s="147"/>
      <c r="BK523" s="148"/>
      <c r="BL523" s="149"/>
      <c r="BM523" s="149"/>
      <c r="BN523" s="147"/>
      <c r="BO523" s="38"/>
      <c r="BP523" s="38"/>
      <c r="BQ523" s="187"/>
      <c r="BR523" s="61"/>
      <c r="BS523" s="61"/>
      <c r="BT523" s="188"/>
      <c r="BU523" s="275"/>
      <c r="BV523" s="275"/>
      <c r="BW523" s="187"/>
      <c r="BX523" s="187"/>
      <c r="BY523" s="187"/>
      <c r="BZ523" s="187"/>
      <c r="CA523" s="187"/>
      <c r="CB523" s="187"/>
      <c r="CC523" s="187"/>
      <c r="CD523" s="187"/>
      <c r="CE523" s="187"/>
      <c r="CF523" s="188"/>
      <c r="CG523" s="189"/>
      <c r="CH523" s="189"/>
      <c r="CI523" s="187"/>
      <c r="CJ523" s="38"/>
      <c r="CK523" s="38"/>
      <c r="CL523" s="38"/>
      <c r="CM523" s="38"/>
      <c r="CN523" s="38"/>
      <c r="CO523" s="38"/>
      <c r="CP523" s="38"/>
      <c r="CQ523" s="38"/>
      <c r="CR523" s="38"/>
      <c r="CS523" s="38"/>
    </row>
    <row r="524" spans="1:97" ht="13.5" customHeight="1" x14ac:dyDescent="0.35">
      <c r="A524" s="25"/>
      <c r="B524" s="132"/>
      <c r="C524" s="27"/>
      <c r="D524" s="104"/>
      <c r="E524" s="105"/>
      <c r="F524" s="29"/>
      <c r="G524" s="30"/>
      <c r="H524" s="30"/>
      <c r="I524" s="31"/>
      <c r="J524" s="106"/>
      <c r="K524" s="106"/>
      <c r="L524" s="107"/>
      <c r="M524" s="107"/>
      <c r="N524" s="108"/>
      <c r="O524" s="108"/>
      <c r="P524" s="108"/>
      <c r="Q524" s="108"/>
      <c r="R524" s="108"/>
      <c r="S524" s="107"/>
      <c r="T524" s="107"/>
      <c r="U524" s="33"/>
      <c r="V524" s="31"/>
      <c r="W524" s="38"/>
      <c r="X524" s="38"/>
      <c r="Y524" s="38"/>
      <c r="Z524" s="38"/>
      <c r="AA524" s="38"/>
      <c r="AB524" s="33"/>
      <c r="AC524" s="33"/>
      <c r="AD524" s="33"/>
      <c r="AE524" s="33"/>
      <c r="AF524" s="33"/>
      <c r="AG524" s="33"/>
      <c r="AH524" s="33"/>
      <c r="AI524" s="170"/>
      <c r="AJ524" s="170"/>
      <c r="AK524" s="170"/>
      <c r="AL524" s="170"/>
      <c r="AM524" s="33"/>
      <c r="AN524" s="48"/>
      <c r="AO524" s="34"/>
      <c r="AP524" s="38"/>
      <c r="AQ524" s="34"/>
      <c r="AR524" s="31"/>
      <c r="AS524" s="38"/>
      <c r="AT524" s="38"/>
      <c r="AU524" s="37"/>
      <c r="AV524" s="38"/>
      <c r="AW524" s="38"/>
      <c r="AX524" s="147"/>
      <c r="AY524" s="60"/>
      <c r="AZ524" s="60"/>
      <c r="BA524" s="148"/>
      <c r="BB524" s="282"/>
      <c r="BC524" s="283"/>
      <c r="BD524" s="147"/>
      <c r="BE524" s="147"/>
      <c r="BF524" s="147"/>
      <c r="BG524" s="147"/>
      <c r="BH524" s="147"/>
      <c r="BI524" s="147"/>
      <c r="BJ524" s="147"/>
      <c r="BK524" s="148"/>
      <c r="BL524" s="149"/>
      <c r="BM524" s="149"/>
      <c r="BN524" s="147"/>
      <c r="BO524" s="38"/>
      <c r="BP524" s="38"/>
      <c r="BQ524" s="187"/>
      <c r="BR524" s="61"/>
      <c r="BS524" s="61"/>
      <c r="BT524" s="188"/>
      <c r="BU524" s="275"/>
      <c r="BV524" s="275"/>
      <c r="BW524" s="187"/>
      <c r="BX524" s="187"/>
      <c r="BY524" s="187"/>
      <c r="BZ524" s="187"/>
      <c r="CA524" s="187"/>
      <c r="CB524" s="187"/>
      <c r="CC524" s="187"/>
      <c r="CD524" s="187"/>
      <c r="CE524" s="187"/>
      <c r="CF524" s="188"/>
      <c r="CG524" s="189"/>
      <c r="CH524" s="189"/>
      <c r="CI524" s="187"/>
      <c r="CJ524" s="38"/>
      <c r="CK524" s="38"/>
      <c r="CL524" s="38"/>
      <c r="CM524" s="38"/>
      <c r="CN524" s="38"/>
      <c r="CO524" s="38"/>
      <c r="CP524" s="38"/>
      <c r="CQ524" s="38"/>
      <c r="CR524" s="38"/>
      <c r="CS524" s="38"/>
    </row>
    <row r="525" spans="1:97" ht="13.5" customHeight="1" x14ac:dyDescent="0.35">
      <c r="A525" s="25"/>
      <c r="B525" s="132"/>
      <c r="C525" s="27"/>
      <c r="D525" s="104"/>
      <c r="E525" s="105"/>
      <c r="F525" s="29"/>
      <c r="G525" s="30"/>
      <c r="H525" s="30"/>
      <c r="I525" s="31"/>
      <c r="J525" s="106"/>
      <c r="K525" s="106"/>
      <c r="L525" s="107"/>
      <c r="M525" s="107"/>
      <c r="N525" s="108"/>
      <c r="O525" s="108"/>
      <c r="P525" s="108"/>
      <c r="Q525" s="108"/>
      <c r="R525" s="108"/>
      <c r="S525" s="107"/>
      <c r="T525" s="107"/>
      <c r="U525" s="33"/>
      <c r="V525" s="31"/>
      <c r="W525" s="38"/>
      <c r="X525" s="38"/>
      <c r="Y525" s="38"/>
      <c r="Z525" s="38"/>
      <c r="AA525" s="38"/>
      <c r="AB525" s="33"/>
      <c r="AC525" s="33"/>
      <c r="AD525" s="33"/>
      <c r="AE525" s="33"/>
      <c r="AF525" s="33"/>
      <c r="AG525" s="33"/>
      <c r="AH525" s="33"/>
      <c r="AI525" s="170"/>
      <c r="AJ525" s="170"/>
      <c r="AK525" s="170"/>
      <c r="AL525" s="170"/>
      <c r="AM525" s="33"/>
      <c r="AN525" s="48"/>
      <c r="AO525" s="34"/>
      <c r="AP525" s="38"/>
      <c r="AQ525" s="34"/>
      <c r="AR525" s="31"/>
      <c r="AS525" s="38"/>
      <c r="AT525" s="38"/>
      <c r="AU525" s="37"/>
      <c r="AV525" s="38"/>
      <c r="AW525" s="38"/>
      <c r="AX525" s="147"/>
      <c r="AY525" s="60"/>
      <c r="AZ525" s="60"/>
      <c r="BA525" s="148"/>
      <c r="BB525" s="282"/>
      <c r="BC525" s="283"/>
      <c r="BD525" s="147"/>
      <c r="BE525" s="147"/>
      <c r="BF525" s="147"/>
      <c r="BG525" s="147"/>
      <c r="BH525" s="147"/>
      <c r="BI525" s="147"/>
      <c r="BJ525" s="147"/>
      <c r="BK525" s="148"/>
      <c r="BL525" s="149"/>
      <c r="BM525" s="149"/>
      <c r="BN525" s="147"/>
      <c r="BO525" s="38"/>
      <c r="BP525" s="38"/>
      <c r="BQ525" s="187"/>
      <c r="BR525" s="61"/>
      <c r="BS525" s="61"/>
      <c r="BT525" s="188"/>
      <c r="BU525" s="275"/>
      <c r="BV525" s="275"/>
      <c r="BW525" s="187"/>
      <c r="BX525" s="187"/>
      <c r="BY525" s="187"/>
      <c r="BZ525" s="187"/>
      <c r="CA525" s="187"/>
      <c r="CB525" s="187"/>
      <c r="CC525" s="187"/>
      <c r="CD525" s="187"/>
      <c r="CE525" s="187"/>
      <c r="CF525" s="188"/>
      <c r="CG525" s="189"/>
      <c r="CH525" s="189"/>
      <c r="CI525" s="187"/>
      <c r="CJ525" s="38"/>
      <c r="CK525" s="38"/>
      <c r="CL525" s="38"/>
      <c r="CM525" s="38"/>
      <c r="CN525" s="38"/>
      <c r="CO525" s="38"/>
      <c r="CP525" s="38"/>
      <c r="CQ525" s="38"/>
      <c r="CR525" s="38"/>
      <c r="CS525" s="38"/>
    </row>
    <row r="526" spans="1:97" ht="13.5" customHeight="1" x14ac:dyDescent="0.35">
      <c r="A526" s="25"/>
      <c r="B526" s="132"/>
      <c r="C526" s="27"/>
      <c r="D526" s="104"/>
      <c r="E526" s="105"/>
      <c r="F526" s="29"/>
      <c r="G526" s="30"/>
      <c r="H526" s="30"/>
      <c r="I526" s="31"/>
      <c r="J526" s="106"/>
      <c r="K526" s="106"/>
      <c r="L526" s="107"/>
      <c r="M526" s="107"/>
      <c r="N526" s="108"/>
      <c r="O526" s="108"/>
      <c r="P526" s="108"/>
      <c r="Q526" s="108"/>
      <c r="R526" s="108"/>
      <c r="S526" s="107"/>
      <c r="T526" s="107"/>
      <c r="U526" s="33"/>
      <c r="V526" s="31"/>
      <c r="W526" s="38"/>
      <c r="X526" s="38"/>
      <c r="Y526" s="38"/>
      <c r="Z526" s="38"/>
      <c r="AA526" s="38"/>
      <c r="AB526" s="33"/>
      <c r="AC526" s="33"/>
      <c r="AD526" s="33"/>
      <c r="AE526" s="33"/>
      <c r="AF526" s="33"/>
      <c r="AG526" s="33"/>
      <c r="AH526" s="33"/>
      <c r="AI526" s="170"/>
      <c r="AJ526" s="170"/>
      <c r="AK526" s="170"/>
      <c r="AL526" s="170"/>
      <c r="AM526" s="33"/>
      <c r="AN526" s="48"/>
      <c r="AO526" s="34"/>
      <c r="AP526" s="38"/>
      <c r="AQ526" s="34"/>
      <c r="AR526" s="31"/>
      <c r="AS526" s="38"/>
      <c r="AT526" s="38"/>
      <c r="AU526" s="37"/>
      <c r="AV526" s="38"/>
      <c r="AW526" s="38"/>
      <c r="AX526" s="147"/>
      <c r="AY526" s="60"/>
      <c r="AZ526" s="60"/>
      <c r="BA526" s="148"/>
      <c r="BB526" s="282"/>
      <c r="BC526" s="283"/>
      <c r="BD526" s="147"/>
      <c r="BE526" s="147"/>
      <c r="BF526" s="147"/>
      <c r="BG526" s="147"/>
      <c r="BH526" s="147"/>
      <c r="BI526" s="147"/>
      <c r="BJ526" s="147"/>
      <c r="BK526" s="148"/>
      <c r="BL526" s="149"/>
      <c r="BM526" s="149"/>
      <c r="BN526" s="147"/>
      <c r="BO526" s="38"/>
      <c r="BP526" s="38"/>
      <c r="BQ526" s="187"/>
      <c r="BR526" s="61"/>
      <c r="BS526" s="61"/>
      <c r="BT526" s="188"/>
      <c r="BU526" s="275"/>
      <c r="BV526" s="275"/>
      <c r="BW526" s="187"/>
      <c r="BX526" s="187"/>
      <c r="BY526" s="187"/>
      <c r="BZ526" s="187"/>
      <c r="CA526" s="187"/>
      <c r="CB526" s="187"/>
      <c r="CC526" s="187"/>
      <c r="CD526" s="187"/>
      <c r="CE526" s="187"/>
      <c r="CF526" s="188"/>
      <c r="CG526" s="189"/>
      <c r="CH526" s="189"/>
      <c r="CI526" s="187"/>
      <c r="CJ526" s="38"/>
      <c r="CK526" s="38"/>
      <c r="CL526" s="38"/>
      <c r="CM526" s="38"/>
      <c r="CN526" s="38"/>
      <c r="CO526" s="38"/>
      <c r="CP526" s="38"/>
      <c r="CQ526" s="38"/>
      <c r="CR526" s="38"/>
      <c r="CS526" s="38"/>
    </row>
    <row r="527" spans="1:97" ht="13.5" customHeight="1" x14ac:dyDescent="0.35">
      <c r="A527" s="25"/>
      <c r="B527" s="132"/>
      <c r="C527" s="27"/>
      <c r="D527" s="104"/>
      <c r="E527" s="105"/>
      <c r="F527" s="29"/>
      <c r="G527" s="30"/>
      <c r="H527" s="30"/>
      <c r="I527" s="31"/>
      <c r="J527" s="106"/>
      <c r="K527" s="106"/>
      <c r="L527" s="107"/>
      <c r="M527" s="107"/>
      <c r="N527" s="108"/>
      <c r="O527" s="108"/>
      <c r="P527" s="108"/>
      <c r="Q527" s="108"/>
      <c r="R527" s="108"/>
      <c r="S527" s="107"/>
      <c r="T527" s="107"/>
      <c r="U527" s="33"/>
      <c r="V527" s="31"/>
      <c r="W527" s="38"/>
      <c r="X527" s="38"/>
      <c r="Y527" s="38"/>
      <c r="Z527" s="38"/>
      <c r="AA527" s="38"/>
      <c r="AB527" s="33"/>
      <c r="AC527" s="33"/>
      <c r="AD527" s="33"/>
      <c r="AE527" s="33"/>
      <c r="AF527" s="33"/>
      <c r="AG527" s="33"/>
      <c r="AH527" s="33"/>
      <c r="AI527" s="170"/>
      <c r="AJ527" s="170"/>
      <c r="AK527" s="170"/>
      <c r="AL527" s="170"/>
      <c r="AM527" s="33"/>
      <c r="AN527" s="48"/>
      <c r="AO527" s="34"/>
      <c r="AP527" s="38"/>
      <c r="AQ527" s="34"/>
      <c r="AR527" s="31"/>
      <c r="AS527" s="38"/>
      <c r="AT527" s="38"/>
      <c r="AU527" s="37"/>
      <c r="AV527" s="38"/>
      <c r="AW527" s="38"/>
      <c r="AX527" s="147"/>
      <c r="AY527" s="60"/>
      <c r="AZ527" s="60"/>
      <c r="BA527" s="148"/>
      <c r="BB527" s="282"/>
      <c r="BC527" s="283"/>
      <c r="BD527" s="147"/>
      <c r="BE527" s="147"/>
      <c r="BF527" s="147"/>
      <c r="BG527" s="147"/>
      <c r="BH527" s="147"/>
      <c r="BI527" s="147"/>
      <c r="BJ527" s="147"/>
      <c r="BK527" s="148"/>
      <c r="BL527" s="149"/>
      <c r="BM527" s="149"/>
      <c r="BN527" s="147"/>
      <c r="BO527" s="38"/>
      <c r="BP527" s="38"/>
      <c r="BQ527" s="187"/>
      <c r="BR527" s="61"/>
      <c r="BS527" s="61"/>
      <c r="BT527" s="188"/>
      <c r="BU527" s="275"/>
      <c r="BV527" s="275"/>
      <c r="BW527" s="187"/>
      <c r="BX527" s="187"/>
      <c r="BY527" s="187"/>
      <c r="BZ527" s="187"/>
      <c r="CA527" s="187"/>
      <c r="CB527" s="187"/>
      <c r="CC527" s="187"/>
      <c r="CD527" s="187"/>
      <c r="CE527" s="187"/>
      <c r="CF527" s="188"/>
      <c r="CG527" s="189"/>
      <c r="CH527" s="189"/>
      <c r="CI527" s="187"/>
      <c r="CJ527" s="38"/>
      <c r="CK527" s="38"/>
      <c r="CL527" s="38"/>
      <c r="CM527" s="38"/>
      <c r="CN527" s="38"/>
      <c r="CO527" s="38"/>
      <c r="CP527" s="38"/>
      <c r="CQ527" s="38"/>
      <c r="CR527" s="38"/>
      <c r="CS527" s="38"/>
    </row>
    <row r="528" spans="1:97" ht="13.5" customHeight="1" x14ac:dyDescent="0.35">
      <c r="A528" s="25"/>
      <c r="B528" s="132"/>
      <c r="C528" s="27"/>
      <c r="D528" s="104"/>
      <c r="E528" s="105"/>
      <c r="F528" s="29"/>
      <c r="G528" s="30"/>
      <c r="H528" s="30"/>
      <c r="I528" s="31"/>
      <c r="J528" s="106"/>
      <c r="K528" s="106"/>
      <c r="L528" s="107"/>
      <c r="M528" s="107"/>
      <c r="N528" s="108"/>
      <c r="O528" s="108"/>
      <c r="P528" s="108"/>
      <c r="Q528" s="108"/>
      <c r="R528" s="108"/>
      <c r="S528" s="107"/>
      <c r="T528" s="107"/>
      <c r="U528" s="33"/>
      <c r="V528" s="31"/>
      <c r="W528" s="38"/>
      <c r="X528" s="38"/>
      <c r="Y528" s="38"/>
      <c r="Z528" s="38"/>
      <c r="AA528" s="38"/>
      <c r="AB528" s="33"/>
      <c r="AC528" s="33"/>
      <c r="AD528" s="33"/>
      <c r="AE528" s="33"/>
      <c r="AF528" s="33"/>
      <c r="AG528" s="33"/>
      <c r="AH528" s="33"/>
      <c r="AI528" s="170"/>
      <c r="AJ528" s="170"/>
      <c r="AK528" s="170"/>
      <c r="AL528" s="170"/>
      <c r="AM528" s="33"/>
      <c r="AN528" s="48"/>
      <c r="AO528" s="34"/>
      <c r="AP528" s="38"/>
      <c r="AQ528" s="34"/>
      <c r="AR528" s="31"/>
      <c r="AS528" s="38"/>
      <c r="AT528" s="38"/>
      <c r="AU528" s="37"/>
      <c r="AV528" s="38"/>
      <c r="AW528" s="38"/>
      <c r="AX528" s="147"/>
      <c r="AY528" s="60"/>
      <c r="AZ528" s="60"/>
      <c r="BA528" s="148"/>
      <c r="BB528" s="282"/>
      <c r="BC528" s="283"/>
      <c r="BD528" s="147"/>
      <c r="BE528" s="147"/>
      <c r="BF528" s="147"/>
      <c r="BG528" s="147"/>
      <c r="BH528" s="147"/>
      <c r="BI528" s="147"/>
      <c r="BJ528" s="147"/>
      <c r="BK528" s="148"/>
      <c r="BL528" s="149"/>
      <c r="BM528" s="149"/>
      <c r="BN528" s="147"/>
      <c r="BO528" s="38"/>
      <c r="BP528" s="38"/>
      <c r="BQ528" s="187"/>
      <c r="BR528" s="61"/>
      <c r="BS528" s="61"/>
      <c r="BT528" s="188"/>
      <c r="BU528" s="275"/>
      <c r="BV528" s="275"/>
      <c r="BW528" s="187"/>
      <c r="BX528" s="187"/>
      <c r="BY528" s="187"/>
      <c r="BZ528" s="187"/>
      <c r="CA528" s="187"/>
      <c r="CB528" s="187"/>
      <c r="CC528" s="187"/>
      <c r="CD528" s="187"/>
      <c r="CE528" s="187"/>
      <c r="CF528" s="188"/>
      <c r="CG528" s="189"/>
      <c r="CH528" s="189"/>
      <c r="CI528" s="187"/>
      <c r="CJ528" s="38"/>
      <c r="CK528" s="38"/>
      <c r="CL528" s="38"/>
      <c r="CM528" s="38"/>
      <c r="CN528" s="38"/>
      <c r="CO528" s="38"/>
      <c r="CP528" s="38"/>
      <c r="CQ528" s="38"/>
      <c r="CR528" s="38"/>
      <c r="CS528" s="38"/>
    </row>
    <row r="529" spans="1:97" ht="13.5" customHeight="1" x14ac:dyDescent="0.35">
      <c r="A529" s="25"/>
      <c r="B529" s="132"/>
      <c r="C529" s="27"/>
      <c r="D529" s="104"/>
      <c r="E529" s="105"/>
      <c r="F529" s="29"/>
      <c r="G529" s="30"/>
      <c r="H529" s="30"/>
      <c r="I529" s="31"/>
      <c r="J529" s="106"/>
      <c r="K529" s="106"/>
      <c r="L529" s="107"/>
      <c r="M529" s="107"/>
      <c r="N529" s="108"/>
      <c r="O529" s="108"/>
      <c r="P529" s="108"/>
      <c r="Q529" s="108"/>
      <c r="R529" s="108"/>
      <c r="S529" s="107"/>
      <c r="T529" s="107"/>
      <c r="U529" s="33"/>
      <c r="V529" s="31"/>
      <c r="W529" s="38"/>
      <c r="X529" s="38"/>
      <c r="Y529" s="38"/>
      <c r="Z529" s="38"/>
      <c r="AA529" s="38"/>
      <c r="AB529" s="33"/>
      <c r="AC529" s="33"/>
      <c r="AD529" s="33"/>
      <c r="AE529" s="33"/>
      <c r="AF529" s="33"/>
      <c r="AG529" s="33"/>
      <c r="AH529" s="33"/>
      <c r="AI529" s="170"/>
      <c r="AJ529" s="170"/>
      <c r="AK529" s="170"/>
      <c r="AL529" s="170"/>
      <c r="AM529" s="33"/>
      <c r="AN529" s="48"/>
      <c r="AO529" s="34"/>
      <c r="AP529" s="38"/>
      <c r="AQ529" s="34"/>
      <c r="AR529" s="31"/>
      <c r="AS529" s="38"/>
      <c r="AT529" s="38"/>
      <c r="AU529" s="37"/>
      <c r="AV529" s="38"/>
      <c r="AW529" s="38"/>
      <c r="AX529" s="147"/>
      <c r="AY529" s="60"/>
      <c r="AZ529" s="60"/>
      <c r="BA529" s="148"/>
      <c r="BB529" s="282"/>
      <c r="BC529" s="283"/>
      <c r="BD529" s="147"/>
      <c r="BE529" s="147"/>
      <c r="BF529" s="147"/>
      <c r="BG529" s="147"/>
      <c r="BH529" s="147"/>
      <c r="BI529" s="147"/>
      <c r="BJ529" s="147"/>
      <c r="BK529" s="148"/>
      <c r="BL529" s="149"/>
      <c r="BM529" s="149"/>
      <c r="BN529" s="147"/>
      <c r="BO529" s="38"/>
      <c r="BP529" s="38"/>
      <c r="BQ529" s="187"/>
      <c r="BR529" s="61"/>
      <c r="BS529" s="61"/>
      <c r="BT529" s="188"/>
      <c r="BU529" s="275"/>
      <c r="BV529" s="275"/>
      <c r="BW529" s="187"/>
      <c r="BX529" s="187"/>
      <c r="BY529" s="187"/>
      <c r="BZ529" s="187"/>
      <c r="CA529" s="187"/>
      <c r="CB529" s="187"/>
      <c r="CC529" s="187"/>
      <c r="CD529" s="187"/>
      <c r="CE529" s="187"/>
      <c r="CF529" s="188"/>
      <c r="CG529" s="189"/>
      <c r="CH529" s="189"/>
      <c r="CI529" s="187"/>
      <c r="CJ529" s="38"/>
      <c r="CK529" s="38"/>
      <c r="CL529" s="38"/>
      <c r="CM529" s="38"/>
      <c r="CN529" s="38"/>
      <c r="CO529" s="38"/>
      <c r="CP529" s="38"/>
      <c r="CQ529" s="38"/>
      <c r="CR529" s="38"/>
      <c r="CS529" s="38"/>
    </row>
    <row r="530" spans="1:97" ht="13.5" customHeight="1" x14ac:dyDescent="0.35">
      <c r="A530" s="25"/>
      <c r="B530" s="132"/>
      <c r="C530" s="27"/>
      <c r="D530" s="104"/>
      <c r="E530" s="105"/>
      <c r="F530" s="29"/>
      <c r="G530" s="30"/>
      <c r="H530" s="30"/>
      <c r="I530" s="31"/>
      <c r="J530" s="106"/>
      <c r="K530" s="106"/>
      <c r="L530" s="107"/>
      <c r="M530" s="107"/>
      <c r="N530" s="108"/>
      <c r="O530" s="108"/>
      <c r="P530" s="108"/>
      <c r="Q530" s="108"/>
      <c r="R530" s="108"/>
      <c r="S530" s="107"/>
      <c r="T530" s="107"/>
      <c r="U530" s="33"/>
      <c r="V530" s="31"/>
      <c r="W530" s="38"/>
      <c r="X530" s="38"/>
      <c r="Y530" s="38"/>
      <c r="Z530" s="38"/>
      <c r="AA530" s="38"/>
      <c r="AB530" s="33"/>
      <c r="AC530" s="33"/>
      <c r="AD530" s="33"/>
      <c r="AE530" s="33"/>
      <c r="AF530" s="33"/>
      <c r="AG530" s="33"/>
      <c r="AH530" s="33"/>
      <c r="AI530" s="170"/>
      <c r="AJ530" s="170"/>
      <c r="AK530" s="170"/>
      <c r="AL530" s="170"/>
      <c r="AM530" s="33"/>
      <c r="AN530" s="48"/>
      <c r="AO530" s="34"/>
      <c r="AP530" s="38"/>
      <c r="AQ530" s="34"/>
      <c r="AR530" s="31"/>
      <c r="AS530" s="38"/>
      <c r="AT530" s="38"/>
      <c r="AU530" s="37"/>
      <c r="AV530" s="38"/>
      <c r="AW530" s="38"/>
      <c r="AX530" s="147"/>
      <c r="AY530" s="60"/>
      <c r="AZ530" s="60"/>
      <c r="BA530" s="148"/>
      <c r="BB530" s="282"/>
      <c r="BC530" s="283"/>
      <c r="BD530" s="147"/>
      <c r="BE530" s="147"/>
      <c r="BF530" s="147"/>
      <c r="BG530" s="147"/>
      <c r="BH530" s="147"/>
      <c r="BI530" s="147"/>
      <c r="BJ530" s="147"/>
      <c r="BK530" s="148"/>
      <c r="BL530" s="149"/>
      <c r="BM530" s="149"/>
      <c r="BN530" s="147"/>
      <c r="BO530" s="38"/>
      <c r="BP530" s="38"/>
      <c r="BQ530" s="187"/>
      <c r="BR530" s="61"/>
      <c r="BS530" s="61"/>
      <c r="BT530" s="188"/>
      <c r="BU530" s="275"/>
      <c r="BV530" s="275"/>
      <c r="BW530" s="187"/>
      <c r="BX530" s="187"/>
      <c r="BY530" s="187"/>
      <c r="BZ530" s="187"/>
      <c r="CA530" s="187"/>
      <c r="CB530" s="187"/>
      <c r="CC530" s="187"/>
      <c r="CD530" s="187"/>
      <c r="CE530" s="187"/>
      <c r="CF530" s="188"/>
      <c r="CG530" s="189"/>
      <c r="CH530" s="189"/>
      <c r="CI530" s="187"/>
      <c r="CJ530" s="38"/>
      <c r="CK530" s="38"/>
      <c r="CL530" s="38"/>
      <c r="CM530" s="38"/>
      <c r="CN530" s="38"/>
      <c r="CO530" s="38"/>
      <c r="CP530" s="38"/>
      <c r="CQ530" s="38"/>
      <c r="CR530" s="38"/>
      <c r="CS530" s="38"/>
    </row>
    <row r="531" spans="1:97" ht="13.5" customHeight="1" x14ac:dyDescent="0.35">
      <c r="A531" s="25"/>
      <c r="B531" s="132"/>
      <c r="C531" s="27"/>
      <c r="D531" s="104"/>
      <c r="E531" s="105"/>
      <c r="F531" s="29"/>
      <c r="G531" s="30"/>
      <c r="H531" s="30"/>
      <c r="I531" s="31"/>
      <c r="J531" s="106"/>
      <c r="K531" s="106"/>
      <c r="L531" s="107"/>
      <c r="M531" s="107"/>
      <c r="N531" s="108"/>
      <c r="O531" s="108"/>
      <c r="P531" s="108"/>
      <c r="Q531" s="108"/>
      <c r="R531" s="108"/>
      <c r="S531" s="107"/>
      <c r="T531" s="107"/>
      <c r="U531" s="33"/>
      <c r="V531" s="31"/>
      <c r="W531" s="38"/>
      <c r="X531" s="38"/>
      <c r="Y531" s="38"/>
      <c r="Z531" s="38"/>
      <c r="AA531" s="38"/>
      <c r="AB531" s="33"/>
      <c r="AC531" s="33"/>
      <c r="AD531" s="33"/>
      <c r="AE531" s="33"/>
      <c r="AF531" s="33"/>
      <c r="AG531" s="33"/>
      <c r="AH531" s="33"/>
      <c r="AI531" s="170"/>
      <c r="AJ531" s="170"/>
      <c r="AK531" s="170"/>
      <c r="AL531" s="170"/>
      <c r="AM531" s="33"/>
      <c r="AN531" s="48"/>
      <c r="AO531" s="34"/>
      <c r="AP531" s="38"/>
      <c r="AQ531" s="34"/>
      <c r="AR531" s="31"/>
      <c r="AS531" s="38"/>
      <c r="AT531" s="38"/>
      <c r="AU531" s="37"/>
      <c r="AV531" s="38"/>
      <c r="AW531" s="38"/>
      <c r="AX531" s="147"/>
      <c r="AY531" s="60"/>
      <c r="AZ531" s="60"/>
      <c r="BA531" s="148"/>
      <c r="BB531" s="282"/>
      <c r="BC531" s="283"/>
      <c r="BD531" s="147"/>
      <c r="BE531" s="147"/>
      <c r="BF531" s="147"/>
      <c r="BG531" s="147"/>
      <c r="BH531" s="147"/>
      <c r="BI531" s="147"/>
      <c r="BJ531" s="147"/>
      <c r="BK531" s="148"/>
      <c r="BL531" s="149"/>
      <c r="BM531" s="149"/>
      <c r="BN531" s="147"/>
      <c r="BO531" s="38"/>
      <c r="BP531" s="38"/>
      <c r="BQ531" s="187"/>
      <c r="BR531" s="61"/>
      <c r="BS531" s="61"/>
      <c r="BT531" s="188"/>
      <c r="BU531" s="275"/>
      <c r="BV531" s="275"/>
      <c r="BW531" s="187"/>
      <c r="BX531" s="187"/>
      <c r="BY531" s="187"/>
      <c r="BZ531" s="187"/>
      <c r="CA531" s="187"/>
      <c r="CB531" s="187"/>
      <c r="CC531" s="187"/>
      <c r="CD531" s="187"/>
      <c r="CE531" s="187"/>
      <c r="CF531" s="188"/>
      <c r="CG531" s="189"/>
      <c r="CH531" s="189"/>
      <c r="CI531" s="187"/>
      <c r="CJ531" s="38"/>
      <c r="CK531" s="38"/>
      <c r="CL531" s="38"/>
      <c r="CM531" s="38"/>
      <c r="CN531" s="38"/>
      <c r="CO531" s="38"/>
      <c r="CP531" s="38"/>
      <c r="CQ531" s="38"/>
      <c r="CR531" s="38"/>
      <c r="CS531" s="38"/>
    </row>
    <row r="532" spans="1:97" ht="13.5" customHeight="1" x14ac:dyDescent="0.35">
      <c r="A532" s="25"/>
      <c r="B532" s="132"/>
      <c r="C532" s="27"/>
      <c r="D532" s="104"/>
      <c r="E532" s="105"/>
      <c r="F532" s="29"/>
      <c r="G532" s="30"/>
      <c r="H532" s="30"/>
      <c r="I532" s="31"/>
      <c r="J532" s="106"/>
      <c r="K532" s="106"/>
      <c r="L532" s="107"/>
      <c r="M532" s="107"/>
      <c r="N532" s="108"/>
      <c r="O532" s="108"/>
      <c r="P532" s="108"/>
      <c r="Q532" s="108"/>
      <c r="R532" s="108"/>
      <c r="S532" s="107"/>
      <c r="T532" s="107"/>
      <c r="U532" s="33"/>
      <c r="V532" s="31"/>
      <c r="W532" s="38"/>
      <c r="X532" s="38"/>
      <c r="Y532" s="38"/>
      <c r="Z532" s="38"/>
      <c r="AA532" s="38"/>
      <c r="AB532" s="33"/>
      <c r="AC532" s="33"/>
      <c r="AD532" s="33"/>
      <c r="AE532" s="33"/>
      <c r="AF532" s="33"/>
      <c r="AG532" s="33"/>
      <c r="AH532" s="33"/>
      <c r="AI532" s="170"/>
      <c r="AJ532" s="170"/>
      <c r="AK532" s="170"/>
      <c r="AL532" s="170"/>
      <c r="AM532" s="33"/>
      <c r="AN532" s="48"/>
      <c r="AO532" s="34"/>
      <c r="AP532" s="38"/>
      <c r="AQ532" s="34"/>
      <c r="AR532" s="31"/>
      <c r="AS532" s="38"/>
      <c r="AT532" s="38"/>
      <c r="AU532" s="37"/>
      <c r="AV532" s="38"/>
      <c r="AW532" s="38"/>
      <c r="AX532" s="147"/>
      <c r="AY532" s="60"/>
      <c r="AZ532" s="60"/>
      <c r="BA532" s="148"/>
      <c r="BB532" s="282"/>
      <c r="BC532" s="283"/>
      <c r="BD532" s="147"/>
      <c r="BE532" s="147"/>
      <c r="BF532" s="147"/>
      <c r="BG532" s="147"/>
      <c r="BH532" s="147"/>
      <c r="BI532" s="147"/>
      <c r="BJ532" s="147"/>
      <c r="BK532" s="148"/>
      <c r="BL532" s="149"/>
      <c r="BM532" s="149"/>
      <c r="BN532" s="147"/>
      <c r="BO532" s="38"/>
      <c r="BP532" s="38"/>
      <c r="BQ532" s="187"/>
      <c r="BR532" s="61"/>
      <c r="BS532" s="61"/>
      <c r="BT532" s="188"/>
      <c r="BU532" s="275"/>
      <c r="BV532" s="275"/>
      <c r="BW532" s="187"/>
      <c r="BX532" s="187"/>
      <c r="BY532" s="187"/>
      <c r="BZ532" s="187"/>
      <c r="CA532" s="187"/>
      <c r="CB532" s="187"/>
      <c r="CC532" s="187"/>
      <c r="CD532" s="187"/>
      <c r="CE532" s="187"/>
      <c r="CF532" s="188"/>
      <c r="CG532" s="189"/>
      <c r="CH532" s="189"/>
      <c r="CI532" s="187"/>
      <c r="CJ532" s="38"/>
      <c r="CK532" s="38"/>
      <c r="CL532" s="38"/>
      <c r="CM532" s="38"/>
      <c r="CN532" s="38"/>
      <c r="CO532" s="38"/>
      <c r="CP532" s="38"/>
      <c r="CQ532" s="38"/>
      <c r="CR532" s="38"/>
      <c r="CS532" s="38"/>
    </row>
    <row r="533" spans="1:97" ht="13.5" customHeight="1" x14ac:dyDescent="0.35">
      <c r="A533" s="25"/>
      <c r="B533" s="132"/>
      <c r="C533" s="27"/>
      <c r="D533" s="104"/>
      <c r="E533" s="105"/>
      <c r="F533" s="29"/>
      <c r="G533" s="30"/>
      <c r="H533" s="30"/>
      <c r="I533" s="31"/>
      <c r="J533" s="106"/>
      <c r="K533" s="106"/>
      <c r="L533" s="107"/>
      <c r="M533" s="107"/>
      <c r="N533" s="108"/>
      <c r="O533" s="108"/>
      <c r="P533" s="108"/>
      <c r="Q533" s="108"/>
      <c r="R533" s="108"/>
      <c r="S533" s="107"/>
      <c r="T533" s="107"/>
      <c r="U533" s="33"/>
      <c r="V533" s="31"/>
      <c r="W533" s="38"/>
      <c r="X533" s="38"/>
      <c r="Y533" s="38"/>
      <c r="Z533" s="38"/>
      <c r="AA533" s="38"/>
      <c r="AB533" s="33"/>
      <c r="AC533" s="33"/>
      <c r="AD533" s="33"/>
      <c r="AE533" s="33"/>
      <c r="AF533" s="33"/>
      <c r="AG533" s="33"/>
      <c r="AH533" s="33"/>
      <c r="AI533" s="170"/>
      <c r="AJ533" s="170"/>
      <c r="AK533" s="170"/>
      <c r="AL533" s="170"/>
      <c r="AM533" s="33"/>
      <c r="AN533" s="48"/>
      <c r="AO533" s="34"/>
      <c r="AP533" s="38"/>
      <c r="AQ533" s="34"/>
      <c r="AR533" s="31"/>
      <c r="AS533" s="38"/>
      <c r="AT533" s="38"/>
      <c r="AU533" s="37"/>
      <c r="AV533" s="38"/>
      <c r="AW533" s="38"/>
      <c r="AX533" s="147"/>
      <c r="AY533" s="60"/>
      <c r="AZ533" s="60"/>
      <c r="BA533" s="148"/>
      <c r="BB533" s="282"/>
      <c r="BC533" s="283"/>
      <c r="BD533" s="147"/>
      <c r="BE533" s="147"/>
      <c r="BF533" s="147"/>
      <c r="BG533" s="147"/>
      <c r="BH533" s="147"/>
      <c r="BI533" s="147"/>
      <c r="BJ533" s="147"/>
      <c r="BK533" s="148"/>
      <c r="BL533" s="149"/>
      <c r="BM533" s="149"/>
      <c r="BN533" s="147"/>
      <c r="BO533" s="38"/>
      <c r="BP533" s="38"/>
      <c r="BQ533" s="187"/>
      <c r="BR533" s="61"/>
      <c r="BS533" s="61"/>
      <c r="BT533" s="188"/>
      <c r="BU533" s="275"/>
      <c r="BV533" s="275"/>
      <c r="BW533" s="187"/>
      <c r="BX533" s="187"/>
      <c r="BY533" s="187"/>
      <c r="BZ533" s="187"/>
      <c r="CA533" s="187"/>
      <c r="CB533" s="187"/>
      <c r="CC533" s="187"/>
      <c r="CD533" s="187"/>
      <c r="CE533" s="187"/>
      <c r="CF533" s="188"/>
      <c r="CG533" s="189"/>
      <c r="CH533" s="189"/>
      <c r="CI533" s="187"/>
      <c r="CJ533" s="38"/>
      <c r="CK533" s="38"/>
      <c r="CL533" s="38"/>
      <c r="CM533" s="38"/>
      <c r="CN533" s="38"/>
      <c r="CO533" s="38"/>
      <c r="CP533" s="38"/>
      <c r="CQ533" s="38"/>
      <c r="CR533" s="38"/>
      <c r="CS533" s="38"/>
    </row>
    <row r="534" spans="1:97" ht="13.5" customHeight="1" x14ac:dyDescent="0.35">
      <c r="A534" s="25"/>
      <c r="B534" s="132"/>
      <c r="C534" s="27"/>
      <c r="D534" s="104"/>
      <c r="E534" s="105"/>
      <c r="F534" s="29"/>
      <c r="G534" s="30"/>
      <c r="H534" s="30"/>
      <c r="I534" s="31"/>
      <c r="J534" s="106"/>
      <c r="K534" s="106"/>
      <c r="L534" s="107"/>
      <c r="M534" s="107"/>
      <c r="N534" s="108"/>
      <c r="O534" s="108"/>
      <c r="P534" s="108"/>
      <c r="Q534" s="108"/>
      <c r="R534" s="108"/>
      <c r="S534" s="107"/>
      <c r="T534" s="107"/>
      <c r="U534" s="33"/>
      <c r="V534" s="31"/>
      <c r="W534" s="38"/>
      <c r="X534" s="38"/>
      <c r="Y534" s="38"/>
      <c r="Z534" s="38"/>
      <c r="AA534" s="38"/>
      <c r="AB534" s="33"/>
      <c r="AC534" s="33"/>
      <c r="AD534" s="33"/>
      <c r="AE534" s="33"/>
      <c r="AF534" s="33"/>
      <c r="AG534" s="33"/>
      <c r="AH534" s="33"/>
      <c r="AI534" s="170"/>
      <c r="AJ534" s="170"/>
      <c r="AK534" s="170"/>
      <c r="AL534" s="170"/>
      <c r="AM534" s="33"/>
      <c r="AN534" s="48"/>
      <c r="AO534" s="34"/>
      <c r="AP534" s="38"/>
      <c r="AQ534" s="34"/>
      <c r="AR534" s="31"/>
      <c r="AS534" s="38"/>
      <c r="AT534" s="38"/>
      <c r="AU534" s="37"/>
      <c r="AV534" s="38"/>
      <c r="AW534" s="38"/>
      <c r="AX534" s="147"/>
      <c r="AY534" s="60"/>
      <c r="AZ534" s="60"/>
      <c r="BA534" s="148"/>
      <c r="BB534" s="282"/>
      <c r="BC534" s="283"/>
      <c r="BD534" s="147"/>
      <c r="BE534" s="147"/>
      <c r="BF534" s="147"/>
      <c r="BG534" s="147"/>
      <c r="BH534" s="147"/>
      <c r="BI534" s="147"/>
      <c r="BJ534" s="147"/>
      <c r="BK534" s="148"/>
      <c r="BL534" s="149"/>
      <c r="BM534" s="149"/>
      <c r="BN534" s="147"/>
      <c r="BO534" s="38"/>
      <c r="BP534" s="38"/>
      <c r="BQ534" s="187"/>
      <c r="BR534" s="61"/>
      <c r="BS534" s="61"/>
      <c r="BT534" s="188"/>
      <c r="BU534" s="275"/>
      <c r="BV534" s="275"/>
      <c r="BW534" s="187"/>
      <c r="BX534" s="187"/>
      <c r="BY534" s="187"/>
      <c r="BZ534" s="187"/>
      <c r="CA534" s="187"/>
      <c r="CB534" s="187"/>
      <c r="CC534" s="187"/>
      <c r="CD534" s="187"/>
      <c r="CE534" s="187"/>
      <c r="CF534" s="188"/>
      <c r="CG534" s="189"/>
      <c r="CH534" s="189"/>
      <c r="CI534" s="187"/>
      <c r="CJ534" s="38"/>
      <c r="CK534" s="38"/>
      <c r="CL534" s="38"/>
      <c r="CM534" s="38"/>
      <c r="CN534" s="38"/>
      <c r="CO534" s="38"/>
      <c r="CP534" s="38"/>
      <c r="CQ534" s="38"/>
      <c r="CR534" s="38"/>
      <c r="CS534" s="38"/>
    </row>
    <row r="535" spans="1:97" ht="13.5" customHeight="1" x14ac:dyDescent="0.35">
      <c r="A535" s="25"/>
      <c r="B535" s="132"/>
      <c r="C535" s="27"/>
      <c r="D535" s="104"/>
      <c r="E535" s="105"/>
      <c r="F535" s="29"/>
      <c r="G535" s="30"/>
      <c r="H535" s="30"/>
      <c r="I535" s="31"/>
      <c r="J535" s="106"/>
      <c r="K535" s="106"/>
      <c r="L535" s="107"/>
      <c r="M535" s="107"/>
      <c r="N535" s="108"/>
      <c r="O535" s="108"/>
      <c r="P535" s="108"/>
      <c r="Q535" s="108"/>
      <c r="R535" s="108"/>
      <c r="S535" s="107"/>
      <c r="T535" s="107"/>
      <c r="U535" s="33"/>
      <c r="V535" s="31"/>
      <c r="W535" s="38"/>
      <c r="X535" s="38"/>
      <c r="Y535" s="38"/>
      <c r="Z535" s="38"/>
      <c r="AA535" s="38"/>
      <c r="AB535" s="33"/>
      <c r="AC535" s="33"/>
      <c r="AD535" s="33"/>
      <c r="AE535" s="33"/>
      <c r="AF535" s="33"/>
      <c r="AG535" s="33"/>
      <c r="AH535" s="33"/>
      <c r="AI535" s="170"/>
      <c r="AJ535" s="170"/>
      <c r="AK535" s="170"/>
      <c r="AL535" s="170"/>
      <c r="AM535" s="33"/>
      <c r="AN535" s="48"/>
      <c r="AO535" s="34"/>
      <c r="AP535" s="38"/>
      <c r="AQ535" s="34"/>
      <c r="AR535" s="31"/>
      <c r="AS535" s="38"/>
      <c r="AT535" s="38"/>
      <c r="AU535" s="37"/>
      <c r="AV535" s="38"/>
      <c r="AW535" s="38"/>
      <c r="AX535" s="147"/>
      <c r="AY535" s="60"/>
      <c r="AZ535" s="60"/>
      <c r="BA535" s="148"/>
      <c r="BB535" s="282"/>
      <c r="BC535" s="283"/>
      <c r="BD535" s="147"/>
      <c r="BE535" s="147"/>
      <c r="BF535" s="147"/>
      <c r="BG535" s="147"/>
      <c r="BH535" s="147"/>
      <c r="BI535" s="147"/>
      <c r="BJ535" s="147"/>
      <c r="BK535" s="148"/>
      <c r="BL535" s="149"/>
      <c r="BM535" s="149"/>
      <c r="BN535" s="147"/>
      <c r="BO535" s="38"/>
      <c r="BP535" s="38"/>
      <c r="BQ535" s="187"/>
      <c r="BR535" s="61"/>
      <c r="BS535" s="61"/>
      <c r="BT535" s="188"/>
      <c r="BU535" s="275"/>
      <c r="BV535" s="275"/>
      <c r="BW535" s="187"/>
      <c r="BX535" s="187"/>
      <c r="BY535" s="187"/>
      <c r="BZ535" s="187"/>
      <c r="CA535" s="187"/>
      <c r="CB535" s="187"/>
      <c r="CC535" s="187"/>
      <c r="CD535" s="187"/>
      <c r="CE535" s="187"/>
      <c r="CF535" s="188"/>
      <c r="CG535" s="189"/>
      <c r="CH535" s="189"/>
      <c r="CI535" s="187"/>
      <c r="CJ535" s="38"/>
      <c r="CK535" s="38"/>
      <c r="CL535" s="38"/>
      <c r="CM535" s="38"/>
      <c r="CN535" s="38"/>
      <c r="CO535" s="38"/>
      <c r="CP535" s="38"/>
      <c r="CQ535" s="38"/>
      <c r="CR535" s="38"/>
      <c r="CS535" s="38"/>
    </row>
    <row r="536" spans="1:97" ht="13.5" customHeight="1" x14ac:dyDescent="0.35">
      <c r="A536" s="25"/>
      <c r="B536" s="132"/>
      <c r="C536" s="27"/>
      <c r="D536" s="104"/>
      <c r="E536" s="105"/>
      <c r="F536" s="29"/>
      <c r="G536" s="30"/>
      <c r="H536" s="30"/>
      <c r="I536" s="31"/>
      <c r="J536" s="106"/>
      <c r="K536" s="106"/>
      <c r="L536" s="107"/>
      <c r="M536" s="107"/>
      <c r="N536" s="108"/>
      <c r="O536" s="108"/>
      <c r="P536" s="108"/>
      <c r="Q536" s="108"/>
      <c r="R536" s="108"/>
      <c r="S536" s="107"/>
      <c r="T536" s="107"/>
      <c r="U536" s="33"/>
      <c r="V536" s="31"/>
      <c r="W536" s="38"/>
      <c r="X536" s="38"/>
      <c r="Y536" s="38"/>
      <c r="Z536" s="38"/>
      <c r="AA536" s="38"/>
      <c r="AB536" s="33"/>
      <c r="AC536" s="33"/>
      <c r="AD536" s="33"/>
      <c r="AE536" s="33"/>
      <c r="AF536" s="33"/>
      <c r="AG536" s="33"/>
      <c r="AH536" s="33"/>
      <c r="AI536" s="170"/>
      <c r="AJ536" s="170"/>
      <c r="AK536" s="170"/>
      <c r="AL536" s="170"/>
      <c r="AM536" s="33"/>
      <c r="AN536" s="48"/>
      <c r="AO536" s="34"/>
      <c r="AP536" s="38"/>
      <c r="AQ536" s="34"/>
      <c r="AR536" s="31"/>
      <c r="AS536" s="38"/>
      <c r="AT536" s="38"/>
      <c r="AU536" s="37"/>
      <c r="AV536" s="38"/>
      <c r="AW536" s="38"/>
      <c r="AX536" s="147"/>
      <c r="AY536" s="60"/>
      <c r="AZ536" s="60"/>
      <c r="BA536" s="148"/>
      <c r="BB536" s="282"/>
      <c r="BC536" s="283"/>
      <c r="BD536" s="147"/>
      <c r="BE536" s="147"/>
      <c r="BF536" s="147"/>
      <c r="BG536" s="147"/>
      <c r="BH536" s="147"/>
      <c r="BI536" s="147"/>
      <c r="BJ536" s="147"/>
      <c r="BK536" s="148"/>
      <c r="BL536" s="149"/>
      <c r="BM536" s="149"/>
      <c r="BN536" s="147"/>
      <c r="BO536" s="38"/>
      <c r="BP536" s="38"/>
      <c r="BQ536" s="187"/>
      <c r="BR536" s="61"/>
      <c r="BS536" s="61"/>
      <c r="BT536" s="188"/>
      <c r="BU536" s="275"/>
      <c r="BV536" s="275"/>
      <c r="BW536" s="187"/>
      <c r="BX536" s="187"/>
      <c r="BY536" s="187"/>
      <c r="BZ536" s="187"/>
      <c r="CA536" s="187"/>
      <c r="CB536" s="187"/>
      <c r="CC536" s="187"/>
      <c r="CD536" s="187"/>
      <c r="CE536" s="187"/>
      <c r="CF536" s="188"/>
      <c r="CG536" s="189"/>
      <c r="CH536" s="189"/>
      <c r="CI536" s="187"/>
      <c r="CJ536" s="38"/>
      <c r="CK536" s="38"/>
      <c r="CL536" s="38"/>
      <c r="CM536" s="38"/>
      <c r="CN536" s="38"/>
      <c r="CO536" s="38"/>
      <c r="CP536" s="38"/>
      <c r="CQ536" s="38"/>
      <c r="CR536" s="38"/>
      <c r="CS536" s="38"/>
    </row>
    <row r="537" spans="1:97" ht="13.5" customHeight="1" x14ac:dyDescent="0.35">
      <c r="A537" s="25"/>
      <c r="B537" s="132"/>
      <c r="C537" s="27"/>
      <c r="D537" s="104"/>
      <c r="E537" s="105"/>
      <c r="F537" s="29"/>
      <c r="G537" s="30"/>
      <c r="H537" s="30"/>
      <c r="I537" s="31"/>
      <c r="J537" s="106"/>
      <c r="K537" s="106"/>
      <c r="L537" s="107"/>
      <c r="M537" s="107"/>
      <c r="N537" s="108"/>
      <c r="O537" s="108"/>
      <c r="P537" s="108"/>
      <c r="Q537" s="108"/>
      <c r="R537" s="108"/>
      <c r="S537" s="107"/>
      <c r="T537" s="107"/>
      <c r="U537" s="33"/>
      <c r="V537" s="31"/>
      <c r="W537" s="38"/>
      <c r="X537" s="38"/>
      <c r="Y537" s="38"/>
      <c r="Z537" s="38"/>
      <c r="AA537" s="38"/>
      <c r="AB537" s="33"/>
      <c r="AC537" s="33"/>
      <c r="AD537" s="33"/>
      <c r="AE537" s="33"/>
      <c r="AF537" s="33"/>
      <c r="AG537" s="33"/>
      <c r="AH537" s="33"/>
      <c r="AI537" s="170"/>
      <c r="AJ537" s="170"/>
      <c r="AK537" s="170"/>
      <c r="AL537" s="170"/>
      <c r="AM537" s="33"/>
      <c r="AN537" s="48"/>
      <c r="AO537" s="34"/>
      <c r="AP537" s="38"/>
      <c r="AQ537" s="34"/>
      <c r="AR537" s="31"/>
      <c r="AS537" s="38"/>
      <c r="AT537" s="38"/>
      <c r="AU537" s="37"/>
      <c r="AV537" s="38"/>
      <c r="AW537" s="38"/>
      <c r="AX537" s="147"/>
      <c r="AY537" s="60"/>
      <c r="AZ537" s="60"/>
      <c r="BA537" s="148"/>
      <c r="BB537" s="282"/>
      <c r="BC537" s="283"/>
      <c r="BD537" s="147"/>
      <c r="BE537" s="147"/>
      <c r="BF537" s="147"/>
      <c r="BG537" s="147"/>
      <c r="BH537" s="147"/>
      <c r="BI537" s="147"/>
      <c r="BJ537" s="147"/>
      <c r="BK537" s="148"/>
      <c r="BL537" s="149"/>
      <c r="BM537" s="149"/>
      <c r="BN537" s="147"/>
      <c r="BO537" s="38"/>
      <c r="BP537" s="38"/>
      <c r="BQ537" s="187"/>
      <c r="BR537" s="61"/>
      <c r="BS537" s="61"/>
      <c r="BT537" s="188"/>
      <c r="BU537" s="275"/>
      <c r="BV537" s="275"/>
      <c r="BW537" s="187"/>
      <c r="BX537" s="187"/>
      <c r="BY537" s="187"/>
      <c r="BZ537" s="187"/>
      <c r="CA537" s="187"/>
      <c r="CB537" s="187"/>
      <c r="CC537" s="187"/>
      <c r="CD537" s="187"/>
      <c r="CE537" s="187"/>
      <c r="CF537" s="188"/>
      <c r="CG537" s="189"/>
      <c r="CH537" s="189"/>
      <c r="CI537" s="187"/>
      <c r="CJ537" s="38"/>
      <c r="CK537" s="38"/>
      <c r="CL537" s="38"/>
      <c r="CM537" s="38"/>
      <c r="CN537" s="38"/>
      <c r="CO537" s="38"/>
      <c r="CP537" s="38"/>
      <c r="CQ537" s="38"/>
      <c r="CR537" s="38"/>
      <c r="CS537" s="38"/>
    </row>
    <row r="538" spans="1:97" ht="13.5" customHeight="1" x14ac:dyDescent="0.35">
      <c r="A538" s="25"/>
      <c r="B538" s="132"/>
      <c r="C538" s="27"/>
      <c r="D538" s="104"/>
      <c r="E538" s="105"/>
      <c r="F538" s="29"/>
      <c r="G538" s="30"/>
      <c r="H538" s="30"/>
      <c r="I538" s="31"/>
      <c r="J538" s="106"/>
      <c r="K538" s="106"/>
      <c r="L538" s="107"/>
      <c r="M538" s="107"/>
      <c r="N538" s="108"/>
      <c r="O538" s="108"/>
      <c r="P538" s="108"/>
      <c r="Q538" s="108"/>
      <c r="R538" s="108"/>
      <c r="S538" s="107"/>
      <c r="T538" s="107"/>
      <c r="U538" s="33"/>
      <c r="V538" s="31"/>
      <c r="W538" s="38"/>
      <c r="X538" s="38"/>
      <c r="Y538" s="38"/>
      <c r="Z538" s="38"/>
      <c r="AA538" s="38"/>
      <c r="AB538" s="33"/>
      <c r="AC538" s="33"/>
      <c r="AD538" s="33"/>
      <c r="AE538" s="33"/>
      <c r="AF538" s="33"/>
      <c r="AG538" s="33"/>
      <c r="AH538" s="33"/>
      <c r="AI538" s="170"/>
      <c r="AJ538" s="170"/>
      <c r="AK538" s="170"/>
      <c r="AL538" s="170"/>
      <c r="AM538" s="33"/>
      <c r="AN538" s="48"/>
      <c r="AO538" s="34"/>
      <c r="AP538" s="38"/>
      <c r="AQ538" s="34"/>
      <c r="AR538" s="31"/>
      <c r="AS538" s="38"/>
      <c r="AT538" s="38"/>
      <c r="AU538" s="37"/>
      <c r="AV538" s="38"/>
      <c r="AW538" s="38"/>
      <c r="AX538" s="147"/>
      <c r="AY538" s="60"/>
      <c r="AZ538" s="60"/>
      <c r="BA538" s="148"/>
      <c r="BB538" s="282"/>
      <c r="BC538" s="283"/>
      <c r="BD538" s="147"/>
      <c r="BE538" s="147"/>
      <c r="BF538" s="147"/>
      <c r="BG538" s="147"/>
      <c r="BH538" s="147"/>
      <c r="BI538" s="147"/>
      <c r="BJ538" s="147"/>
      <c r="BK538" s="148"/>
      <c r="BL538" s="149"/>
      <c r="BM538" s="149"/>
      <c r="BN538" s="147"/>
      <c r="BO538" s="38"/>
      <c r="BP538" s="38"/>
      <c r="BQ538" s="187"/>
      <c r="BR538" s="61"/>
      <c r="BS538" s="61"/>
      <c r="BT538" s="188"/>
      <c r="BU538" s="275"/>
      <c r="BV538" s="275"/>
      <c r="BW538" s="187"/>
      <c r="BX538" s="187"/>
      <c r="BY538" s="187"/>
      <c r="BZ538" s="187"/>
      <c r="CA538" s="187"/>
      <c r="CB538" s="187"/>
      <c r="CC538" s="187"/>
      <c r="CD538" s="187"/>
      <c r="CE538" s="187"/>
      <c r="CF538" s="188"/>
      <c r="CG538" s="189"/>
      <c r="CH538" s="189"/>
      <c r="CI538" s="187"/>
      <c r="CJ538" s="38"/>
      <c r="CK538" s="38"/>
      <c r="CL538" s="38"/>
      <c r="CM538" s="38"/>
      <c r="CN538" s="38"/>
      <c r="CO538" s="38"/>
      <c r="CP538" s="38"/>
      <c r="CQ538" s="38"/>
      <c r="CR538" s="38"/>
      <c r="CS538" s="38"/>
    </row>
    <row r="539" spans="1:97" ht="13.5" customHeight="1" x14ac:dyDescent="0.35">
      <c r="A539" s="25"/>
      <c r="B539" s="132"/>
      <c r="C539" s="27"/>
      <c r="D539" s="104"/>
      <c r="E539" s="105"/>
      <c r="F539" s="29"/>
      <c r="G539" s="30"/>
      <c r="H539" s="30"/>
      <c r="I539" s="31"/>
      <c r="J539" s="106"/>
      <c r="K539" s="106"/>
      <c r="L539" s="107"/>
      <c r="M539" s="107"/>
      <c r="N539" s="108"/>
      <c r="O539" s="108"/>
      <c r="P539" s="108"/>
      <c r="Q539" s="108"/>
      <c r="R539" s="108"/>
      <c r="S539" s="107"/>
      <c r="T539" s="107"/>
      <c r="U539" s="33"/>
      <c r="V539" s="31"/>
      <c r="W539" s="38"/>
      <c r="X539" s="38"/>
      <c r="Y539" s="38"/>
      <c r="Z539" s="38"/>
      <c r="AA539" s="38"/>
      <c r="AB539" s="33"/>
      <c r="AC539" s="33"/>
      <c r="AD539" s="33"/>
      <c r="AE539" s="33"/>
      <c r="AF539" s="33"/>
      <c r="AG539" s="33"/>
      <c r="AH539" s="33"/>
      <c r="AI539" s="170"/>
      <c r="AJ539" s="170"/>
      <c r="AK539" s="170"/>
      <c r="AL539" s="170"/>
      <c r="AM539" s="33"/>
      <c r="AN539" s="48"/>
      <c r="AO539" s="34"/>
      <c r="AP539" s="38"/>
      <c r="AQ539" s="34"/>
      <c r="AR539" s="31"/>
      <c r="AS539" s="38"/>
      <c r="AT539" s="38"/>
      <c r="AU539" s="37"/>
      <c r="AV539" s="38"/>
      <c r="AW539" s="38"/>
      <c r="AX539" s="147"/>
      <c r="AY539" s="60"/>
      <c r="AZ539" s="60"/>
      <c r="BA539" s="148"/>
      <c r="BB539" s="282"/>
      <c r="BC539" s="283"/>
      <c r="BD539" s="147"/>
      <c r="BE539" s="147"/>
      <c r="BF539" s="147"/>
      <c r="BG539" s="147"/>
      <c r="BH539" s="147"/>
      <c r="BI539" s="147"/>
      <c r="BJ539" s="147"/>
      <c r="BK539" s="148"/>
      <c r="BL539" s="149"/>
      <c r="BM539" s="149"/>
      <c r="BN539" s="147"/>
      <c r="BO539" s="38"/>
      <c r="BP539" s="38"/>
      <c r="BQ539" s="187"/>
      <c r="BR539" s="61"/>
      <c r="BS539" s="61"/>
      <c r="BT539" s="188"/>
      <c r="BU539" s="275"/>
      <c r="BV539" s="275"/>
      <c r="BW539" s="187"/>
      <c r="BX539" s="187"/>
      <c r="BY539" s="187"/>
      <c r="BZ539" s="187"/>
      <c r="CA539" s="187"/>
      <c r="CB539" s="187"/>
      <c r="CC539" s="187"/>
      <c r="CD539" s="187"/>
      <c r="CE539" s="187"/>
      <c r="CF539" s="188"/>
      <c r="CG539" s="189"/>
      <c r="CH539" s="189"/>
      <c r="CI539" s="187"/>
      <c r="CJ539" s="38"/>
      <c r="CK539" s="38"/>
      <c r="CL539" s="38"/>
      <c r="CM539" s="38"/>
      <c r="CN539" s="38"/>
      <c r="CO539" s="38"/>
      <c r="CP539" s="38"/>
      <c r="CQ539" s="38"/>
      <c r="CR539" s="38"/>
      <c r="CS539" s="38"/>
    </row>
    <row r="540" spans="1:97" ht="13.5" customHeight="1" x14ac:dyDescent="0.35">
      <c r="A540" s="25"/>
      <c r="B540" s="132"/>
      <c r="C540" s="27"/>
      <c r="D540" s="104"/>
      <c r="E540" s="105"/>
      <c r="F540" s="29"/>
      <c r="G540" s="30"/>
      <c r="H540" s="30"/>
      <c r="I540" s="31"/>
      <c r="J540" s="106"/>
      <c r="K540" s="106"/>
      <c r="L540" s="107"/>
      <c r="M540" s="107"/>
      <c r="N540" s="108"/>
      <c r="O540" s="108"/>
      <c r="P540" s="108"/>
      <c r="Q540" s="108"/>
      <c r="R540" s="108"/>
      <c r="S540" s="107"/>
      <c r="T540" s="107"/>
      <c r="U540" s="33"/>
      <c r="V540" s="31"/>
      <c r="W540" s="38"/>
      <c r="X540" s="38"/>
      <c r="Y540" s="38"/>
      <c r="Z540" s="38"/>
      <c r="AA540" s="38"/>
      <c r="AB540" s="33"/>
      <c r="AC540" s="33"/>
      <c r="AD540" s="33"/>
      <c r="AE540" s="33"/>
      <c r="AF540" s="33"/>
      <c r="AG540" s="33"/>
      <c r="AH540" s="33"/>
      <c r="AI540" s="170"/>
      <c r="AJ540" s="170"/>
      <c r="AK540" s="170"/>
      <c r="AL540" s="170"/>
      <c r="AM540" s="33"/>
      <c r="AN540" s="48"/>
      <c r="AO540" s="34"/>
      <c r="AP540" s="38"/>
      <c r="AQ540" s="34"/>
      <c r="AR540" s="31"/>
      <c r="AS540" s="38"/>
      <c r="AT540" s="38"/>
      <c r="AU540" s="37"/>
      <c r="AV540" s="38"/>
      <c r="AW540" s="38"/>
      <c r="AX540" s="147"/>
      <c r="AY540" s="60"/>
      <c r="AZ540" s="60"/>
      <c r="BA540" s="148"/>
      <c r="BB540" s="282"/>
      <c r="BC540" s="283"/>
      <c r="BD540" s="147"/>
      <c r="BE540" s="147"/>
      <c r="BF540" s="147"/>
      <c r="BG540" s="147"/>
      <c r="BH540" s="147"/>
      <c r="BI540" s="147"/>
      <c r="BJ540" s="147"/>
      <c r="BK540" s="148"/>
      <c r="BL540" s="149"/>
      <c r="BM540" s="149"/>
      <c r="BN540" s="147"/>
      <c r="BO540" s="38"/>
      <c r="BP540" s="38"/>
      <c r="BQ540" s="187"/>
      <c r="BR540" s="61"/>
      <c r="BS540" s="61"/>
      <c r="BT540" s="188"/>
      <c r="BU540" s="275"/>
      <c r="BV540" s="275"/>
      <c r="BW540" s="187"/>
      <c r="BX540" s="187"/>
      <c r="BY540" s="187"/>
      <c r="BZ540" s="187"/>
      <c r="CA540" s="187"/>
      <c r="CB540" s="187"/>
      <c r="CC540" s="187"/>
      <c r="CD540" s="187"/>
      <c r="CE540" s="187"/>
      <c r="CF540" s="188"/>
      <c r="CG540" s="189"/>
      <c r="CH540" s="189"/>
      <c r="CI540" s="187"/>
      <c r="CJ540" s="38"/>
      <c r="CK540" s="38"/>
      <c r="CL540" s="38"/>
      <c r="CM540" s="38"/>
      <c r="CN540" s="38"/>
      <c r="CO540" s="38"/>
      <c r="CP540" s="38"/>
      <c r="CQ540" s="38"/>
      <c r="CR540" s="38"/>
      <c r="CS540" s="38"/>
    </row>
    <row r="541" spans="1:97" ht="13.5" customHeight="1" x14ac:dyDescent="0.35">
      <c r="A541" s="25"/>
      <c r="B541" s="132"/>
      <c r="C541" s="27"/>
      <c r="D541" s="104"/>
      <c r="E541" s="105"/>
      <c r="F541" s="29"/>
      <c r="G541" s="30"/>
      <c r="H541" s="30"/>
      <c r="I541" s="31"/>
      <c r="J541" s="106"/>
      <c r="K541" s="106"/>
      <c r="L541" s="107"/>
      <c r="M541" s="107"/>
      <c r="N541" s="108"/>
      <c r="O541" s="108"/>
      <c r="P541" s="108"/>
      <c r="Q541" s="108"/>
      <c r="R541" s="108"/>
      <c r="S541" s="107"/>
      <c r="T541" s="107"/>
      <c r="U541" s="33"/>
      <c r="V541" s="31"/>
      <c r="W541" s="38"/>
      <c r="X541" s="38"/>
      <c r="Y541" s="38"/>
      <c r="Z541" s="38"/>
      <c r="AA541" s="38"/>
      <c r="AB541" s="33"/>
      <c r="AC541" s="33"/>
      <c r="AD541" s="33"/>
      <c r="AE541" s="33"/>
      <c r="AF541" s="33"/>
      <c r="AG541" s="33"/>
      <c r="AH541" s="33"/>
      <c r="AI541" s="170"/>
      <c r="AJ541" s="170"/>
      <c r="AK541" s="170"/>
      <c r="AL541" s="170"/>
      <c r="AM541" s="33"/>
      <c r="AN541" s="48"/>
      <c r="AO541" s="34"/>
      <c r="AP541" s="38"/>
      <c r="AQ541" s="34"/>
      <c r="AR541" s="31"/>
      <c r="AS541" s="38"/>
      <c r="AT541" s="38"/>
      <c r="AU541" s="37"/>
      <c r="AV541" s="38"/>
      <c r="AW541" s="38"/>
      <c r="AX541" s="147"/>
      <c r="AY541" s="60"/>
      <c r="AZ541" s="60"/>
      <c r="BA541" s="148"/>
      <c r="BB541" s="282"/>
      <c r="BC541" s="283"/>
      <c r="BD541" s="147"/>
      <c r="BE541" s="147"/>
      <c r="BF541" s="147"/>
      <c r="BG541" s="147"/>
      <c r="BH541" s="147"/>
      <c r="BI541" s="147"/>
      <c r="BJ541" s="147"/>
      <c r="BK541" s="148"/>
      <c r="BL541" s="149"/>
      <c r="BM541" s="149"/>
      <c r="BN541" s="147"/>
      <c r="BO541" s="38"/>
      <c r="BP541" s="38"/>
      <c r="BQ541" s="187"/>
      <c r="BR541" s="61"/>
      <c r="BS541" s="61"/>
      <c r="BT541" s="188"/>
      <c r="BU541" s="275"/>
      <c r="BV541" s="275"/>
      <c r="BW541" s="187"/>
      <c r="BX541" s="187"/>
      <c r="BY541" s="187"/>
      <c r="BZ541" s="187"/>
      <c r="CA541" s="187"/>
      <c r="CB541" s="187"/>
      <c r="CC541" s="187"/>
      <c r="CD541" s="187"/>
      <c r="CE541" s="187"/>
      <c r="CF541" s="188"/>
      <c r="CG541" s="189"/>
      <c r="CH541" s="189"/>
      <c r="CI541" s="187"/>
      <c r="CJ541" s="38"/>
      <c r="CK541" s="38"/>
      <c r="CL541" s="38"/>
      <c r="CM541" s="38"/>
      <c r="CN541" s="38"/>
      <c r="CO541" s="38"/>
      <c r="CP541" s="38"/>
      <c r="CQ541" s="38"/>
      <c r="CR541" s="38"/>
      <c r="CS541" s="38"/>
    </row>
    <row r="542" spans="1:97" ht="13.5" customHeight="1" x14ac:dyDescent="0.35">
      <c r="A542" s="25"/>
      <c r="B542" s="132"/>
      <c r="C542" s="27"/>
      <c r="D542" s="104"/>
      <c r="E542" s="105"/>
      <c r="F542" s="29"/>
      <c r="G542" s="30"/>
      <c r="H542" s="30"/>
      <c r="I542" s="31"/>
      <c r="J542" s="106"/>
      <c r="K542" s="106"/>
      <c r="L542" s="107"/>
      <c r="M542" s="107"/>
      <c r="N542" s="108"/>
      <c r="O542" s="108"/>
      <c r="P542" s="108"/>
      <c r="Q542" s="108"/>
      <c r="R542" s="108"/>
      <c r="S542" s="107"/>
      <c r="T542" s="107"/>
      <c r="U542" s="33"/>
      <c r="V542" s="31"/>
      <c r="W542" s="38"/>
      <c r="X542" s="38"/>
      <c r="Y542" s="38"/>
      <c r="Z542" s="38"/>
      <c r="AA542" s="38"/>
      <c r="AB542" s="33"/>
      <c r="AC542" s="33"/>
      <c r="AD542" s="33"/>
      <c r="AE542" s="33"/>
      <c r="AF542" s="33"/>
      <c r="AG542" s="33"/>
      <c r="AH542" s="33"/>
      <c r="AI542" s="170"/>
      <c r="AJ542" s="170"/>
      <c r="AK542" s="170"/>
      <c r="AL542" s="170"/>
      <c r="AM542" s="33"/>
      <c r="AN542" s="48"/>
      <c r="AO542" s="34"/>
      <c r="AP542" s="38"/>
      <c r="AQ542" s="34"/>
      <c r="AR542" s="31"/>
      <c r="AS542" s="38"/>
      <c r="AT542" s="38"/>
      <c r="AU542" s="37"/>
      <c r="AV542" s="38"/>
      <c r="AW542" s="38"/>
      <c r="AX542" s="147"/>
      <c r="AY542" s="60"/>
      <c r="AZ542" s="60"/>
      <c r="BA542" s="148"/>
      <c r="BB542" s="282"/>
      <c r="BC542" s="283"/>
      <c r="BD542" s="147"/>
      <c r="BE542" s="147"/>
      <c r="BF542" s="147"/>
      <c r="BG542" s="147"/>
      <c r="BH542" s="147"/>
      <c r="BI542" s="147"/>
      <c r="BJ542" s="147"/>
      <c r="BK542" s="148"/>
      <c r="BL542" s="149"/>
      <c r="BM542" s="149"/>
      <c r="BN542" s="147"/>
      <c r="BO542" s="38"/>
      <c r="BP542" s="38"/>
      <c r="BQ542" s="187"/>
      <c r="BR542" s="61"/>
      <c r="BS542" s="61"/>
      <c r="BT542" s="188"/>
      <c r="BU542" s="275"/>
      <c r="BV542" s="275"/>
      <c r="BW542" s="187"/>
      <c r="BX542" s="187"/>
      <c r="BY542" s="187"/>
      <c r="BZ542" s="187"/>
      <c r="CA542" s="187"/>
      <c r="CB542" s="187"/>
      <c r="CC542" s="187"/>
      <c r="CD542" s="187"/>
      <c r="CE542" s="187"/>
      <c r="CF542" s="188"/>
      <c r="CG542" s="189"/>
      <c r="CH542" s="189"/>
      <c r="CI542" s="187"/>
      <c r="CJ542" s="38"/>
      <c r="CK542" s="38"/>
      <c r="CL542" s="38"/>
      <c r="CM542" s="38"/>
      <c r="CN542" s="38"/>
      <c r="CO542" s="38"/>
      <c r="CP542" s="38"/>
      <c r="CQ542" s="38"/>
      <c r="CR542" s="38"/>
      <c r="CS542" s="38"/>
    </row>
    <row r="543" spans="1:97" ht="13.5" customHeight="1" x14ac:dyDescent="0.35">
      <c r="A543" s="25"/>
      <c r="B543" s="132"/>
      <c r="C543" s="27"/>
      <c r="D543" s="104"/>
      <c r="E543" s="105"/>
      <c r="F543" s="29"/>
      <c r="G543" s="30"/>
      <c r="H543" s="30"/>
      <c r="I543" s="31"/>
      <c r="J543" s="106"/>
      <c r="K543" s="106"/>
      <c r="L543" s="107"/>
      <c r="M543" s="107"/>
      <c r="N543" s="108"/>
      <c r="O543" s="108"/>
      <c r="P543" s="108"/>
      <c r="Q543" s="108"/>
      <c r="R543" s="108"/>
      <c r="S543" s="107"/>
      <c r="T543" s="107"/>
      <c r="U543" s="33"/>
      <c r="V543" s="31"/>
      <c r="W543" s="38"/>
      <c r="X543" s="38"/>
      <c r="Y543" s="38"/>
      <c r="Z543" s="38"/>
      <c r="AA543" s="38"/>
      <c r="AB543" s="33"/>
      <c r="AC543" s="33"/>
      <c r="AD543" s="33"/>
      <c r="AE543" s="33"/>
      <c r="AF543" s="33"/>
      <c r="AG543" s="33"/>
      <c r="AH543" s="33"/>
      <c r="AI543" s="170"/>
      <c r="AJ543" s="170"/>
      <c r="AK543" s="170"/>
      <c r="AL543" s="170"/>
      <c r="AM543" s="33"/>
      <c r="AN543" s="48"/>
      <c r="AO543" s="34"/>
      <c r="AP543" s="38"/>
      <c r="AQ543" s="34"/>
      <c r="AR543" s="31"/>
      <c r="AS543" s="38"/>
      <c r="AT543" s="38"/>
      <c r="AU543" s="37"/>
      <c r="AV543" s="38"/>
      <c r="AW543" s="38"/>
      <c r="AX543" s="147"/>
      <c r="AY543" s="60"/>
      <c r="AZ543" s="60"/>
      <c r="BA543" s="148"/>
      <c r="BB543" s="282"/>
      <c r="BC543" s="283"/>
      <c r="BD543" s="147"/>
      <c r="BE543" s="147"/>
      <c r="BF543" s="147"/>
      <c r="BG543" s="147"/>
      <c r="BH543" s="147"/>
      <c r="BI543" s="147"/>
      <c r="BJ543" s="147"/>
      <c r="BK543" s="148"/>
      <c r="BL543" s="149"/>
      <c r="BM543" s="149"/>
      <c r="BN543" s="147"/>
      <c r="BO543" s="38"/>
      <c r="BP543" s="38"/>
      <c r="BQ543" s="187"/>
      <c r="BR543" s="61"/>
      <c r="BS543" s="61"/>
      <c r="BT543" s="188"/>
      <c r="BU543" s="275"/>
      <c r="BV543" s="275"/>
      <c r="BW543" s="187"/>
      <c r="BX543" s="187"/>
      <c r="BY543" s="187"/>
      <c r="BZ543" s="187"/>
      <c r="CA543" s="187"/>
      <c r="CB543" s="187"/>
      <c r="CC543" s="187"/>
      <c r="CD543" s="187"/>
      <c r="CE543" s="187"/>
      <c r="CF543" s="188"/>
      <c r="CG543" s="189"/>
      <c r="CH543" s="189"/>
      <c r="CI543" s="187"/>
      <c r="CJ543" s="38"/>
      <c r="CK543" s="38"/>
      <c r="CL543" s="38"/>
      <c r="CM543" s="38"/>
      <c r="CN543" s="38"/>
      <c r="CO543" s="38"/>
      <c r="CP543" s="38"/>
      <c r="CQ543" s="38"/>
      <c r="CR543" s="38"/>
      <c r="CS543" s="38"/>
    </row>
    <row r="544" spans="1:97" ht="13.5" customHeight="1" x14ac:dyDescent="0.35">
      <c r="A544" s="25"/>
      <c r="B544" s="132"/>
      <c r="C544" s="27"/>
      <c r="D544" s="104"/>
      <c r="E544" s="105"/>
      <c r="F544" s="29"/>
      <c r="G544" s="30"/>
      <c r="H544" s="30"/>
      <c r="I544" s="31"/>
      <c r="J544" s="106"/>
      <c r="K544" s="106"/>
      <c r="L544" s="107"/>
      <c r="M544" s="107"/>
      <c r="N544" s="108"/>
      <c r="O544" s="108"/>
      <c r="P544" s="108"/>
      <c r="Q544" s="108"/>
      <c r="R544" s="108"/>
      <c r="S544" s="107"/>
      <c r="T544" s="107"/>
      <c r="U544" s="33"/>
      <c r="V544" s="31"/>
      <c r="W544" s="38"/>
      <c r="X544" s="38"/>
      <c r="Y544" s="38"/>
      <c r="Z544" s="38"/>
      <c r="AA544" s="38"/>
      <c r="AB544" s="33"/>
      <c r="AC544" s="33"/>
      <c r="AD544" s="33"/>
      <c r="AE544" s="33"/>
      <c r="AF544" s="33"/>
      <c r="AG544" s="33"/>
      <c r="AH544" s="33"/>
      <c r="AI544" s="170"/>
      <c r="AJ544" s="170"/>
      <c r="AK544" s="170"/>
      <c r="AL544" s="170"/>
      <c r="AM544" s="33"/>
      <c r="AN544" s="48"/>
      <c r="AO544" s="34"/>
      <c r="AP544" s="38"/>
      <c r="AQ544" s="34"/>
      <c r="AR544" s="31"/>
      <c r="AS544" s="38"/>
      <c r="AT544" s="38"/>
      <c r="AU544" s="37"/>
      <c r="AV544" s="38"/>
      <c r="AW544" s="38"/>
      <c r="AX544" s="147"/>
      <c r="AY544" s="60"/>
      <c r="AZ544" s="60"/>
      <c r="BA544" s="148"/>
      <c r="BB544" s="282"/>
      <c r="BC544" s="283"/>
      <c r="BD544" s="147"/>
      <c r="BE544" s="147"/>
      <c r="BF544" s="147"/>
      <c r="BG544" s="147"/>
      <c r="BH544" s="147"/>
      <c r="BI544" s="147"/>
      <c r="BJ544" s="147"/>
      <c r="BK544" s="148"/>
      <c r="BL544" s="149"/>
      <c r="BM544" s="149"/>
      <c r="BN544" s="147"/>
      <c r="BO544" s="38"/>
      <c r="BP544" s="38"/>
      <c r="BQ544" s="187"/>
      <c r="BR544" s="61"/>
      <c r="BS544" s="61"/>
      <c r="BT544" s="188"/>
      <c r="BU544" s="275"/>
      <c r="BV544" s="275"/>
      <c r="BW544" s="187"/>
      <c r="BX544" s="187"/>
      <c r="BY544" s="187"/>
      <c r="BZ544" s="187"/>
      <c r="CA544" s="187"/>
      <c r="CB544" s="187"/>
      <c r="CC544" s="187"/>
      <c r="CD544" s="187"/>
      <c r="CE544" s="187"/>
      <c r="CF544" s="188"/>
      <c r="CG544" s="189"/>
      <c r="CH544" s="189"/>
      <c r="CI544" s="187"/>
      <c r="CJ544" s="38"/>
      <c r="CK544" s="38"/>
      <c r="CL544" s="38"/>
      <c r="CM544" s="38"/>
      <c r="CN544" s="38"/>
      <c r="CO544" s="38"/>
      <c r="CP544" s="38"/>
      <c r="CQ544" s="38"/>
      <c r="CR544" s="38"/>
      <c r="CS544" s="38"/>
    </row>
    <row r="545" spans="1:97" ht="13.5" customHeight="1" x14ac:dyDescent="0.35">
      <c r="A545" s="25"/>
      <c r="B545" s="132"/>
      <c r="C545" s="27"/>
      <c r="D545" s="104"/>
      <c r="E545" s="105"/>
      <c r="F545" s="29"/>
      <c r="G545" s="30"/>
      <c r="H545" s="30"/>
      <c r="I545" s="31"/>
      <c r="J545" s="106"/>
      <c r="K545" s="106"/>
      <c r="L545" s="107"/>
      <c r="M545" s="107"/>
      <c r="N545" s="108"/>
      <c r="O545" s="108"/>
      <c r="P545" s="108"/>
      <c r="Q545" s="108"/>
      <c r="R545" s="108"/>
      <c r="S545" s="107"/>
      <c r="T545" s="107"/>
      <c r="U545" s="33"/>
      <c r="V545" s="31"/>
      <c r="W545" s="38"/>
      <c r="X545" s="38"/>
      <c r="Y545" s="38"/>
      <c r="Z545" s="38"/>
      <c r="AA545" s="38"/>
      <c r="AB545" s="33"/>
      <c r="AC545" s="33"/>
      <c r="AD545" s="33"/>
      <c r="AE545" s="33"/>
      <c r="AF545" s="33"/>
      <c r="AG545" s="33"/>
      <c r="AH545" s="33"/>
      <c r="AI545" s="170"/>
      <c r="AJ545" s="170"/>
      <c r="AK545" s="170"/>
      <c r="AL545" s="170"/>
      <c r="AM545" s="33"/>
      <c r="AN545" s="48"/>
      <c r="AO545" s="34"/>
      <c r="AP545" s="38"/>
      <c r="AQ545" s="34"/>
      <c r="AR545" s="31"/>
      <c r="AS545" s="38"/>
      <c r="AT545" s="38"/>
      <c r="AU545" s="37"/>
      <c r="AV545" s="38"/>
      <c r="AW545" s="38"/>
      <c r="AX545" s="147"/>
      <c r="AY545" s="60"/>
      <c r="AZ545" s="60"/>
      <c r="BA545" s="148"/>
      <c r="BB545" s="282"/>
      <c r="BC545" s="283"/>
      <c r="BD545" s="147"/>
      <c r="BE545" s="147"/>
      <c r="BF545" s="147"/>
      <c r="BG545" s="147"/>
      <c r="BH545" s="147"/>
      <c r="BI545" s="147"/>
      <c r="BJ545" s="147"/>
      <c r="BK545" s="148"/>
      <c r="BL545" s="149"/>
      <c r="BM545" s="149"/>
      <c r="BN545" s="147"/>
      <c r="BO545" s="38"/>
      <c r="BP545" s="38"/>
      <c r="BQ545" s="187"/>
      <c r="BR545" s="61"/>
      <c r="BS545" s="61"/>
      <c r="BT545" s="188"/>
      <c r="BU545" s="275"/>
      <c r="BV545" s="275"/>
      <c r="BW545" s="187"/>
      <c r="BX545" s="187"/>
      <c r="BY545" s="187"/>
      <c r="BZ545" s="187"/>
      <c r="CA545" s="187"/>
      <c r="CB545" s="187"/>
      <c r="CC545" s="187"/>
      <c r="CD545" s="187"/>
      <c r="CE545" s="187"/>
      <c r="CF545" s="188"/>
      <c r="CG545" s="189"/>
      <c r="CH545" s="189"/>
      <c r="CI545" s="187"/>
      <c r="CJ545" s="38"/>
      <c r="CK545" s="38"/>
      <c r="CL545" s="38"/>
      <c r="CM545" s="38"/>
      <c r="CN545" s="38"/>
      <c r="CO545" s="38"/>
      <c r="CP545" s="38"/>
      <c r="CQ545" s="38"/>
      <c r="CR545" s="38"/>
      <c r="CS545" s="38"/>
    </row>
    <row r="546" spans="1:97" ht="13.5" customHeight="1" x14ac:dyDescent="0.35">
      <c r="A546" s="25"/>
      <c r="B546" s="132"/>
      <c r="C546" s="27"/>
      <c r="D546" s="104"/>
      <c r="E546" s="105"/>
      <c r="F546" s="29"/>
      <c r="G546" s="30"/>
      <c r="H546" s="30"/>
      <c r="I546" s="31"/>
      <c r="J546" s="106"/>
      <c r="K546" s="106"/>
      <c r="L546" s="107"/>
      <c r="M546" s="107"/>
      <c r="N546" s="108"/>
      <c r="O546" s="108"/>
      <c r="P546" s="108"/>
      <c r="Q546" s="108"/>
      <c r="R546" s="108"/>
      <c r="S546" s="107"/>
      <c r="T546" s="107"/>
      <c r="U546" s="33"/>
      <c r="V546" s="31"/>
      <c r="W546" s="38"/>
      <c r="X546" s="38"/>
      <c r="Y546" s="38"/>
      <c r="Z546" s="38"/>
      <c r="AA546" s="38"/>
      <c r="AB546" s="33"/>
      <c r="AC546" s="33"/>
      <c r="AD546" s="33"/>
      <c r="AE546" s="33"/>
      <c r="AF546" s="33"/>
      <c r="AG546" s="33"/>
      <c r="AH546" s="33"/>
      <c r="AI546" s="170"/>
      <c r="AJ546" s="170"/>
      <c r="AK546" s="170"/>
      <c r="AL546" s="170"/>
      <c r="AM546" s="33"/>
      <c r="AN546" s="48"/>
      <c r="AO546" s="34"/>
      <c r="AP546" s="38"/>
      <c r="AQ546" s="34"/>
      <c r="AR546" s="31"/>
      <c r="AS546" s="38"/>
      <c r="AT546" s="38"/>
      <c r="AU546" s="37"/>
      <c r="AV546" s="38"/>
      <c r="AW546" s="38"/>
      <c r="AX546" s="147"/>
      <c r="AY546" s="60"/>
      <c r="AZ546" s="60"/>
      <c r="BA546" s="148"/>
      <c r="BB546" s="282"/>
      <c r="BC546" s="283"/>
      <c r="BD546" s="147"/>
      <c r="BE546" s="147"/>
      <c r="BF546" s="147"/>
      <c r="BG546" s="147"/>
      <c r="BH546" s="147"/>
      <c r="BI546" s="147"/>
      <c r="BJ546" s="147"/>
      <c r="BK546" s="148"/>
      <c r="BL546" s="149"/>
      <c r="BM546" s="149"/>
      <c r="BN546" s="147"/>
      <c r="BO546" s="38"/>
      <c r="BP546" s="38"/>
      <c r="BQ546" s="187"/>
      <c r="BR546" s="61"/>
      <c r="BS546" s="61"/>
      <c r="BT546" s="188"/>
      <c r="BU546" s="275"/>
      <c r="BV546" s="275"/>
      <c r="BW546" s="187"/>
      <c r="BX546" s="187"/>
      <c r="BY546" s="187"/>
      <c r="BZ546" s="187"/>
      <c r="CA546" s="187"/>
      <c r="CB546" s="187"/>
      <c r="CC546" s="187"/>
      <c r="CD546" s="187"/>
      <c r="CE546" s="187"/>
      <c r="CF546" s="188"/>
      <c r="CG546" s="189"/>
      <c r="CH546" s="189"/>
      <c r="CI546" s="187"/>
      <c r="CJ546" s="38"/>
      <c r="CK546" s="38"/>
      <c r="CL546" s="38"/>
      <c r="CM546" s="38"/>
      <c r="CN546" s="38"/>
      <c r="CO546" s="38"/>
      <c r="CP546" s="38"/>
      <c r="CQ546" s="38"/>
      <c r="CR546" s="38"/>
      <c r="CS546" s="38"/>
    </row>
    <row r="547" spans="1:97" ht="13.5" customHeight="1" x14ac:dyDescent="0.35">
      <c r="A547" s="25"/>
      <c r="B547" s="132"/>
      <c r="C547" s="27"/>
      <c r="D547" s="104"/>
      <c r="E547" s="105"/>
      <c r="F547" s="29"/>
      <c r="G547" s="30"/>
      <c r="H547" s="30"/>
      <c r="I547" s="31"/>
      <c r="J547" s="106"/>
      <c r="K547" s="106"/>
      <c r="L547" s="107"/>
      <c r="M547" s="107"/>
      <c r="N547" s="108"/>
      <c r="O547" s="108"/>
      <c r="P547" s="108"/>
      <c r="Q547" s="108"/>
      <c r="R547" s="108"/>
      <c r="S547" s="107"/>
      <c r="T547" s="107"/>
      <c r="U547" s="33"/>
      <c r="V547" s="31"/>
      <c r="W547" s="38"/>
      <c r="X547" s="38"/>
      <c r="Y547" s="38"/>
      <c r="Z547" s="38"/>
      <c r="AA547" s="38"/>
      <c r="AB547" s="33"/>
      <c r="AC547" s="33"/>
      <c r="AD547" s="33"/>
      <c r="AE547" s="33"/>
      <c r="AF547" s="33"/>
      <c r="AG547" s="33"/>
      <c r="AH547" s="33"/>
      <c r="AI547" s="170"/>
      <c r="AJ547" s="170"/>
      <c r="AK547" s="170"/>
      <c r="AL547" s="170"/>
      <c r="AM547" s="33"/>
      <c r="AN547" s="48"/>
      <c r="AO547" s="34"/>
      <c r="AP547" s="38"/>
      <c r="AQ547" s="34"/>
      <c r="AR547" s="31"/>
      <c r="AS547" s="38"/>
      <c r="AT547" s="38"/>
      <c r="AU547" s="37"/>
      <c r="AV547" s="38"/>
      <c r="AW547" s="38"/>
      <c r="AX547" s="147"/>
      <c r="AY547" s="60"/>
      <c r="AZ547" s="60"/>
      <c r="BA547" s="148"/>
      <c r="BB547" s="282"/>
      <c r="BC547" s="283"/>
      <c r="BD547" s="147"/>
      <c r="BE547" s="147"/>
      <c r="BF547" s="147"/>
      <c r="BG547" s="147"/>
      <c r="BH547" s="147"/>
      <c r="BI547" s="147"/>
      <c r="BJ547" s="147"/>
      <c r="BK547" s="148"/>
      <c r="BL547" s="149"/>
      <c r="BM547" s="149"/>
      <c r="BN547" s="147"/>
      <c r="BO547" s="38"/>
      <c r="BP547" s="38"/>
      <c r="BQ547" s="187"/>
      <c r="BR547" s="61"/>
      <c r="BS547" s="61"/>
      <c r="BT547" s="188"/>
      <c r="BU547" s="275"/>
      <c r="BV547" s="275"/>
      <c r="BW547" s="187"/>
      <c r="BX547" s="187"/>
      <c r="BY547" s="187"/>
      <c r="BZ547" s="187"/>
      <c r="CA547" s="187"/>
      <c r="CB547" s="187"/>
      <c r="CC547" s="187"/>
      <c r="CD547" s="187"/>
      <c r="CE547" s="187"/>
      <c r="CF547" s="188"/>
      <c r="CG547" s="189"/>
      <c r="CH547" s="189"/>
      <c r="CI547" s="187"/>
      <c r="CJ547" s="38"/>
      <c r="CK547" s="38"/>
      <c r="CL547" s="38"/>
      <c r="CM547" s="38"/>
      <c r="CN547" s="38"/>
      <c r="CO547" s="38"/>
      <c r="CP547" s="38"/>
      <c r="CQ547" s="38"/>
      <c r="CR547" s="38"/>
      <c r="CS547" s="38"/>
    </row>
    <row r="548" spans="1:97" ht="13.5" customHeight="1" x14ac:dyDescent="0.35">
      <c r="A548" s="25"/>
      <c r="B548" s="132"/>
      <c r="C548" s="27"/>
      <c r="D548" s="104"/>
      <c r="E548" s="105"/>
      <c r="F548" s="29"/>
      <c r="G548" s="30"/>
      <c r="H548" s="30"/>
      <c r="I548" s="31"/>
      <c r="J548" s="106"/>
      <c r="K548" s="106"/>
      <c r="L548" s="107"/>
      <c r="M548" s="107"/>
      <c r="N548" s="108"/>
      <c r="O548" s="108"/>
      <c r="P548" s="108"/>
      <c r="Q548" s="108"/>
      <c r="R548" s="108"/>
      <c r="S548" s="107"/>
      <c r="T548" s="107"/>
      <c r="U548" s="33"/>
      <c r="V548" s="31"/>
      <c r="W548" s="38"/>
      <c r="X548" s="38"/>
      <c r="Y548" s="38"/>
      <c r="Z548" s="38"/>
      <c r="AA548" s="38"/>
      <c r="AB548" s="33"/>
      <c r="AC548" s="33"/>
      <c r="AD548" s="33"/>
      <c r="AE548" s="33"/>
      <c r="AF548" s="33"/>
      <c r="AG548" s="33"/>
      <c r="AH548" s="33"/>
      <c r="AI548" s="170"/>
      <c r="AJ548" s="170"/>
      <c r="AK548" s="170"/>
      <c r="AL548" s="170"/>
      <c r="AM548" s="33"/>
      <c r="AN548" s="48"/>
      <c r="AO548" s="34"/>
      <c r="AP548" s="38"/>
      <c r="AQ548" s="34"/>
      <c r="AR548" s="31"/>
      <c r="AS548" s="38"/>
      <c r="AT548" s="38"/>
      <c r="AU548" s="37"/>
      <c r="AV548" s="38"/>
      <c r="AW548" s="38"/>
      <c r="AX548" s="147"/>
      <c r="AY548" s="60"/>
      <c r="AZ548" s="60"/>
      <c r="BA548" s="148"/>
      <c r="BB548" s="282"/>
      <c r="BC548" s="283"/>
      <c r="BD548" s="147"/>
      <c r="BE548" s="147"/>
      <c r="BF548" s="147"/>
      <c r="BG548" s="147"/>
      <c r="BH548" s="147"/>
      <c r="BI548" s="147"/>
      <c r="BJ548" s="147"/>
      <c r="BK548" s="148"/>
      <c r="BL548" s="149"/>
      <c r="BM548" s="149"/>
      <c r="BN548" s="147"/>
      <c r="BO548" s="38"/>
      <c r="BP548" s="38"/>
      <c r="BQ548" s="187"/>
      <c r="BR548" s="61"/>
      <c r="BS548" s="61"/>
      <c r="BT548" s="188"/>
      <c r="BU548" s="275"/>
      <c r="BV548" s="275"/>
      <c r="BW548" s="187"/>
      <c r="BX548" s="187"/>
      <c r="BY548" s="187"/>
      <c r="BZ548" s="187"/>
      <c r="CA548" s="187"/>
      <c r="CB548" s="187"/>
      <c r="CC548" s="187"/>
      <c r="CD548" s="187"/>
      <c r="CE548" s="187"/>
      <c r="CF548" s="188"/>
      <c r="CG548" s="189"/>
      <c r="CH548" s="189"/>
      <c r="CI548" s="187"/>
      <c r="CJ548" s="38"/>
      <c r="CK548" s="38"/>
      <c r="CL548" s="38"/>
      <c r="CM548" s="38"/>
      <c r="CN548" s="38"/>
      <c r="CO548" s="38"/>
      <c r="CP548" s="38"/>
      <c r="CQ548" s="38"/>
      <c r="CR548" s="38"/>
      <c r="CS548" s="38"/>
    </row>
    <row r="549" spans="1:97" ht="13.5" customHeight="1" x14ac:dyDescent="0.35">
      <c r="A549" s="25"/>
      <c r="B549" s="132"/>
      <c r="C549" s="27"/>
      <c r="D549" s="104"/>
      <c r="E549" s="105"/>
      <c r="F549" s="29"/>
      <c r="G549" s="30"/>
      <c r="H549" s="30"/>
      <c r="I549" s="31"/>
      <c r="J549" s="106"/>
      <c r="K549" s="106"/>
      <c r="L549" s="107"/>
      <c r="M549" s="107"/>
      <c r="N549" s="108"/>
      <c r="O549" s="108"/>
      <c r="P549" s="108"/>
      <c r="Q549" s="108"/>
      <c r="R549" s="108"/>
      <c r="S549" s="107"/>
      <c r="T549" s="107"/>
      <c r="U549" s="33"/>
      <c r="V549" s="31"/>
      <c r="W549" s="38"/>
      <c r="X549" s="38"/>
      <c r="Y549" s="38"/>
      <c r="Z549" s="38"/>
      <c r="AA549" s="38"/>
      <c r="AB549" s="33"/>
      <c r="AC549" s="33"/>
      <c r="AD549" s="33"/>
      <c r="AE549" s="33"/>
      <c r="AF549" s="33"/>
      <c r="AG549" s="33"/>
      <c r="AH549" s="33"/>
      <c r="AI549" s="170"/>
      <c r="AJ549" s="170"/>
      <c r="AK549" s="170"/>
      <c r="AL549" s="170"/>
      <c r="AM549" s="33"/>
      <c r="AN549" s="48"/>
      <c r="AO549" s="34"/>
      <c r="AP549" s="38"/>
      <c r="AQ549" s="34"/>
      <c r="AR549" s="31"/>
      <c r="AS549" s="38"/>
      <c r="AT549" s="38"/>
      <c r="AU549" s="37"/>
      <c r="AV549" s="38"/>
      <c r="AW549" s="38"/>
      <c r="AX549" s="147"/>
      <c r="AY549" s="60"/>
      <c r="AZ549" s="60"/>
      <c r="BA549" s="148"/>
      <c r="BB549" s="282"/>
      <c r="BC549" s="283"/>
      <c r="BD549" s="147"/>
      <c r="BE549" s="147"/>
      <c r="BF549" s="147"/>
      <c r="BG549" s="147"/>
      <c r="BH549" s="147"/>
      <c r="BI549" s="147"/>
      <c r="BJ549" s="147"/>
      <c r="BK549" s="148"/>
      <c r="BL549" s="149"/>
      <c r="BM549" s="149"/>
      <c r="BN549" s="147"/>
      <c r="BO549" s="38"/>
      <c r="BP549" s="38"/>
      <c r="BQ549" s="187"/>
      <c r="BR549" s="61"/>
      <c r="BS549" s="61"/>
      <c r="BT549" s="188"/>
      <c r="BU549" s="275"/>
      <c r="BV549" s="275"/>
      <c r="BW549" s="187"/>
      <c r="BX549" s="187"/>
      <c r="BY549" s="187"/>
      <c r="BZ549" s="187"/>
      <c r="CA549" s="187"/>
      <c r="CB549" s="187"/>
      <c r="CC549" s="187"/>
      <c r="CD549" s="187"/>
      <c r="CE549" s="187"/>
      <c r="CF549" s="188"/>
      <c r="CG549" s="189"/>
      <c r="CH549" s="189"/>
      <c r="CI549" s="187"/>
      <c r="CJ549" s="38"/>
      <c r="CK549" s="38"/>
      <c r="CL549" s="38"/>
      <c r="CM549" s="38"/>
      <c r="CN549" s="38"/>
      <c r="CO549" s="38"/>
      <c r="CP549" s="38"/>
      <c r="CQ549" s="38"/>
      <c r="CR549" s="38"/>
      <c r="CS549" s="38"/>
    </row>
    <row r="550" spans="1:97" ht="13.5" customHeight="1" x14ac:dyDescent="0.35">
      <c r="A550" s="25"/>
      <c r="B550" s="132"/>
      <c r="C550" s="27"/>
      <c r="D550" s="104"/>
      <c r="E550" s="105"/>
      <c r="F550" s="29"/>
      <c r="G550" s="30"/>
      <c r="H550" s="30"/>
      <c r="I550" s="31"/>
      <c r="J550" s="106"/>
      <c r="K550" s="106"/>
      <c r="L550" s="107"/>
      <c r="M550" s="107"/>
      <c r="N550" s="108"/>
      <c r="O550" s="108"/>
      <c r="P550" s="108"/>
      <c r="Q550" s="108"/>
      <c r="R550" s="108"/>
      <c r="S550" s="107"/>
      <c r="T550" s="107"/>
      <c r="U550" s="33"/>
      <c r="V550" s="31"/>
      <c r="W550" s="38"/>
      <c r="X550" s="38"/>
      <c r="Y550" s="38"/>
      <c r="Z550" s="38"/>
      <c r="AA550" s="38"/>
      <c r="AB550" s="33"/>
      <c r="AC550" s="33"/>
      <c r="AD550" s="33"/>
      <c r="AE550" s="33"/>
      <c r="AF550" s="33"/>
      <c r="AG550" s="33"/>
      <c r="AH550" s="33"/>
      <c r="AI550" s="170"/>
      <c r="AJ550" s="170"/>
      <c r="AK550" s="170"/>
      <c r="AL550" s="170"/>
      <c r="AM550" s="33"/>
      <c r="AN550" s="48"/>
      <c r="AO550" s="34"/>
      <c r="AP550" s="38"/>
      <c r="AQ550" s="34"/>
      <c r="AR550" s="31"/>
      <c r="AS550" s="38"/>
      <c r="AT550" s="38"/>
      <c r="AU550" s="37"/>
      <c r="AV550" s="38"/>
      <c r="AW550" s="38"/>
      <c r="AX550" s="147"/>
      <c r="AY550" s="60"/>
      <c r="AZ550" s="60"/>
      <c r="BA550" s="148"/>
      <c r="BB550" s="282"/>
      <c r="BC550" s="283"/>
      <c r="BD550" s="147"/>
      <c r="BE550" s="147"/>
      <c r="BF550" s="147"/>
      <c r="BG550" s="147"/>
      <c r="BH550" s="147"/>
      <c r="BI550" s="147"/>
      <c r="BJ550" s="147"/>
      <c r="BK550" s="148"/>
      <c r="BL550" s="149"/>
      <c r="BM550" s="149"/>
      <c r="BN550" s="147"/>
      <c r="BO550" s="38"/>
      <c r="BP550" s="38"/>
      <c r="BQ550" s="187"/>
      <c r="BR550" s="61"/>
      <c r="BS550" s="61"/>
      <c r="BT550" s="188"/>
      <c r="BU550" s="275"/>
      <c r="BV550" s="275"/>
      <c r="BW550" s="187"/>
      <c r="BX550" s="187"/>
      <c r="BY550" s="187"/>
      <c r="BZ550" s="187"/>
      <c r="CA550" s="187"/>
      <c r="CB550" s="187"/>
      <c r="CC550" s="187"/>
      <c r="CD550" s="187"/>
      <c r="CE550" s="187"/>
      <c r="CF550" s="188"/>
      <c r="CG550" s="189"/>
      <c r="CH550" s="189"/>
      <c r="CI550" s="187"/>
      <c r="CJ550" s="38"/>
      <c r="CK550" s="38"/>
      <c r="CL550" s="38"/>
      <c r="CM550" s="38"/>
      <c r="CN550" s="38"/>
      <c r="CO550" s="38"/>
      <c r="CP550" s="38"/>
      <c r="CQ550" s="38"/>
      <c r="CR550" s="38"/>
      <c r="CS550" s="38"/>
    </row>
    <row r="551" spans="1:97" ht="13.5" customHeight="1" x14ac:dyDescent="0.35">
      <c r="A551" s="25"/>
      <c r="B551" s="132"/>
      <c r="C551" s="27"/>
      <c r="D551" s="104"/>
      <c r="E551" s="105"/>
      <c r="F551" s="29"/>
      <c r="G551" s="30"/>
      <c r="H551" s="30"/>
      <c r="I551" s="31"/>
      <c r="J551" s="106"/>
      <c r="K551" s="106"/>
      <c r="L551" s="107"/>
      <c r="M551" s="107"/>
      <c r="N551" s="108"/>
      <c r="O551" s="108"/>
      <c r="P551" s="108"/>
      <c r="Q551" s="108"/>
      <c r="R551" s="108"/>
      <c r="S551" s="107"/>
      <c r="T551" s="107"/>
      <c r="U551" s="33"/>
      <c r="V551" s="31"/>
      <c r="W551" s="38"/>
      <c r="X551" s="38"/>
      <c r="Y551" s="38"/>
      <c r="Z551" s="38"/>
      <c r="AA551" s="38"/>
      <c r="AB551" s="33"/>
      <c r="AC551" s="33"/>
      <c r="AD551" s="33"/>
      <c r="AE551" s="33"/>
      <c r="AF551" s="33"/>
      <c r="AG551" s="33"/>
      <c r="AH551" s="33"/>
      <c r="AI551" s="170"/>
      <c r="AJ551" s="170"/>
      <c r="AK551" s="170"/>
      <c r="AL551" s="170"/>
      <c r="AM551" s="33"/>
      <c r="AN551" s="48"/>
      <c r="AO551" s="34"/>
      <c r="AP551" s="38"/>
      <c r="AQ551" s="34"/>
      <c r="AR551" s="31"/>
      <c r="AS551" s="38"/>
      <c r="AT551" s="38"/>
      <c r="AU551" s="37"/>
      <c r="AV551" s="38"/>
      <c r="AW551" s="38"/>
      <c r="AX551" s="147"/>
      <c r="AY551" s="60"/>
      <c r="AZ551" s="60"/>
      <c r="BA551" s="148"/>
      <c r="BB551" s="282"/>
      <c r="BC551" s="283"/>
      <c r="BD551" s="147"/>
      <c r="BE551" s="147"/>
      <c r="BF551" s="147"/>
      <c r="BG551" s="147"/>
      <c r="BH551" s="147"/>
      <c r="BI551" s="147"/>
      <c r="BJ551" s="147"/>
      <c r="BK551" s="148"/>
      <c r="BL551" s="149"/>
      <c r="BM551" s="149"/>
      <c r="BN551" s="147"/>
      <c r="BO551" s="38"/>
      <c r="BP551" s="38"/>
      <c r="BQ551" s="187"/>
      <c r="BR551" s="61"/>
      <c r="BS551" s="61"/>
      <c r="BT551" s="188"/>
      <c r="BU551" s="275"/>
      <c r="BV551" s="275"/>
      <c r="BW551" s="187"/>
      <c r="BX551" s="187"/>
      <c r="BY551" s="187"/>
      <c r="BZ551" s="187"/>
      <c r="CA551" s="187"/>
      <c r="CB551" s="187"/>
      <c r="CC551" s="187"/>
      <c r="CD551" s="187"/>
      <c r="CE551" s="187"/>
      <c r="CF551" s="188"/>
      <c r="CG551" s="189"/>
      <c r="CH551" s="189"/>
      <c r="CI551" s="187"/>
      <c r="CJ551" s="38"/>
      <c r="CK551" s="38"/>
      <c r="CL551" s="38"/>
      <c r="CM551" s="38"/>
      <c r="CN551" s="38"/>
      <c r="CO551" s="38"/>
      <c r="CP551" s="38"/>
      <c r="CQ551" s="38"/>
      <c r="CR551" s="38"/>
      <c r="CS551" s="38"/>
    </row>
    <row r="552" spans="1:97" ht="13.5" customHeight="1" x14ac:dyDescent="0.35">
      <c r="A552" s="25"/>
      <c r="B552" s="132"/>
      <c r="C552" s="27"/>
      <c r="D552" s="104"/>
      <c r="E552" s="105"/>
      <c r="F552" s="29"/>
      <c r="G552" s="30"/>
      <c r="H552" s="30"/>
      <c r="I552" s="31"/>
      <c r="J552" s="106"/>
      <c r="K552" s="106"/>
      <c r="L552" s="107"/>
      <c r="M552" s="107"/>
      <c r="N552" s="108"/>
      <c r="O552" s="108"/>
      <c r="P552" s="108"/>
      <c r="Q552" s="108"/>
      <c r="R552" s="108"/>
      <c r="S552" s="107"/>
      <c r="T552" s="107"/>
      <c r="U552" s="33"/>
      <c r="V552" s="31"/>
      <c r="W552" s="38"/>
      <c r="X552" s="38"/>
      <c r="Y552" s="38"/>
      <c r="Z552" s="38"/>
      <c r="AA552" s="38"/>
      <c r="AB552" s="33"/>
      <c r="AC552" s="33"/>
      <c r="AD552" s="33"/>
      <c r="AE552" s="33"/>
      <c r="AF552" s="33"/>
      <c r="AG552" s="33"/>
      <c r="AH552" s="33"/>
      <c r="AI552" s="170"/>
      <c r="AJ552" s="170"/>
      <c r="AK552" s="170"/>
      <c r="AL552" s="170"/>
      <c r="AM552" s="33"/>
      <c r="AN552" s="48"/>
      <c r="AO552" s="34"/>
      <c r="AP552" s="38"/>
      <c r="AQ552" s="34"/>
      <c r="AR552" s="31"/>
      <c r="AS552" s="38"/>
      <c r="AT552" s="38"/>
      <c r="AU552" s="37"/>
      <c r="AV552" s="38"/>
      <c r="AW552" s="38"/>
      <c r="AX552" s="147"/>
      <c r="AY552" s="60"/>
      <c r="AZ552" s="60"/>
      <c r="BA552" s="148"/>
      <c r="BB552" s="282"/>
      <c r="BC552" s="283"/>
      <c r="BD552" s="147"/>
      <c r="BE552" s="147"/>
      <c r="BF552" s="147"/>
      <c r="BG552" s="147"/>
      <c r="BH552" s="147"/>
      <c r="BI552" s="147"/>
      <c r="BJ552" s="147"/>
      <c r="BK552" s="148"/>
      <c r="BL552" s="149"/>
      <c r="BM552" s="149"/>
      <c r="BN552" s="147"/>
      <c r="BO552" s="38"/>
      <c r="BP552" s="38"/>
      <c r="BQ552" s="187"/>
      <c r="BR552" s="61"/>
      <c r="BS552" s="61"/>
      <c r="BT552" s="188"/>
      <c r="BU552" s="275"/>
      <c r="BV552" s="275"/>
      <c r="BW552" s="187"/>
      <c r="BX552" s="187"/>
      <c r="BY552" s="187"/>
      <c r="BZ552" s="187"/>
      <c r="CA552" s="187"/>
      <c r="CB552" s="187"/>
      <c r="CC552" s="187"/>
      <c r="CD552" s="187"/>
      <c r="CE552" s="187"/>
      <c r="CF552" s="188"/>
      <c r="CG552" s="189"/>
      <c r="CH552" s="189"/>
      <c r="CI552" s="187"/>
      <c r="CJ552" s="38"/>
      <c r="CK552" s="38"/>
      <c r="CL552" s="38"/>
      <c r="CM552" s="38"/>
      <c r="CN552" s="38"/>
      <c r="CO552" s="38"/>
      <c r="CP552" s="38"/>
      <c r="CQ552" s="38"/>
      <c r="CR552" s="38"/>
      <c r="CS552" s="38"/>
    </row>
    <row r="553" spans="1:97" ht="13.5" customHeight="1" x14ac:dyDescent="0.35">
      <c r="A553" s="25"/>
      <c r="B553" s="132"/>
      <c r="C553" s="27"/>
      <c r="D553" s="104"/>
      <c r="E553" s="105"/>
      <c r="F553" s="29"/>
      <c r="G553" s="30"/>
      <c r="H553" s="30"/>
      <c r="I553" s="31"/>
      <c r="J553" s="106"/>
      <c r="K553" s="106"/>
      <c r="L553" s="107"/>
      <c r="M553" s="107"/>
      <c r="N553" s="108"/>
      <c r="O553" s="108"/>
      <c r="P553" s="108"/>
      <c r="Q553" s="108"/>
      <c r="R553" s="108"/>
      <c r="S553" s="107"/>
      <c r="T553" s="107"/>
      <c r="U553" s="33"/>
      <c r="V553" s="31"/>
      <c r="W553" s="38"/>
      <c r="X553" s="38"/>
      <c r="Y553" s="38"/>
      <c r="Z553" s="38"/>
      <c r="AA553" s="38"/>
      <c r="AB553" s="33"/>
      <c r="AC553" s="33"/>
      <c r="AD553" s="33"/>
      <c r="AE553" s="33"/>
      <c r="AF553" s="33"/>
      <c r="AG553" s="33"/>
      <c r="AH553" s="33"/>
      <c r="AI553" s="170"/>
      <c r="AJ553" s="170"/>
      <c r="AK553" s="170"/>
      <c r="AL553" s="170"/>
      <c r="AM553" s="33"/>
      <c r="AN553" s="48"/>
      <c r="AO553" s="34"/>
      <c r="AP553" s="38"/>
      <c r="AQ553" s="34"/>
      <c r="AR553" s="31"/>
      <c r="AS553" s="38"/>
      <c r="AT553" s="38"/>
      <c r="AU553" s="37"/>
      <c r="AV553" s="38"/>
      <c r="AW553" s="38"/>
      <c r="AX553" s="147"/>
      <c r="AY553" s="60"/>
      <c r="AZ553" s="60"/>
      <c r="BA553" s="148"/>
      <c r="BB553" s="282"/>
      <c r="BC553" s="283"/>
      <c r="BD553" s="147"/>
      <c r="BE553" s="147"/>
      <c r="BF553" s="147"/>
      <c r="BG553" s="147"/>
      <c r="BH553" s="147"/>
      <c r="BI553" s="147"/>
      <c r="BJ553" s="147"/>
      <c r="BK553" s="148"/>
      <c r="BL553" s="149"/>
      <c r="BM553" s="149"/>
      <c r="BN553" s="147"/>
      <c r="BO553" s="38"/>
      <c r="BP553" s="38"/>
      <c r="BQ553" s="187"/>
      <c r="BR553" s="61"/>
      <c r="BS553" s="61"/>
      <c r="BT553" s="188"/>
      <c r="BU553" s="275"/>
      <c r="BV553" s="275"/>
      <c r="BW553" s="187"/>
      <c r="BX553" s="187"/>
      <c r="BY553" s="187"/>
      <c r="BZ553" s="187"/>
      <c r="CA553" s="187"/>
      <c r="CB553" s="187"/>
      <c r="CC553" s="187"/>
      <c r="CD553" s="187"/>
      <c r="CE553" s="187"/>
      <c r="CF553" s="188"/>
      <c r="CG553" s="189"/>
      <c r="CH553" s="189"/>
      <c r="CI553" s="187"/>
      <c r="CJ553" s="38"/>
      <c r="CK553" s="38"/>
      <c r="CL553" s="38"/>
      <c r="CM553" s="38"/>
      <c r="CN553" s="38"/>
      <c r="CO553" s="38"/>
      <c r="CP553" s="38"/>
      <c r="CQ553" s="38"/>
      <c r="CR553" s="38"/>
      <c r="CS553" s="38"/>
    </row>
    <row r="554" spans="1:97" ht="13.5" customHeight="1" x14ac:dyDescent="0.35">
      <c r="A554" s="25"/>
      <c r="B554" s="132"/>
      <c r="C554" s="27"/>
      <c r="D554" s="104"/>
      <c r="E554" s="105"/>
      <c r="F554" s="29"/>
      <c r="G554" s="30"/>
      <c r="H554" s="30"/>
      <c r="I554" s="31"/>
      <c r="J554" s="106"/>
      <c r="K554" s="106"/>
      <c r="L554" s="107"/>
      <c r="M554" s="107"/>
      <c r="N554" s="108"/>
      <c r="O554" s="108"/>
      <c r="P554" s="108"/>
      <c r="Q554" s="108"/>
      <c r="R554" s="108"/>
      <c r="S554" s="107"/>
      <c r="T554" s="107"/>
      <c r="U554" s="33"/>
      <c r="V554" s="31"/>
      <c r="W554" s="38"/>
      <c r="X554" s="38"/>
      <c r="Y554" s="38"/>
      <c r="Z554" s="38"/>
      <c r="AA554" s="38"/>
      <c r="AB554" s="33"/>
      <c r="AC554" s="33"/>
      <c r="AD554" s="33"/>
      <c r="AE554" s="33"/>
      <c r="AF554" s="33"/>
      <c r="AG554" s="33"/>
      <c r="AH554" s="33"/>
      <c r="AI554" s="170"/>
      <c r="AJ554" s="170"/>
      <c r="AK554" s="170"/>
      <c r="AL554" s="170"/>
      <c r="AM554" s="33"/>
      <c r="AN554" s="48"/>
      <c r="AO554" s="34"/>
      <c r="AP554" s="38"/>
      <c r="AQ554" s="34"/>
      <c r="AR554" s="31"/>
      <c r="AS554" s="38"/>
      <c r="AT554" s="38"/>
      <c r="AU554" s="37"/>
      <c r="AV554" s="38"/>
      <c r="AW554" s="38"/>
      <c r="AX554" s="147"/>
      <c r="AY554" s="60"/>
      <c r="AZ554" s="60"/>
      <c r="BA554" s="148"/>
      <c r="BB554" s="282"/>
      <c r="BC554" s="283"/>
      <c r="BD554" s="147"/>
      <c r="BE554" s="147"/>
      <c r="BF554" s="147"/>
      <c r="BG554" s="147"/>
      <c r="BH554" s="147"/>
      <c r="BI554" s="147"/>
      <c r="BJ554" s="147"/>
      <c r="BK554" s="148"/>
      <c r="BL554" s="149"/>
      <c r="BM554" s="149"/>
      <c r="BN554" s="147"/>
      <c r="BO554" s="38"/>
      <c r="BP554" s="38"/>
      <c r="BQ554" s="187"/>
      <c r="BR554" s="61"/>
      <c r="BS554" s="61"/>
      <c r="BT554" s="188"/>
      <c r="BU554" s="275"/>
      <c r="BV554" s="275"/>
      <c r="BW554" s="187"/>
      <c r="BX554" s="187"/>
      <c r="BY554" s="187"/>
      <c r="BZ554" s="187"/>
      <c r="CA554" s="187"/>
      <c r="CB554" s="187"/>
      <c r="CC554" s="187"/>
      <c r="CD554" s="187"/>
      <c r="CE554" s="187"/>
      <c r="CF554" s="188"/>
      <c r="CG554" s="189"/>
      <c r="CH554" s="189"/>
      <c r="CI554" s="187"/>
      <c r="CJ554" s="38"/>
      <c r="CK554" s="38"/>
      <c r="CL554" s="38"/>
      <c r="CM554" s="38"/>
      <c r="CN554" s="38"/>
      <c r="CO554" s="38"/>
      <c r="CP554" s="38"/>
      <c r="CQ554" s="38"/>
      <c r="CR554" s="38"/>
      <c r="CS554" s="38"/>
    </row>
    <row r="555" spans="1:97" ht="13.5" customHeight="1" x14ac:dyDescent="0.35">
      <c r="A555" s="25"/>
      <c r="B555" s="132"/>
      <c r="C555" s="27"/>
      <c r="D555" s="104"/>
      <c r="E555" s="105"/>
      <c r="F555" s="29"/>
      <c r="G555" s="30"/>
      <c r="H555" s="30"/>
      <c r="I555" s="31"/>
      <c r="J555" s="106"/>
      <c r="K555" s="106"/>
      <c r="L555" s="107"/>
      <c r="M555" s="107"/>
      <c r="N555" s="108"/>
      <c r="O555" s="108"/>
      <c r="P555" s="108"/>
      <c r="Q555" s="108"/>
      <c r="R555" s="108"/>
      <c r="S555" s="107"/>
      <c r="T555" s="107"/>
      <c r="U555" s="33"/>
      <c r="V555" s="31"/>
      <c r="W555" s="38"/>
      <c r="X555" s="38"/>
      <c r="Y555" s="38"/>
      <c r="Z555" s="38"/>
      <c r="AA555" s="38"/>
      <c r="AB555" s="33"/>
      <c r="AC555" s="33"/>
      <c r="AD555" s="33"/>
      <c r="AE555" s="33"/>
      <c r="AF555" s="33"/>
      <c r="AG555" s="33"/>
      <c r="AH555" s="33"/>
      <c r="AI555" s="170"/>
      <c r="AJ555" s="170"/>
      <c r="AK555" s="170"/>
      <c r="AL555" s="170"/>
      <c r="AM555" s="33"/>
      <c r="AN555" s="48"/>
      <c r="AO555" s="34"/>
      <c r="AP555" s="38"/>
      <c r="AQ555" s="34"/>
      <c r="AR555" s="31"/>
      <c r="AS555" s="38"/>
      <c r="AT555" s="38"/>
      <c r="AU555" s="37"/>
      <c r="AV555" s="38"/>
      <c r="AW555" s="38"/>
      <c r="AX555" s="147"/>
      <c r="AY555" s="60"/>
      <c r="AZ555" s="60"/>
      <c r="BA555" s="148"/>
      <c r="BB555" s="282"/>
      <c r="BC555" s="283"/>
      <c r="BD555" s="147"/>
      <c r="BE555" s="147"/>
      <c r="BF555" s="147"/>
      <c r="BG555" s="147"/>
      <c r="BH555" s="147"/>
      <c r="BI555" s="147"/>
      <c r="BJ555" s="147"/>
      <c r="BK555" s="148"/>
      <c r="BL555" s="149"/>
      <c r="BM555" s="149"/>
      <c r="BN555" s="147"/>
      <c r="BO555" s="38"/>
      <c r="BP555" s="38"/>
      <c r="BQ555" s="187"/>
      <c r="BR555" s="61"/>
      <c r="BS555" s="61"/>
      <c r="BT555" s="188"/>
      <c r="BU555" s="275"/>
      <c r="BV555" s="275"/>
      <c r="BW555" s="187"/>
      <c r="BX555" s="187"/>
      <c r="BY555" s="187"/>
      <c r="BZ555" s="187"/>
      <c r="CA555" s="187"/>
      <c r="CB555" s="187"/>
      <c r="CC555" s="187"/>
      <c r="CD555" s="187"/>
      <c r="CE555" s="187"/>
      <c r="CF555" s="188"/>
      <c r="CG555" s="189"/>
      <c r="CH555" s="189"/>
      <c r="CI555" s="187"/>
      <c r="CJ555" s="38"/>
      <c r="CK555" s="38"/>
      <c r="CL555" s="38"/>
      <c r="CM555" s="38"/>
      <c r="CN555" s="38"/>
      <c r="CO555" s="38"/>
      <c r="CP555" s="38"/>
      <c r="CQ555" s="38"/>
      <c r="CR555" s="38"/>
      <c r="CS555" s="38"/>
    </row>
    <row r="556" spans="1:97" ht="13.5" customHeight="1" x14ac:dyDescent="0.35">
      <c r="A556" s="25"/>
      <c r="B556" s="132"/>
      <c r="C556" s="27"/>
      <c r="D556" s="104"/>
      <c r="E556" s="105"/>
      <c r="F556" s="29"/>
      <c r="G556" s="30"/>
      <c r="H556" s="30"/>
      <c r="I556" s="31"/>
      <c r="J556" s="106"/>
      <c r="K556" s="106"/>
      <c r="L556" s="107"/>
      <c r="M556" s="107"/>
      <c r="N556" s="108"/>
      <c r="O556" s="108"/>
      <c r="P556" s="108"/>
      <c r="Q556" s="108"/>
      <c r="R556" s="108"/>
      <c r="S556" s="107"/>
      <c r="T556" s="107"/>
      <c r="U556" s="33"/>
      <c r="V556" s="31"/>
      <c r="W556" s="38"/>
      <c r="X556" s="38"/>
      <c r="Y556" s="38"/>
      <c r="Z556" s="38"/>
      <c r="AA556" s="38"/>
      <c r="AB556" s="33"/>
      <c r="AC556" s="33"/>
      <c r="AD556" s="33"/>
      <c r="AE556" s="33"/>
      <c r="AF556" s="33"/>
      <c r="AG556" s="33"/>
      <c r="AH556" s="33"/>
      <c r="AI556" s="170"/>
      <c r="AJ556" s="170"/>
      <c r="AK556" s="170"/>
      <c r="AL556" s="170"/>
      <c r="AM556" s="33"/>
      <c r="AN556" s="48"/>
      <c r="AO556" s="34"/>
      <c r="AP556" s="38"/>
      <c r="AQ556" s="34"/>
      <c r="AR556" s="31"/>
      <c r="AS556" s="38"/>
      <c r="AT556" s="38"/>
      <c r="AU556" s="37"/>
      <c r="AV556" s="38"/>
      <c r="AW556" s="38"/>
      <c r="AX556" s="147"/>
      <c r="AY556" s="60"/>
      <c r="AZ556" s="60"/>
      <c r="BA556" s="148"/>
      <c r="BB556" s="282"/>
      <c r="BC556" s="283"/>
      <c r="BD556" s="147"/>
      <c r="BE556" s="147"/>
      <c r="BF556" s="147"/>
      <c r="BG556" s="147"/>
      <c r="BH556" s="147"/>
      <c r="BI556" s="147"/>
      <c r="BJ556" s="147"/>
      <c r="BK556" s="148"/>
      <c r="BL556" s="149"/>
      <c r="BM556" s="149"/>
      <c r="BN556" s="147"/>
      <c r="BO556" s="38"/>
      <c r="BP556" s="38"/>
      <c r="BQ556" s="187"/>
      <c r="BR556" s="61"/>
      <c r="BS556" s="61"/>
      <c r="BT556" s="188"/>
      <c r="BU556" s="275"/>
      <c r="BV556" s="275"/>
      <c r="BW556" s="187"/>
      <c r="BX556" s="187"/>
      <c r="BY556" s="187"/>
      <c r="BZ556" s="187"/>
      <c r="CA556" s="187"/>
      <c r="CB556" s="187"/>
      <c r="CC556" s="187"/>
      <c r="CD556" s="187"/>
      <c r="CE556" s="187"/>
      <c r="CF556" s="188"/>
      <c r="CG556" s="189"/>
      <c r="CH556" s="189"/>
      <c r="CI556" s="187"/>
      <c r="CJ556" s="38"/>
      <c r="CK556" s="38"/>
      <c r="CL556" s="38"/>
      <c r="CM556" s="38"/>
      <c r="CN556" s="38"/>
      <c r="CO556" s="38"/>
      <c r="CP556" s="38"/>
      <c r="CQ556" s="38"/>
      <c r="CR556" s="38"/>
      <c r="CS556" s="38"/>
    </row>
    <row r="557" spans="1:97" ht="13.5" customHeight="1" x14ac:dyDescent="0.35">
      <c r="A557" s="25"/>
      <c r="B557" s="132"/>
      <c r="C557" s="27"/>
      <c r="D557" s="104"/>
      <c r="E557" s="105"/>
      <c r="F557" s="29"/>
      <c r="G557" s="30"/>
      <c r="H557" s="30"/>
      <c r="I557" s="31"/>
      <c r="J557" s="106"/>
      <c r="K557" s="106"/>
      <c r="L557" s="107"/>
      <c r="M557" s="107"/>
      <c r="N557" s="108"/>
      <c r="O557" s="108"/>
      <c r="P557" s="108"/>
      <c r="Q557" s="108"/>
      <c r="R557" s="108"/>
      <c r="S557" s="107"/>
      <c r="T557" s="107"/>
      <c r="U557" s="33"/>
      <c r="V557" s="31"/>
      <c r="W557" s="38"/>
      <c r="X557" s="38"/>
      <c r="Y557" s="38"/>
      <c r="Z557" s="38"/>
      <c r="AA557" s="38"/>
      <c r="AB557" s="33"/>
      <c r="AC557" s="33"/>
      <c r="AD557" s="33"/>
      <c r="AE557" s="33"/>
      <c r="AF557" s="33"/>
      <c r="AG557" s="33"/>
      <c r="AH557" s="33"/>
      <c r="AI557" s="170"/>
      <c r="AJ557" s="170"/>
      <c r="AK557" s="170"/>
      <c r="AL557" s="170"/>
      <c r="AM557" s="33"/>
      <c r="AN557" s="48"/>
      <c r="AO557" s="34"/>
      <c r="AP557" s="38"/>
      <c r="AQ557" s="34"/>
      <c r="AR557" s="31"/>
      <c r="AS557" s="38"/>
      <c r="AT557" s="38"/>
      <c r="AU557" s="37"/>
      <c r="AV557" s="38"/>
      <c r="AW557" s="38"/>
      <c r="AX557" s="147"/>
      <c r="AY557" s="60"/>
      <c r="AZ557" s="60"/>
      <c r="BA557" s="148"/>
      <c r="BB557" s="282"/>
      <c r="BC557" s="283"/>
      <c r="BD557" s="147"/>
      <c r="BE557" s="147"/>
      <c r="BF557" s="147"/>
      <c r="BG557" s="147"/>
      <c r="BH557" s="147"/>
      <c r="BI557" s="147"/>
      <c r="BJ557" s="147"/>
      <c r="BK557" s="148"/>
      <c r="BL557" s="149"/>
      <c r="BM557" s="149"/>
      <c r="BN557" s="147"/>
      <c r="BO557" s="38"/>
      <c r="BP557" s="38"/>
      <c r="BQ557" s="187"/>
      <c r="BR557" s="61"/>
      <c r="BS557" s="61"/>
      <c r="BT557" s="188"/>
      <c r="BU557" s="275"/>
      <c r="BV557" s="275"/>
      <c r="BW557" s="187"/>
      <c r="BX557" s="187"/>
      <c r="BY557" s="187"/>
      <c r="BZ557" s="187"/>
      <c r="CA557" s="187"/>
      <c r="CB557" s="187"/>
      <c r="CC557" s="187"/>
      <c r="CD557" s="187"/>
      <c r="CE557" s="187"/>
      <c r="CF557" s="188"/>
      <c r="CG557" s="189"/>
      <c r="CH557" s="189"/>
      <c r="CI557" s="187"/>
      <c r="CJ557" s="38"/>
      <c r="CK557" s="38"/>
      <c r="CL557" s="38"/>
      <c r="CM557" s="38"/>
      <c r="CN557" s="38"/>
      <c r="CO557" s="38"/>
      <c r="CP557" s="38"/>
      <c r="CQ557" s="38"/>
      <c r="CR557" s="38"/>
      <c r="CS557" s="38"/>
    </row>
    <row r="558" spans="1:97" ht="13.5" customHeight="1" x14ac:dyDescent="0.35">
      <c r="A558" s="25"/>
      <c r="B558" s="132"/>
      <c r="C558" s="27"/>
      <c r="D558" s="104"/>
      <c r="E558" s="105"/>
      <c r="F558" s="29"/>
      <c r="G558" s="30"/>
      <c r="H558" s="30"/>
      <c r="I558" s="31"/>
      <c r="J558" s="106"/>
      <c r="K558" s="106"/>
      <c r="L558" s="107"/>
      <c r="M558" s="107"/>
      <c r="N558" s="108"/>
      <c r="O558" s="108"/>
      <c r="P558" s="108"/>
      <c r="Q558" s="108"/>
      <c r="R558" s="108"/>
      <c r="S558" s="107"/>
      <c r="T558" s="107"/>
      <c r="U558" s="33"/>
      <c r="V558" s="31"/>
      <c r="W558" s="38"/>
      <c r="X558" s="38"/>
      <c r="Y558" s="38"/>
      <c r="Z558" s="38"/>
      <c r="AA558" s="38"/>
      <c r="AB558" s="33"/>
      <c r="AC558" s="33"/>
      <c r="AD558" s="33"/>
      <c r="AE558" s="33"/>
      <c r="AF558" s="33"/>
      <c r="AG558" s="33"/>
      <c r="AH558" s="33"/>
      <c r="AI558" s="170"/>
      <c r="AJ558" s="170"/>
      <c r="AK558" s="170"/>
      <c r="AL558" s="170"/>
      <c r="AM558" s="33"/>
      <c r="AN558" s="48"/>
      <c r="AO558" s="34"/>
      <c r="AP558" s="38"/>
      <c r="AQ558" s="34"/>
      <c r="AR558" s="31"/>
      <c r="AS558" s="38"/>
      <c r="AT558" s="38"/>
      <c r="AU558" s="37"/>
      <c r="AV558" s="38"/>
      <c r="AW558" s="38"/>
      <c r="AX558" s="147"/>
      <c r="AY558" s="60"/>
      <c r="AZ558" s="60"/>
      <c r="BA558" s="148"/>
      <c r="BB558" s="282"/>
      <c r="BC558" s="283"/>
      <c r="BD558" s="147"/>
      <c r="BE558" s="147"/>
      <c r="BF558" s="147"/>
      <c r="BG558" s="147"/>
      <c r="BH558" s="147"/>
      <c r="BI558" s="147"/>
      <c r="BJ558" s="147"/>
      <c r="BK558" s="148"/>
      <c r="BL558" s="149"/>
      <c r="BM558" s="149"/>
      <c r="BN558" s="147"/>
      <c r="BO558" s="38"/>
      <c r="BP558" s="38"/>
      <c r="BQ558" s="187"/>
      <c r="BR558" s="61"/>
      <c r="BS558" s="61"/>
      <c r="BT558" s="188"/>
      <c r="BU558" s="275"/>
      <c r="BV558" s="275"/>
      <c r="BW558" s="187"/>
      <c r="BX558" s="187"/>
      <c r="BY558" s="187"/>
      <c r="BZ558" s="187"/>
      <c r="CA558" s="187"/>
      <c r="CB558" s="187"/>
      <c r="CC558" s="187"/>
      <c r="CD558" s="187"/>
      <c r="CE558" s="187"/>
      <c r="CF558" s="188"/>
      <c r="CG558" s="189"/>
      <c r="CH558" s="189"/>
      <c r="CI558" s="187"/>
      <c r="CJ558" s="38"/>
      <c r="CK558" s="38"/>
      <c r="CL558" s="38"/>
      <c r="CM558" s="38"/>
      <c r="CN558" s="38"/>
      <c r="CO558" s="38"/>
      <c r="CP558" s="38"/>
      <c r="CQ558" s="38"/>
      <c r="CR558" s="38"/>
      <c r="CS558" s="38"/>
    </row>
    <row r="559" spans="1:97" ht="13.5" customHeight="1" x14ac:dyDescent="0.35">
      <c r="A559" s="25"/>
      <c r="B559" s="132"/>
      <c r="C559" s="27"/>
      <c r="D559" s="104"/>
      <c r="E559" s="105"/>
      <c r="F559" s="29"/>
      <c r="G559" s="30"/>
      <c r="H559" s="30"/>
      <c r="I559" s="31"/>
      <c r="J559" s="106"/>
      <c r="K559" s="106"/>
      <c r="L559" s="107"/>
      <c r="M559" s="107"/>
      <c r="N559" s="108"/>
      <c r="O559" s="108"/>
      <c r="P559" s="108"/>
      <c r="Q559" s="108"/>
      <c r="R559" s="108"/>
      <c r="S559" s="107"/>
      <c r="T559" s="107"/>
      <c r="U559" s="33"/>
      <c r="V559" s="31"/>
      <c r="W559" s="38"/>
      <c r="X559" s="38"/>
      <c r="Y559" s="38"/>
      <c r="Z559" s="38"/>
      <c r="AA559" s="38"/>
      <c r="AB559" s="33"/>
      <c r="AC559" s="33"/>
      <c r="AD559" s="33"/>
      <c r="AE559" s="33"/>
      <c r="AF559" s="33"/>
      <c r="AG559" s="33"/>
      <c r="AH559" s="33"/>
      <c r="AI559" s="170"/>
      <c r="AJ559" s="170"/>
      <c r="AK559" s="170"/>
      <c r="AL559" s="170"/>
      <c r="AM559" s="33"/>
      <c r="AN559" s="48"/>
      <c r="AO559" s="34"/>
      <c r="AP559" s="38"/>
      <c r="AQ559" s="34"/>
      <c r="AR559" s="31"/>
      <c r="AS559" s="38"/>
      <c r="AT559" s="38"/>
      <c r="AU559" s="37"/>
      <c r="AV559" s="38"/>
      <c r="AW559" s="38"/>
      <c r="AX559" s="147"/>
      <c r="AY559" s="60"/>
      <c r="AZ559" s="60"/>
      <c r="BA559" s="148"/>
      <c r="BB559" s="282"/>
      <c r="BC559" s="283"/>
      <c r="BD559" s="147"/>
      <c r="BE559" s="147"/>
      <c r="BF559" s="147"/>
      <c r="BG559" s="147"/>
      <c r="BH559" s="147"/>
      <c r="BI559" s="147"/>
      <c r="BJ559" s="147"/>
      <c r="BK559" s="148"/>
      <c r="BL559" s="149"/>
      <c r="BM559" s="149"/>
      <c r="BN559" s="147"/>
      <c r="BO559" s="38"/>
      <c r="BP559" s="38"/>
      <c r="BQ559" s="187"/>
      <c r="BR559" s="61"/>
      <c r="BS559" s="61"/>
      <c r="BT559" s="188"/>
      <c r="BU559" s="275"/>
      <c r="BV559" s="275"/>
      <c r="BW559" s="187"/>
      <c r="BX559" s="187"/>
      <c r="BY559" s="187"/>
      <c r="BZ559" s="187"/>
      <c r="CA559" s="187"/>
      <c r="CB559" s="187"/>
      <c r="CC559" s="187"/>
      <c r="CD559" s="187"/>
      <c r="CE559" s="187"/>
      <c r="CF559" s="188"/>
      <c r="CG559" s="189"/>
      <c r="CH559" s="189"/>
      <c r="CI559" s="187"/>
      <c r="CJ559" s="38"/>
      <c r="CK559" s="38"/>
      <c r="CL559" s="38"/>
      <c r="CM559" s="38"/>
      <c r="CN559" s="38"/>
      <c r="CO559" s="38"/>
      <c r="CP559" s="38"/>
      <c r="CQ559" s="38"/>
      <c r="CR559" s="38"/>
      <c r="CS559" s="38"/>
    </row>
    <row r="560" spans="1:97" ht="13.5" customHeight="1" x14ac:dyDescent="0.35">
      <c r="A560" s="25"/>
      <c r="B560" s="132"/>
      <c r="C560" s="27"/>
      <c r="D560" s="104"/>
      <c r="E560" s="105"/>
      <c r="F560" s="29"/>
      <c r="G560" s="30"/>
      <c r="H560" s="30"/>
      <c r="I560" s="31"/>
      <c r="J560" s="106"/>
      <c r="K560" s="106"/>
      <c r="L560" s="107"/>
      <c r="M560" s="107"/>
      <c r="N560" s="108"/>
      <c r="O560" s="108"/>
      <c r="P560" s="108"/>
      <c r="Q560" s="108"/>
      <c r="R560" s="108"/>
      <c r="S560" s="107"/>
      <c r="T560" s="107"/>
      <c r="U560" s="33"/>
      <c r="V560" s="31"/>
      <c r="W560" s="38"/>
      <c r="X560" s="38"/>
      <c r="Y560" s="38"/>
      <c r="Z560" s="38"/>
      <c r="AA560" s="38"/>
      <c r="AB560" s="33"/>
      <c r="AC560" s="33"/>
      <c r="AD560" s="33"/>
      <c r="AE560" s="33"/>
      <c r="AF560" s="33"/>
      <c r="AG560" s="33"/>
      <c r="AH560" s="33"/>
      <c r="AI560" s="170"/>
      <c r="AJ560" s="170"/>
      <c r="AK560" s="170"/>
      <c r="AL560" s="170"/>
      <c r="AM560" s="33"/>
      <c r="AN560" s="48"/>
      <c r="AO560" s="34"/>
      <c r="AP560" s="38"/>
      <c r="AQ560" s="34"/>
      <c r="AR560" s="31"/>
      <c r="AS560" s="38"/>
      <c r="AT560" s="38"/>
      <c r="AU560" s="37"/>
      <c r="AV560" s="38"/>
      <c r="AW560" s="38"/>
      <c r="AX560" s="147"/>
      <c r="AY560" s="60"/>
      <c r="AZ560" s="60"/>
      <c r="BA560" s="148"/>
      <c r="BB560" s="282"/>
      <c r="BC560" s="283"/>
      <c r="BD560" s="147"/>
      <c r="BE560" s="147"/>
      <c r="BF560" s="147"/>
      <c r="BG560" s="147"/>
      <c r="BH560" s="147"/>
      <c r="BI560" s="147"/>
      <c r="BJ560" s="147"/>
      <c r="BK560" s="148"/>
      <c r="BL560" s="149"/>
      <c r="BM560" s="149"/>
      <c r="BN560" s="147"/>
      <c r="BO560" s="38"/>
      <c r="BP560" s="38"/>
      <c r="BQ560" s="187"/>
      <c r="BR560" s="61"/>
      <c r="BS560" s="61"/>
      <c r="BT560" s="188"/>
      <c r="BU560" s="275"/>
      <c r="BV560" s="275"/>
      <c r="BW560" s="187"/>
      <c r="BX560" s="187"/>
      <c r="BY560" s="187"/>
      <c r="BZ560" s="187"/>
      <c r="CA560" s="187"/>
      <c r="CB560" s="187"/>
      <c r="CC560" s="187"/>
      <c r="CD560" s="187"/>
      <c r="CE560" s="187"/>
      <c r="CF560" s="188"/>
      <c r="CG560" s="189"/>
      <c r="CH560" s="189"/>
      <c r="CI560" s="187"/>
      <c r="CJ560" s="38"/>
      <c r="CK560" s="38"/>
      <c r="CL560" s="38"/>
      <c r="CM560" s="38"/>
      <c r="CN560" s="38"/>
      <c r="CO560" s="38"/>
      <c r="CP560" s="38"/>
      <c r="CQ560" s="38"/>
      <c r="CR560" s="38"/>
      <c r="CS560" s="38"/>
    </row>
    <row r="561" spans="1:97" ht="13.5" customHeight="1" x14ac:dyDescent="0.35">
      <c r="A561" s="25"/>
      <c r="B561" s="132"/>
      <c r="C561" s="27"/>
      <c r="D561" s="104"/>
      <c r="E561" s="105"/>
      <c r="F561" s="29"/>
      <c r="G561" s="30"/>
      <c r="H561" s="30"/>
      <c r="I561" s="31"/>
      <c r="J561" s="106"/>
      <c r="K561" s="106"/>
      <c r="L561" s="107"/>
      <c r="M561" s="107"/>
      <c r="N561" s="108"/>
      <c r="O561" s="108"/>
      <c r="P561" s="108"/>
      <c r="Q561" s="108"/>
      <c r="R561" s="108"/>
      <c r="S561" s="107"/>
      <c r="T561" s="107"/>
      <c r="U561" s="33"/>
      <c r="V561" s="31"/>
      <c r="W561" s="38"/>
      <c r="X561" s="38"/>
      <c r="Y561" s="38"/>
      <c r="Z561" s="38"/>
      <c r="AA561" s="38"/>
      <c r="AB561" s="33"/>
      <c r="AC561" s="33"/>
      <c r="AD561" s="33"/>
      <c r="AE561" s="33"/>
      <c r="AF561" s="33"/>
      <c r="AG561" s="33"/>
      <c r="AH561" s="33"/>
      <c r="AI561" s="170"/>
      <c r="AJ561" s="170"/>
      <c r="AK561" s="170"/>
      <c r="AL561" s="170"/>
      <c r="AM561" s="33"/>
      <c r="AN561" s="48"/>
      <c r="AO561" s="34"/>
      <c r="AP561" s="38"/>
      <c r="AQ561" s="34"/>
      <c r="AR561" s="31"/>
      <c r="AS561" s="38"/>
      <c r="AT561" s="38"/>
      <c r="AU561" s="37"/>
      <c r="AV561" s="38"/>
      <c r="AW561" s="38"/>
      <c r="AX561" s="147"/>
      <c r="AY561" s="60"/>
      <c r="AZ561" s="60"/>
      <c r="BA561" s="148"/>
      <c r="BB561" s="282"/>
      <c r="BC561" s="283"/>
      <c r="BD561" s="147"/>
      <c r="BE561" s="147"/>
      <c r="BF561" s="147"/>
      <c r="BG561" s="147"/>
      <c r="BH561" s="147"/>
      <c r="BI561" s="147"/>
      <c r="BJ561" s="147"/>
      <c r="BK561" s="148"/>
      <c r="BL561" s="149"/>
      <c r="BM561" s="149"/>
      <c r="BN561" s="147"/>
      <c r="BO561" s="38"/>
      <c r="BP561" s="38"/>
      <c r="BQ561" s="187"/>
      <c r="BR561" s="61"/>
      <c r="BS561" s="61"/>
      <c r="BT561" s="188"/>
      <c r="BU561" s="275"/>
      <c r="BV561" s="275"/>
      <c r="BW561" s="187"/>
      <c r="BX561" s="187"/>
      <c r="BY561" s="187"/>
      <c r="BZ561" s="187"/>
      <c r="CA561" s="187"/>
      <c r="CB561" s="187"/>
      <c r="CC561" s="187"/>
      <c r="CD561" s="187"/>
      <c r="CE561" s="187"/>
      <c r="CF561" s="188"/>
      <c r="CG561" s="189"/>
      <c r="CH561" s="189"/>
      <c r="CI561" s="187"/>
      <c r="CJ561" s="38"/>
      <c r="CK561" s="38"/>
      <c r="CL561" s="38"/>
      <c r="CM561" s="38"/>
      <c r="CN561" s="38"/>
      <c r="CO561" s="38"/>
      <c r="CP561" s="38"/>
      <c r="CQ561" s="38"/>
      <c r="CR561" s="38"/>
      <c r="CS561" s="38"/>
    </row>
    <row r="562" spans="1:97" ht="13.5" customHeight="1" x14ac:dyDescent="0.35">
      <c r="A562" s="25"/>
      <c r="B562" s="132"/>
      <c r="C562" s="27"/>
      <c r="D562" s="104"/>
      <c r="E562" s="105"/>
      <c r="F562" s="29"/>
      <c r="G562" s="30"/>
      <c r="H562" s="30"/>
      <c r="I562" s="31"/>
      <c r="J562" s="106"/>
      <c r="K562" s="106"/>
      <c r="L562" s="107"/>
      <c r="M562" s="107"/>
      <c r="N562" s="108"/>
      <c r="O562" s="108"/>
      <c r="P562" s="108"/>
      <c r="Q562" s="108"/>
      <c r="R562" s="108"/>
      <c r="S562" s="107"/>
      <c r="T562" s="107"/>
      <c r="U562" s="33"/>
      <c r="V562" s="31"/>
      <c r="W562" s="38"/>
      <c r="X562" s="38"/>
      <c r="Y562" s="38"/>
      <c r="Z562" s="38"/>
      <c r="AA562" s="38"/>
      <c r="AB562" s="33"/>
      <c r="AC562" s="33"/>
      <c r="AD562" s="33"/>
      <c r="AE562" s="33"/>
      <c r="AF562" s="33"/>
      <c r="AG562" s="33"/>
      <c r="AH562" s="33"/>
      <c r="AI562" s="170"/>
      <c r="AJ562" s="170"/>
      <c r="AK562" s="170"/>
      <c r="AL562" s="170"/>
      <c r="AM562" s="33"/>
      <c r="AN562" s="48"/>
      <c r="AO562" s="34"/>
      <c r="AP562" s="38"/>
      <c r="AQ562" s="34"/>
      <c r="AR562" s="31"/>
      <c r="AS562" s="38"/>
      <c r="AT562" s="38"/>
      <c r="AU562" s="37"/>
      <c r="AV562" s="38"/>
      <c r="AW562" s="38"/>
      <c r="AX562" s="147"/>
      <c r="AY562" s="60"/>
      <c r="AZ562" s="60"/>
      <c r="BA562" s="148"/>
      <c r="BB562" s="282"/>
      <c r="BC562" s="283"/>
      <c r="BD562" s="147"/>
      <c r="BE562" s="147"/>
      <c r="BF562" s="147"/>
      <c r="BG562" s="147"/>
      <c r="BH562" s="147"/>
      <c r="BI562" s="147"/>
      <c r="BJ562" s="147"/>
      <c r="BK562" s="148"/>
      <c r="BL562" s="149"/>
      <c r="BM562" s="149"/>
      <c r="BN562" s="147"/>
      <c r="BO562" s="38"/>
      <c r="BP562" s="38"/>
      <c r="BQ562" s="187"/>
      <c r="BR562" s="61"/>
      <c r="BS562" s="61"/>
      <c r="BT562" s="188"/>
      <c r="BU562" s="275"/>
      <c r="BV562" s="275"/>
      <c r="BW562" s="187"/>
      <c r="BX562" s="187"/>
      <c r="BY562" s="187"/>
      <c r="BZ562" s="187"/>
      <c r="CA562" s="187"/>
      <c r="CB562" s="187"/>
      <c r="CC562" s="187"/>
      <c r="CD562" s="187"/>
      <c r="CE562" s="187"/>
      <c r="CF562" s="188"/>
      <c r="CG562" s="189"/>
      <c r="CH562" s="189"/>
      <c r="CI562" s="187"/>
      <c r="CJ562" s="38"/>
      <c r="CK562" s="38"/>
      <c r="CL562" s="38"/>
      <c r="CM562" s="38"/>
      <c r="CN562" s="38"/>
      <c r="CO562" s="38"/>
      <c r="CP562" s="38"/>
      <c r="CQ562" s="38"/>
      <c r="CR562" s="38"/>
      <c r="CS562" s="38"/>
    </row>
    <row r="563" spans="1:97" ht="13.5" customHeight="1" x14ac:dyDescent="0.35">
      <c r="A563" s="25"/>
      <c r="B563" s="132"/>
      <c r="C563" s="27"/>
      <c r="D563" s="104"/>
      <c r="E563" s="105"/>
      <c r="F563" s="29"/>
      <c r="G563" s="30"/>
      <c r="H563" s="30"/>
      <c r="I563" s="31"/>
      <c r="J563" s="106"/>
      <c r="K563" s="106"/>
      <c r="L563" s="107"/>
      <c r="M563" s="107"/>
      <c r="N563" s="108"/>
      <c r="O563" s="108"/>
      <c r="P563" s="108"/>
      <c r="Q563" s="108"/>
      <c r="R563" s="108"/>
      <c r="S563" s="107"/>
      <c r="T563" s="107"/>
      <c r="U563" s="33"/>
      <c r="V563" s="31"/>
      <c r="W563" s="38"/>
      <c r="X563" s="38"/>
      <c r="Y563" s="38"/>
      <c r="Z563" s="38"/>
      <c r="AA563" s="38"/>
      <c r="AB563" s="33"/>
      <c r="AC563" s="33"/>
      <c r="AD563" s="33"/>
      <c r="AE563" s="33"/>
      <c r="AF563" s="33"/>
      <c r="AG563" s="33"/>
      <c r="AH563" s="33"/>
      <c r="AI563" s="170"/>
      <c r="AJ563" s="170"/>
      <c r="AK563" s="170"/>
      <c r="AL563" s="170"/>
      <c r="AM563" s="33"/>
      <c r="AN563" s="48"/>
      <c r="AO563" s="34"/>
      <c r="AP563" s="38"/>
      <c r="AQ563" s="34"/>
      <c r="AR563" s="31"/>
      <c r="AS563" s="38"/>
      <c r="AT563" s="38"/>
      <c r="AU563" s="37"/>
      <c r="AV563" s="38"/>
      <c r="AW563" s="38"/>
      <c r="AX563" s="147"/>
      <c r="AY563" s="60"/>
      <c r="AZ563" s="60"/>
      <c r="BA563" s="148"/>
      <c r="BB563" s="282"/>
      <c r="BC563" s="283"/>
      <c r="BD563" s="147"/>
      <c r="BE563" s="147"/>
      <c r="BF563" s="147"/>
      <c r="BG563" s="147"/>
      <c r="BH563" s="147"/>
      <c r="BI563" s="147"/>
      <c r="BJ563" s="147"/>
      <c r="BK563" s="148"/>
      <c r="BL563" s="149"/>
      <c r="BM563" s="149"/>
      <c r="BN563" s="147"/>
      <c r="BO563" s="38"/>
      <c r="BP563" s="38"/>
      <c r="BQ563" s="187"/>
      <c r="BR563" s="61"/>
      <c r="BS563" s="61"/>
      <c r="BT563" s="188"/>
      <c r="BU563" s="275"/>
      <c r="BV563" s="275"/>
      <c r="BW563" s="187"/>
      <c r="BX563" s="187"/>
      <c r="BY563" s="187"/>
      <c r="BZ563" s="187"/>
      <c r="CA563" s="187"/>
      <c r="CB563" s="187"/>
      <c r="CC563" s="187"/>
      <c r="CD563" s="187"/>
      <c r="CE563" s="187"/>
      <c r="CF563" s="188"/>
      <c r="CG563" s="189"/>
      <c r="CH563" s="189"/>
      <c r="CI563" s="187"/>
      <c r="CJ563" s="38"/>
      <c r="CK563" s="38"/>
      <c r="CL563" s="38"/>
      <c r="CM563" s="38"/>
      <c r="CN563" s="38"/>
      <c r="CO563" s="38"/>
      <c r="CP563" s="38"/>
      <c r="CQ563" s="38"/>
      <c r="CR563" s="38"/>
      <c r="CS563" s="38"/>
    </row>
    <row r="564" spans="1:97" ht="13.5" customHeight="1" x14ac:dyDescent="0.35">
      <c r="A564" s="25"/>
      <c r="B564" s="132"/>
      <c r="C564" s="27"/>
      <c r="D564" s="104"/>
      <c r="E564" s="105"/>
      <c r="F564" s="29"/>
      <c r="G564" s="30"/>
      <c r="H564" s="30"/>
      <c r="I564" s="31"/>
      <c r="J564" s="106"/>
      <c r="K564" s="106"/>
      <c r="L564" s="107"/>
      <c r="M564" s="107"/>
      <c r="N564" s="108"/>
      <c r="O564" s="108"/>
      <c r="P564" s="108"/>
      <c r="Q564" s="108"/>
      <c r="R564" s="108"/>
      <c r="S564" s="107"/>
      <c r="T564" s="107"/>
      <c r="U564" s="33"/>
      <c r="V564" s="31"/>
      <c r="W564" s="38"/>
      <c r="X564" s="38"/>
      <c r="Y564" s="38"/>
      <c r="Z564" s="38"/>
      <c r="AA564" s="38"/>
      <c r="AB564" s="33"/>
      <c r="AC564" s="33"/>
      <c r="AD564" s="33"/>
      <c r="AE564" s="33"/>
      <c r="AF564" s="33"/>
      <c r="AG564" s="33"/>
      <c r="AH564" s="33"/>
      <c r="AI564" s="170"/>
      <c r="AJ564" s="170"/>
      <c r="AK564" s="170"/>
      <c r="AL564" s="170"/>
      <c r="AM564" s="33"/>
      <c r="AN564" s="48"/>
      <c r="AO564" s="34"/>
      <c r="AP564" s="38"/>
      <c r="AQ564" s="34"/>
      <c r="AR564" s="31"/>
      <c r="AS564" s="38"/>
      <c r="AT564" s="38"/>
      <c r="AU564" s="37"/>
      <c r="AV564" s="38"/>
      <c r="AW564" s="38"/>
      <c r="AX564" s="147"/>
      <c r="AY564" s="60"/>
      <c r="AZ564" s="60"/>
      <c r="BA564" s="148"/>
      <c r="BB564" s="282"/>
      <c r="BC564" s="283"/>
      <c r="BD564" s="147"/>
      <c r="BE564" s="147"/>
      <c r="BF564" s="147"/>
      <c r="BG564" s="147"/>
      <c r="BH564" s="147"/>
      <c r="BI564" s="147"/>
      <c r="BJ564" s="147"/>
      <c r="BK564" s="148"/>
      <c r="BL564" s="149"/>
      <c r="BM564" s="149"/>
      <c r="BN564" s="147"/>
      <c r="BO564" s="38"/>
      <c r="BP564" s="38"/>
      <c r="BQ564" s="187"/>
      <c r="BR564" s="61"/>
      <c r="BS564" s="61"/>
      <c r="BT564" s="188"/>
      <c r="BU564" s="275"/>
      <c r="BV564" s="275"/>
      <c r="BW564" s="187"/>
      <c r="BX564" s="187"/>
      <c r="BY564" s="187"/>
      <c r="BZ564" s="187"/>
      <c r="CA564" s="187"/>
      <c r="CB564" s="187"/>
      <c r="CC564" s="187"/>
      <c r="CD564" s="187"/>
      <c r="CE564" s="187"/>
      <c r="CF564" s="188"/>
      <c r="CG564" s="189"/>
      <c r="CH564" s="189"/>
      <c r="CI564" s="187"/>
      <c r="CJ564" s="38"/>
      <c r="CK564" s="38"/>
      <c r="CL564" s="38"/>
      <c r="CM564" s="38"/>
      <c r="CN564" s="38"/>
      <c r="CO564" s="38"/>
      <c r="CP564" s="38"/>
      <c r="CQ564" s="38"/>
      <c r="CR564" s="38"/>
      <c r="CS564" s="38"/>
    </row>
    <row r="565" spans="1:97" ht="13.5" customHeight="1" x14ac:dyDescent="0.35">
      <c r="A565" s="25"/>
      <c r="B565" s="132"/>
      <c r="C565" s="27"/>
      <c r="D565" s="104"/>
      <c r="E565" s="105"/>
      <c r="F565" s="29"/>
      <c r="G565" s="30"/>
      <c r="H565" s="30"/>
      <c r="I565" s="31"/>
      <c r="J565" s="106"/>
      <c r="K565" s="106"/>
      <c r="L565" s="107"/>
      <c r="M565" s="107"/>
      <c r="N565" s="108"/>
      <c r="O565" s="108"/>
      <c r="P565" s="108"/>
      <c r="Q565" s="108"/>
      <c r="R565" s="108"/>
      <c r="S565" s="107"/>
      <c r="T565" s="107"/>
      <c r="U565" s="33"/>
      <c r="V565" s="31"/>
      <c r="W565" s="38"/>
      <c r="X565" s="38"/>
      <c r="Y565" s="38"/>
      <c r="Z565" s="38"/>
      <c r="AA565" s="38"/>
      <c r="AB565" s="33"/>
      <c r="AC565" s="33"/>
      <c r="AD565" s="33"/>
      <c r="AE565" s="33"/>
      <c r="AF565" s="33"/>
      <c r="AG565" s="33"/>
      <c r="AH565" s="33"/>
      <c r="AI565" s="170"/>
      <c r="AJ565" s="170"/>
      <c r="AK565" s="170"/>
      <c r="AL565" s="170"/>
      <c r="AM565" s="33"/>
      <c r="AN565" s="48"/>
      <c r="AO565" s="34"/>
      <c r="AP565" s="38"/>
      <c r="AQ565" s="34"/>
      <c r="AR565" s="31"/>
      <c r="AS565" s="38"/>
      <c r="AT565" s="38"/>
      <c r="AU565" s="37"/>
      <c r="AV565" s="38"/>
      <c r="AW565" s="38"/>
      <c r="AX565" s="147"/>
      <c r="AY565" s="60"/>
      <c r="AZ565" s="60"/>
      <c r="BA565" s="148"/>
      <c r="BB565" s="282"/>
      <c r="BC565" s="283"/>
      <c r="BD565" s="147"/>
      <c r="BE565" s="147"/>
      <c r="BF565" s="147"/>
      <c r="BG565" s="147"/>
      <c r="BH565" s="147"/>
      <c r="BI565" s="147"/>
      <c r="BJ565" s="147"/>
      <c r="BK565" s="148"/>
      <c r="BL565" s="149"/>
      <c r="BM565" s="149"/>
      <c r="BN565" s="147"/>
      <c r="BO565" s="38"/>
      <c r="BP565" s="38"/>
      <c r="BQ565" s="187"/>
      <c r="BR565" s="61"/>
      <c r="BS565" s="61"/>
      <c r="BT565" s="188"/>
      <c r="BU565" s="275"/>
      <c r="BV565" s="275"/>
      <c r="BW565" s="187"/>
      <c r="BX565" s="187"/>
      <c r="BY565" s="187"/>
      <c r="BZ565" s="187"/>
      <c r="CA565" s="187"/>
      <c r="CB565" s="187"/>
      <c r="CC565" s="187"/>
      <c r="CD565" s="187"/>
      <c r="CE565" s="187"/>
      <c r="CF565" s="188"/>
      <c r="CG565" s="189"/>
      <c r="CH565" s="189"/>
      <c r="CI565" s="187"/>
      <c r="CJ565" s="38"/>
      <c r="CK565" s="38"/>
      <c r="CL565" s="38"/>
      <c r="CM565" s="38"/>
      <c r="CN565" s="38"/>
      <c r="CO565" s="38"/>
      <c r="CP565" s="38"/>
      <c r="CQ565" s="38"/>
      <c r="CR565" s="38"/>
      <c r="CS565" s="38"/>
    </row>
    <row r="566" spans="1:97" ht="13.5" customHeight="1" x14ac:dyDescent="0.35">
      <c r="A566" s="25"/>
      <c r="B566" s="132"/>
      <c r="C566" s="27"/>
      <c r="D566" s="104"/>
      <c r="E566" s="105"/>
      <c r="F566" s="29"/>
      <c r="G566" s="30"/>
      <c r="H566" s="30"/>
      <c r="I566" s="31"/>
      <c r="J566" s="106"/>
      <c r="K566" s="106"/>
      <c r="L566" s="107"/>
      <c r="M566" s="107"/>
      <c r="N566" s="108"/>
      <c r="O566" s="108"/>
      <c r="P566" s="108"/>
      <c r="Q566" s="108"/>
      <c r="R566" s="108"/>
      <c r="S566" s="107"/>
      <c r="T566" s="107"/>
      <c r="U566" s="33"/>
      <c r="V566" s="31"/>
      <c r="W566" s="38"/>
      <c r="X566" s="38"/>
      <c r="Y566" s="38"/>
      <c r="Z566" s="38"/>
      <c r="AA566" s="38"/>
      <c r="AB566" s="33"/>
      <c r="AC566" s="33"/>
      <c r="AD566" s="33"/>
      <c r="AE566" s="33"/>
      <c r="AF566" s="33"/>
      <c r="AG566" s="33"/>
      <c r="AH566" s="33"/>
      <c r="AI566" s="170"/>
      <c r="AJ566" s="170"/>
      <c r="AK566" s="170"/>
      <c r="AL566" s="170"/>
      <c r="AM566" s="33"/>
      <c r="AN566" s="48"/>
      <c r="AO566" s="34"/>
      <c r="AP566" s="38"/>
      <c r="AQ566" s="34"/>
      <c r="AR566" s="31"/>
      <c r="AS566" s="38"/>
      <c r="AT566" s="38"/>
      <c r="AU566" s="37"/>
      <c r="AV566" s="38"/>
      <c r="AW566" s="38"/>
      <c r="AX566" s="147"/>
      <c r="AY566" s="60"/>
      <c r="AZ566" s="60"/>
      <c r="BA566" s="148"/>
      <c r="BB566" s="282"/>
      <c r="BC566" s="283"/>
      <c r="BD566" s="147"/>
      <c r="BE566" s="147"/>
      <c r="BF566" s="147"/>
      <c r="BG566" s="147"/>
      <c r="BH566" s="147"/>
      <c r="BI566" s="147"/>
      <c r="BJ566" s="147"/>
      <c r="BK566" s="148"/>
      <c r="BL566" s="149"/>
      <c r="BM566" s="149"/>
      <c r="BN566" s="147"/>
      <c r="BO566" s="38"/>
      <c r="BP566" s="38"/>
      <c r="BQ566" s="187"/>
      <c r="BR566" s="61"/>
      <c r="BS566" s="61"/>
      <c r="BT566" s="188"/>
      <c r="BU566" s="275"/>
      <c r="BV566" s="275"/>
      <c r="BW566" s="187"/>
      <c r="BX566" s="187"/>
      <c r="BY566" s="187"/>
      <c r="BZ566" s="187"/>
      <c r="CA566" s="187"/>
      <c r="CB566" s="187"/>
      <c r="CC566" s="187"/>
      <c r="CD566" s="187"/>
      <c r="CE566" s="187"/>
      <c r="CF566" s="188"/>
      <c r="CG566" s="189"/>
      <c r="CH566" s="189"/>
      <c r="CI566" s="187"/>
      <c r="CJ566" s="38"/>
      <c r="CK566" s="38"/>
      <c r="CL566" s="38"/>
      <c r="CM566" s="38"/>
      <c r="CN566" s="38"/>
      <c r="CO566" s="38"/>
      <c r="CP566" s="38"/>
      <c r="CQ566" s="38"/>
      <c r="CR566" s="38"/>
      <c r="CS566" s="38"/>
    </row>
    <row r="567" spans="1:97" ht="13.5" customHeight="1" x14ac:dyDescent="0.35">
      <c r="A567" s="25"/>
      <c r="B567" s="132"/>
      <c r="C567" s="27"/>
      <c r="D567" s="104"/>
      <c r="E567" s="105"/>
      <c r="F567" s="29"/>
      <c r="G567" s="30"/>
      <c r="H567" s="30"/>
      <c r="I567" s="31"/>
      <c r="J567" s="106"/>
      <c r="K567" s="106"/>
      <c r="L567" s="107"/>
      <c r="M567" s="107"/>
      <c r="N567" s="108"/>
      <c r="O567" s="108"/>
      <c r="P567" s="108"/>
      <c r="Q567" s="108"/>
      <c r="R567" s="108"/>
      <c r="S567" s="107"/>
      <c r="T567" s="107"/>
      <c r="U567" s="33"/>
      <c r="V567" s="31"/>
      <c r="W567" s="38"/>
      <c r="X567" s="38"/>
      <c r="Y567" s="38"/>
      <c r="Z567" s="38"/>
      <c r="AA567" s="38"/>
      <c r="AB567" s="33"/>
      <c r="AC567" s="33"/>
      <c r="AD567" s="33"/>
      <c r="AE567" s="33"/>
      <c r="AF567" s="33"/>
      <c r="AG567" s="33"/>
      <c r="AH567" s="33"/>
      <c r="AI567" s="170"/>
      <c r="AJ567" s="170"/>
      <c r="AK567" s="170"/>
      <c r="AL567" s="170"/>
      <c r="AM567" s="33"/>
      <c r="AN567" s="48"/>
      <c r="AO567" s="34"/>
      <c r="AP567" s="38"/>
      <c r="AQ567" s="34"/>
      <c r="AR567" s="31"/>
      <c r="AS567" s="38"/>
      <c r="AT567" s="38"/>
      <c r="AU567" s="37"/>
      <c r="AV567" s="38"/>
      <c r="AW567" s="38"/>
      <c r="AX567" s="147"/>
      <c r="AY567" s="60"/>
      <c r="AZ567" s="60"/>
      <c r="BA567" s="148"/>
      <c r="BB567" s="282"/>
      <c r="BC567" s="283"/>
      <c r="BD567" s="147"/>
      <c r="BE567" s="147"/>
      <c r="BF567" s="147"/>
      <c r="BG567" s="147"/>
      <c r="BH567" s="147"/>
      <c r="BI567" s="147"/>
      <c r="BJ567" s="147"/>
      <c r="BK567" s="148"/>
      <c r="BL567" s="149"/>
      <c r="BM567" s="149"/>
      <c r="BN567" s="147"/>
      <c r="BO567" s="38"/>
      <c r="BP567" s="38"/>
      <c r="BQ567" s="187"/>
      <c r="BR567" s="61"/>
      <c r="BS567" s="61"/>
      <c r="BT567" s="188"/>
      <c r="BU567" s="275"/>
      <c r="BV567" s="275"/>
      <c r="BW567" s="187"/>
      <c r="BX567" s="187"/>
      <c r="BY567" s="187"/>
      <c r="BZ567" s="187"/>
      <c r="CA567" s="187"/>
      <c r="CB567" s="187"/>
      <c r="CC567" s="187"/>
      <c r="CD567" s="187"/>
      <c r="CE567" s="187"/>
      <c r="CF567" s="188"/>
      <c r="CG567" s="189"/>
      <c r="CH567" s="189"/>
      <c r="CI567" s="187"/>
      <c r="CJ567" s="38"/>
      <c r="CK567" s="38"/>
      <c r="CL567" s="38"/>
      <c r="CM567" s="38"/>
      <c r="CN567" s="38"/>
      <c r="CO567" s="38"/>
      <c r="CP567" s="38"/>
      <c r="CQ567" s="38"/>
      <c r="CR567" s="38"/>
      <c r="CS567" s="38"/>
    </row>
    <row r="568" spans="1:97" ht="13.5" customHeight="1" x14ac:dyDescent="0.35">
      <c r="A568" s="25"/>
      <c r="B568" s="132"/>
      <c r="C568" s="27"/>
      <c r="D568" s="104"/>
      <c r="E568" s="105"/>
      <c r="F568" s="29"/>
      <c r="G568" s="30"/>
      <c r="H568" s="30"/>
      <c r="I568" s="31"/>
      <c r="J568" s="106"/>
      <c r="K568" s="106"/>
      <c r="L568" s="107"/>
      <c r="M568" s="107"/>
      <c r="N568" s="108"/>
      <c r="O568" s="108"/>
      <c r="P568" s="108"/>
      <c r="Q568" s="108"/>
      <c r="R568" s="108"/>
      <c r="S568" s="107"/>
      <c r="T568" s="107"/>
      <c r="U568" s="33"/>
      <c r="V568" s="31"/>
      <c r="W568" s="38"/>
      <c r="X568" s="38"/>
      <c r="Y568" s="38"/>
      <c r="Z568" s="38"/>
      <c r="AA568" s="38"/>
      <c r="AB568" s="33"/>
      <c r="AC568" s="33"/>
      <c r="AD568" s="33"/>
      <c r="AE568" s="33"/>
      <c r="AF568" s="33"/>
      <c r="AG568" s="33"/>
      <c r="AH568" s="33"/>
      <c r="AI568" s="170"/>
      <c r="AJ568" s="170"/>
      <c r="AK568" s="170"/>
      <c r="AL568" s="170"/>
      <c r="AM568" s="33"/>
      <c r="AN568" s="48"/>
      <c r="AO568" s="34"/>
      <c r="AP568" s="38"/>
      <c r="AQ568" s="34"/>
      <c r="AR568" s="31"/>
      <c r="AS568" s="38"/>
      <c r="AT568" s="38"/>
      <c r="AU568" s="37"/>
      <c r="AV568" s="38"/>
      <c r="AW568" s="38"/>
      <c r="AX568" s="147"/>
      <c r="AY568" s="60"/>
      <c r="AZ568" s="60"/>
      <c r="BA568" s="148"/>
      <c r="BB568" s="282"/>
      <c r="BC568" s="283"/>
      <c r="BD568" s="147"/>
      <c r="BE568" s="147"/>
      <c r="BF568" s="147"/>
      <c r="BG568" s="147"/>
      <c r="BH568" s="147"/>
      <c r="BI568" s="147"/>
      <c r="BJ568" s="147"/>
      <c r="BK568" s="148"/>
      <c r="BL568" s="149"/>
      <c r="BM568" s="149"/>
      <c r="BN568" s="147"/>
      <c r="BO568" s="38"/>
      <c r="BP568" s="38"/>
      <c r="BQ568" s="187"/>
      <c r="BR568" s="61"/>
      <c r="BS568" s="61"/>
      <c r="BT568" s="188"/>
      <c r="BU568" s="275"/>
      <c r="BV568" s="275"/>
      <c r="BW568" s="187"/>
      <c r="BX568" s="187"/>
      <c r="BY568" s="187"/>
      <c r="BZ568" s="187"/>
      <c r="CA568" s="187"/>
      <c r="CB568" s="187"/>
      <c r="CC568" s="187"/>
      <c r="CD568" s="187"/>
      <c r="CE568" s="187"/>
      <c r="CF568" s="188"/>
      <c r="CG568" s="189"/>
      <c r="CH568" s="189"/>
      <c r="CI568" s="187"/>
      <c r="CJ568" s="38"/>
      <c r="CK568" s="38"/>
      <c r="CL568" s="38"/>
      <c r="CM568" s="38"/>
      <c r="CN568" s="38"/>
      <c r="CO568" s="38"/>
      <c r="CP568" s="38"/>
      <c r="CQ568" s="38"/>
      <c r="CR568" s="38"/>
      <c r="CS568" s="38"/>
    </row>
    <row r="569" spans="1:97" ht="13.5" customHeight="1" x14ac:dyDescent="0.35">
      <c r="A569" s="25"/>
      <c r="B569" s="132"/>
      <c r="C569" s="27"/>
      <c r="D569" s="104"/>
      <c r="E569" s="105"/>
      <c r="F569" s="29"/>
      <c r="G569" s="30"/>
      <c r="H569" s="30"/>
      <c r="I569" s="31"/>
      <c r="J569" s="106"/>
      <c r="K569" s="106"/>
      <c r="L569" s="107"/>
      <c r="M569" s="107"/>
      <c r="N569" s="108"/>
      <c r="O569" s="108"/>
      <c r="P569" s="108"/>
      <c r="Q569" s="108"/>
      <c r="R569" s="108"/>
      <c r="S569" s="107"/>
      <c r="T569" s="107"/>
      <c r="U569" s="33"/>
      <c r="V569" s="31"/>
      <c r="W569" s="38"/>
      <c r="X569" s="38"/>
      <c r="Y569" s="38"/>
      <c r="Z569" s="38"/>
      <c r="AA569" s="38"/>
      <c r="AB569" s="33"/>
      <c r="AC569" s="33"/>
      <c r="AD569" s="33"/>
      <c r="AE569" s="33"/>
      <c r="AF569" s="33"/>
      <c r="AG569" s="33"/>
      <c r="AH569" s="33"/>
      <c r="AI569" s="170"/>
      <c r="AJ569" s="170"/>
      <c r="AK569" s="170"/>
      <c r="AL569" s="170"/>
      <c r="AM569" s="33"/>
      <c r="AN569" s="48"/>
      <c r="AO569" s="34"/>
      <c r="AP569" s="38"/>
      <c r="AQ569" s="34"/>
      <c r="AR569" s="31"/>
      <c r="AS569" s="38"/>
      <c r="AT569" s="38"/>
      <c r="AU569" s="37"/>
      <c r="AV569" s="38"/>
      <c r="AW569" s="38"/>
      <c r="AX569" s="147"/>
      <c r="AY569" s="60"/>
      <c r="AZ569" s="60"/>
      <c r="BA569" s="148"/>
      <c r="BB569" s="282"/>
      <c r="BC569" s="283"/>
      <c r="BD569" s="147"/>
      <c r="BE569" s="147"/>
      <c r="BF569" s="147"/>
      <c r="BG569" s="147"/>
      <c r="BH569" s="147"/>
      <c r="BI569" s="147"/>
      <c r="BJ569" s="147"/>
      <c r="BK569" s="148"/>
      <c r="BL569" s="149"/>
      <c r="BM569" s="149"/>
      <c r="BN569" s="147"/>
      <c r="BO569" s="38"/>
      <c r="BP569" s="38"/>
      <c r="BQ569" s="187"/>
      <c r="BR569" s="61"/>
      <c r="BS569" s="61"/>
      <c r="BT569" s="188"/>
      <c r="BU569" s="275"/>
      <c r="BV569" s="275"/>
      <c r="BW569" s="187"/>
      <c r="BX569" s="187"/>
      <c r="BY569" s="187"/>
      <c r="BZ569" s="187"/>
      <c r="CA569" s="187"/>
      <c r="CB569" s="187"/>
      <c r="CC569" s="187"/>
      <c r="CD569" s="187"/>
      <c r="CE569" s="187"/>
      <c r="CF569" s="188"/>
      <c r="CG569" s="189"/>
      <c r="CH569" s="189"/>
      <c r="CI569" s="187"/>
      <c r="CJ569" s="38"/>
      <c r="CK569" s="38"/>
      <c r="CL569" s="38"/>
      <c r="CM569" s="38"/>
      <c r="CN569" s="38"/>
      <c r="CO569" s="38"/>
      <c r="CP569" s="38"/>
      <c r="CQ569" s="38"/>
      <c r="CR569" s="38"/>
      <c r="CS569" s="38"/>
    </row>
    <row r="570" spans="1:97" ht="13.5" customHeight="1" x14ac:dyDescent="0.35">
      <c r="A570" s="25"/>
      <c r="B570" s="132"/>
      <c r="C570" s="27"/>
      <c r="D570" s="104"/>
      <c r="E570" s="105"/>
      <c r="F570" s="29"/>
      <c r="G570" s="30"/>
      <c r="H570" s="30"/>
      <c r="I570" s="31"/>
      <c r="J570" s="106"/>
      <c r="K570" s="106"/>
      <c r="L570" s="107"/>
      <c r="M570" s="107"/>
      <c r="N570" s="108"/>
      <c r="O570" s="108"/>
      <c r="P570" s="108"/>
      <c r="Q570" s="108"/>
      <c r="R570" s="108"/>
      <c r="S570" s="107"/>
      <c r="T570" s="107"/>
      <c r="U570" s="33"/>
      <c r="V570" s="31"/>
      <c r="W570" s="38"/>
      <c r="X570" s="38"/>
      <c r="Y570" s="38"/>
      <c r="Z570" s="38"/>
      <c r="AA570" s="38"/>
      <c r="AB570" s="33"/>
      <c r="AC570" s="33"/>
      <c r="AD570" s="33"/>
      <c r="AE570" s="33"/>
      <c r="AF570" s="33"/>
      <c r="AG570" s="33"/>
      <c r="AH570" s="33"/>
      <c r="AI570" s="170"/>
      <c r="AJ570" s="170"/>
      <c r="AK570" s="170"/>
      <c r="AL570" s="170"/>
      <c r="AM570" s="33"/>
      <c r="AN570" s="48"/>
      <c r="AO570" s="34"/>
      <c r="AP570" s="38"/>
      <c r="AQ570" s="34"/>
      <c r="AR570" s="31"/>
      <c r="AS570" s="38"/>
      <c r="AT570" s="38"/>
      <c r="AU570" s="37"/>
      <c r="AV570" s="38"/>
      <c r="AW570" s="38"/>
      <c r="AX570" s="147"/>
      <c r="AY570" s="60"/>
      <c r="AZ570" s="60"/>
      <c r="BA570" s="148"/>
      <c r="BB570" s="282"/>
      <c r="BC570" s="283"/>
      <c r="BD570" s="147"/>
      <c r="BE570" s="147"/>
      <c r="BF570" s="147"/>
      <c r="BG570" s="147"/>
      <c r="BH570" s="147"/>
      <c r="BI570" s="147"/>
      <c r="BJ570" s="147"/>
      <c r="BK570" s="148"/>
      <c r="BL570" s="149"/>
      <c r="BM570" s="149"/>
      <c r="BN570" s="147"/>
      <c r="BO570" s="38"/>
      <c r="BP570" s="38"/>
      <c r="BQ570" s="187"/>
      <c r="BR570" s="61"/>
      <c r="BS570" s="61"/>
      <c r="BT570" s="188"/>
      <c r="BU570" s="275"/>
      <c r="BV570" s="275"/>
      <c r="BW570" s="187"/>
      <c r="BX570" s="187"/>
      <c r="BY570" s="187"/>
      <c r="BZ570" s="187"/>
      <c r="CA570" s="187"/>
      <c r="CB570" s="187"/>
      <c r="CC570" s="187"/>
      <c r="CD570" s="187"/>
      <c r="CE570" s="187"/>
      <c r="CF570" s="188"/>
      <c r="CG570" s="189"/>
      <c r="CH570" s="189"/>
      <c r="CI570" s="187"/>
      <c r="CJ570" s="38"/>
      <c r="CK570" s="38"/>
      <c r="CL570" s="38"/>
      <c r="CM570" s="38"/>
      <c r="CN570" s="38"/>
      <c r="CO570" s="38"/>
      <c r="CP570" s="38"/>
      <c r="CQ570" s="38"/>
      <c r="CR570" s="38"/>
      <c r="CS570" s="38"/>
    </row>
    <row r="571" spans="1:97" ht="13.5" customHeight="1" x14ac:dyDescent="0.35">
      <c r="A571" s="25"/>
      <c r="B571" s="132"/>
      <c r="C571" s="27"/>
      <c r="D571" s="104"/>
      <c r="E571" s="105"/>
      <c r="F571" s="29"/>
      <c r="G571" s="30"/>
      <c r="H571" s="30"/>
      <c r="I571" s="31"/>
      <c r="J571" s="106"/>
      <c r="K571" s="106"/>
      <c r="L571" s="107"/>
      <c r="M571" s="107"/>
      <c r="N571" s="108"/>
      <c r="O571" s="108"/>
      <c r="P571" s="108"/>
      <c r="Q571" s="108"/>
      <c r="R571" s="108"/>
      <c r="S571" s="107"/>
      <c r="T571" s="107"/>
      <c r="U571" s="33"/>
      <c r="V571" s="31"/>
      <c r="W571" s="38"/>
      <c r="X571" s="38"/>
      <c r="Y571" s="38"/>
      <c r="Z571" s="38"/>
      <c r="AA571" s="38"/>
      <c r="AB571" s="33"/>
      <c r="AC571" s="33"/>
      <c r="AD571" s="33"/>
      <c r="AE571" s="33"/>
      <c r="AF571" s="33"/>
      <c r="AG571" s="33"/>
      <c r="AH571" s="33"/>
      <c r="AI571" s="170"/>
      <c r="AJ571" s="170"/>
      <c r="AK571" s="170"/>
      <c r="AL571" s="170"/>
      <c r="AM571" s="33"/>
      <c r="AN571" s="48"/>
      <c r="AO571" s="34"/>
      <c r="AP571" s="38"/>
      <c r="AQ571" s="34"/>
      <c r="AR571" s="31"/>
      <c r="AS571" s="38"/>
      <c r="AT571" s="38"/>
      <c r="AU571" s="37"/>
      <c r="AV571" s="38"/>
      <c r="AW571" s="38"/>
      <c r="AX571" s="147"/>
      <c r="AY571" s="60"/>
      <c r="AZ571" s="60"/>
      <c r="BA571" s="148"/>
      <c r="BB571" s="282"/>
      <c r="BC571" s="283"/>
      <c r="BD571" s="147"/>
      <c r="BE571" s="147"/>
      <c r="BF571" s="147"/>
      <c r="BG571" s="147"/>
      <c r="BH571" s="147"/>
      <c r="BI571" s="147"/>
      <c r="BJ571" s="147"/>
      <c r="BK571" s="148"/>
      <c r="BL571" s="149"/>
      <c r="BM571" s="149"/>
      <c r="BN571" s="147"/>
      <c r="BO571" s="38"/>
      <c r="BP571" s="38"/>
      <c r="BQ571" s="187"/>
      <c r="BR571" s="61"/>
      <c r="BS571" s="61"/>
      <c r="BT571" s="188"/>
      <c r="BU571" s="275"/>
      <c r="BV571" s="275"/>
      <c r="BW571" s="187"/>
      <c r="BX571" s="187"/>
      <c r="BY571" s="187"/>
      <c r="BZ571" s="187"/>
      <c r="CA571" s="187"/>
      <c r="CB571" s="187"/>
      <c r="CC571" s="187"/>
      <c r="CD571" s="187"/>
      <c r="CE571" s="187"/>
      <c r="CF571" s="188"/>
      <c r="CG571" s="189"/>
      <c r="CH571" s="189"/>
      <c r="CI571" s="187"/>
      <c r="CJ571" s="38"/>
      <c r="CK571" s="38"/>
      <c r="CL571" s="38"/>
      <c r="CM571" s="38"/>
      <c r="CN571" s="38"/>
      <c r="CO571" s="38"/>
      <c r="CP571" s="38"/>
      <c r="CQ571" s="38"/>
      <c r="CR571" s="38"/>
      <c r="CS571" s="38"/>
    </row>
    <row r="572" spans="1:97" ht="13.5" customHeight="1" x14ac:dyDescent="0.35">
      <c r="A572" s="25"/>
      <c r="B572" s="132"/>
      <c r="C572" s="27"/>
      <c r="D572" s="104"/>
      <c r="E572" s="105"/>
      <c r="F572" s="29"/>
      <c r="G572" s="30"/>
      <c r="H572" s="30"/>
      <c r="I572" s="31"/>
      <c r="J572" s="106"/>
      <c r="K572" s="106"/>
      <c r="L572" s="107"/>
      <c r="M572" s="107"/>
      <c r="N572" s="108"/>
      <c r="O572" s="108"/>
      <c r="P572" s="108"/>
      <c r="Q572" s="108"/>
      <c r="R572" s="108"/>
      <c r="S572" s="107"/>
      <c r="T572" s="107"/>
      <c r="U572" s="33"/>
      <c r="V572" s="31"/>
      <c r="W572" s="38"/>
      <c r="X572" s="38"/>
      <c r="Y572" s="38"/>
      <c r="Z572" s="38"/>
      <c r="AA572" s="38"/>
      <c r="AB572" s="33"/>
      <c r="AC572" s="33"/>
      <c r="AD572" s="33"/>
      <c r="AE572" s="33"/>
      <c r="AF572" s="33"/>
      <c r="AG572" s="33"/>
      <c r="AH572" s="33"/>
      <c r="AI572" s="170"/>
      <c r="AJ572" s="170"/>
      <c r="AK572" s="170"/>
      <c r="AL572" s="170"/>
      <c r="AM572" s="33"/>
      <c r="AN572" s="48"/>
      <c r="AO572" s="34"/>
      <c r="AP572" s="38"/>
      <c r="AQ572" s="34"/>
      <c r="AR572" s="31"/>
      <c r="AS572" s="38"/>
      <c r="AT572" s="38"/>
      <c r="AU572" s="37"/>
      <c r="AV572" s="38"/>
      <c r="AW572" s="38"/>
      <c r="AX572" s="147"/>
      <c r="AY572" s="60"/>
      <c r="AZ572" s="60"/>
      <c r="BA572" s="148"/>
      <c r="BB572" s="282"/>
      <c r="BC572" s="283"/>
      <c r="BD572" s="147"/>
      <c r="BE572" s="147"/>
      <c r="BF572" s="147"/>
      <c r="BG572" s="147"/>
      <c r="BH572" s="147"/>
      <c r="BI572" s="147"/>
      <c r="BJ572" s="147"/>
      <c r="BK572" s="148"/>
      <c r="BL572" s="149"/>
      <c r="BM572" s="149"/>
      <c r="BN572" s="147"/>
      <c r="BO572" s="38"/>
      <c r="BP572" s="38"/>
      <c r="BQ572" s="187"/>
      <c r="BR572" s="61"/>
      <c r="BS572" s="61"/>
      <c r="BT572" s="188"/>
      <c r="BU572" s="275"/>
      <c r="BV572" s="275"/>
      <c r="BW572" s="187"/>
      <c r="BX572" s="187"/>
      <c r="BY572" s="187"/>
      <c r="BZ572" s="187"/>
      <c r="CA572" s="187"/>
      <c r="CB572" s="187"/>
      <c r="CC572" s="187"/>
      <c r="CD572" s="187"/>
      <c r="CE572" s="187"/>
      <c r="CF572" s="188"/>
      <c r="CG572" s="189"/>
      <c r="CH572" s="189"/>
      <c r="CI572" s="187"/>
      <c r="CJ572" s="38"/>
      <c r="CK572" s="38"/>
      <c r="CL572" s="38"/>
      <c r="CM572" s="38"/>
      <c r="CN572" s="38"/>
      <c r="CO572" s="38"/>
      <c r="CP572" s="38"/>
      <c r="CQ572" s="38"/>
      <c r="CR572" s="38"/>
      <c r="CS572" s="38"/>
    </row>
    <row r="573" spans="1:97" ht="13.5" customHeight="1" x14ac:dyDescent="0.35">
      <c r="A573" s="25"/>
      <c r="B573" s="132"/>
      <c r="C573" s="27"/>
      <c r="D573" s="104"/>
      <c r="E573" s="105"/>
      <c r="F573" s="29"/>
      <c r="G573" s="30"/>
      <c r="H573" s="30"/>
      <c r="I573" s="31"/>
      <c r="J573" s="106"/>
      <c r="K573" s="106"/>
      <c r="L573" s="107"/>
      <c r="M573" s="107"/>
      <c r="N573" s="108"/>
      <c r="O573" s="108"/>
      <c r="P573" s="108"/>
      <c r="Q573" s="108"/>
      <c r="R573" s="108"/>
      <c r="S573" s="107"/>
      <c r="T573" s="107"/>
      <c r="U573" s="33"/>
      <c r="V573" s="31"/>
      <c r="W573" s="38"/>
      <c r="X573" s="38"/>
      <c r="Y573" s="38"/>
      <c r="Z573" s="38"/>
      <c r="AA573" s="38"/>
      <c r="AB573" s="33"/>
      <c r="AC573" s="33"/>
      <c r="AD573" s="33"/>
      <c r="AE573" s="33"/>
      <c r="AF573" s="33"/>
      <c r="AG573" s="33"/>
      <c r="AH573" s="33"/>
      <c r="AI573" s="170"/>
      <c r="AJ573" s="170"/>
      <c r="AK573" s="170"/>
      <c r="AL573" s="170"/>
      <c r="AM573" s="33"/>
      <c r="AN573" s="48"/>
      <c r="AO573" s="34"/>
      <c r="AP573" s="38"/>
      <c r="AQ573" s="34"/>
      <c r="AR573" s="31"/>
      <c r="AS573" s="38"/>
      <c r="AT573" s="38"/>
      <c r="AU573" s="37"/>
      <c r="AV573" s="38"/>
      <c r="AW573" s="38"/>
      <c r="AX573" s="147"/>
      <c r="AY573" s="60"/>
      <c r="AZ573" s="60"/>
      <c r="BA573" s="148"/>
      <c r="BB573" s="282"/>
      <c r="BC573" s="283"/>
      <c r="BD573" s="147"/>
      <c r="BE573" s="147"/>
      <c r="BF573" s="147"/>
      <c r="BG573" s="147"/>
      <c r="BH573" s="147"/>
      <c r="BI573" s="147"/>
      <c r="BJ573" s="147"/>
      <c r="BK573" s="148"/>
      <c r="BL573" s="149"/>
      <c r="BM573" s="149"/>
      <c r="BN573" s="147"/>
      <c r="BO573" s="38"/>
      <c r="BP573" s="38"/>
      <c r="BQ573" s="187"/>
      <c r="BR573" s="61"/>
      <c r="BS573" s="61"/>
      <c r="BT573" s="188"/>
      <c r="BU573" s="275"/>
      <c r="BV573" s="275"/>
      <c r="BW573" s="187"/>
      <c r="BX573" s="187"/>
      <c r="BY573" s="187"/>
      <c r="BZ573" s="187"/>
      <c r="CA573" s="187"/>
      <c r="CB573" s="187"/>
      <c r="CC573" s="187"/>
      <c r="CD573" s="187"/>
      <c r="CE573" s="187"/>
      <c r="CF573" s="188"/>
      <c r="CG573" s="189"/>
      <c r="CH573" s="189"/>
      <c r="CI573" s="187"/>
      <c r="CJ573" s="38"/>
      <c r="CK573" s="38"/>
      <c r="CL573" s="38"/>
      <c r="CM573" s="38"/>
      <c r="CN573" s="38"/>
      <c r="CO573" s="38"/>
      <c r="CP573" s="38"/>
      <c r="CQ573" s="38"/>
      <c r="CR573" s="38"/>
      <c r="CS573" s="38"/>
    </row>
    <row r="574" spans="1:97" ht="13.5" customHeight="1" x14ac:dyDescent="0.35">
      <c r="A574" s="25"/>
      <c r="B574" s="132"/>
      <c r="C574" s="27"/>
      <c r="D574" s="104"/>
      <c r="E574" s="105"/>
      <c r="F574" s="29"/>
      <c r="G574" s="30"/>
      <c r="H574" s="30"/>
      <c r="I574" s="31"/>
      <c r="J574" s="106"/>
      <c r="K574" s="106"/>
      <c r="L574" s="107"/>
      <c r="M574" s="107"/>
      <c r="N574" s="108"/>
      <c r="O574" s="108"/>
      <c r="P574" s="108"/>
      <c r="Q574" s="108"/>
      <c r="R574" s="108"/>
      <c r="S574" s="107"/>
      <c r="T574" s="107"/>
      <c r="U574" s="33"/>
      <c r="V574" s="31"/>
      <c r="W574" s="38"/>
      <c r="X574" s="38"/>
      <c r="Y574" s="38"/>
      <c r="Z574" s="38"/>
      <c r="AA574" s="38"/>
      <c r="AB574" s="33"/>
      <c r="AC574" s="33"/>
      <c r="AD574" s="33"/>
      <c r="AE574" s="33"/>
      <c r="AF574" s="33"/>
      <c r="AG574" s="33"/>
      <c r="AH574" s="33"/>
      <c r="AI574" s="170"/>
      <c r="AJ574" s="170"/>
      <c r="AK574" s="170"/>
      <c r="AL574" s="170"/>
      <c r="AM574" s="33"/>
      <c r="AN574" s="48"/>
      <c r="AO574" s="34"/>
      <c r="AP574" s="38"/>
      <c r="AQ574" s="34"/>
      <c r="AR574" s="31"/>
      <c r="AS574" s="38"/>
      <c r="AT574" s="38"/>
      <c r="AU574" s="37"/>
      <c r="AV574" s="38"/>
      <c r="AW574" s="38"/>
      <c r="AX574" s="147"/>
      <c r="AY574" s="60"/>
      <c r="AZ574" s="60"/>
      <c r="BA574" s="148"/>
      <c r="BB574" s="282"/>
      <c r="BC574" s="283"/>
      <c r="BD574" s="147"/>
      <c r="BE574" s="147"/>
      <c r="BF574" s="147"/>
      <c r="BG574" s="147"/>
      <c r="BH574" s="147"/>
      <c r="BI574" s="147"/>
      <c r="BJ574" s="147"/>
      <c r="BK574" s="148"/>
      <c r="BL574" s="149"/>
      <c r="BM574" s="149"/>
      <c r="BN574" s="147"/>
      <c r="BO574" s="38"/>
      <c r="BP574" s="38"/>
      <c r="BQ574" s="187"/>
      <c r="BR574" s="61"/>
      <c r="BS574" s="61"/>
      <c r="BT574" s="188"/>
      <c r="BU574" s="275"/>
      <c r="BV574" s="275"/>
      <c r="BW574" s="187"/>
      <c r="BX574" s="187"/>
      <c r="BY574" s="187"/>
      <c r="BZ574" s="187"/>
      <c r="CA574" s="187"/>
      <c r="CB574" s="187"/>
      <c r="CC574" s="187"/>
      <c r="CD574" s="187"/>
      <c r="CE574" s="187"/>
      <c r="CF574" s="188"/>
      <c r="CG574" s="189"/>
      <c r="CH574" s="189"/>
      <c r="CI574" s="187"/>
      <c r="CJ574" s="38"/>
      <c r="CK574" s="38"/>
      <c r="CL574" s="38"/>
      <c r="CM574" s="38"/>
      <c r="CN574" s="38"/>
      <c r="CO574" s="38"/>
      <c r="CP574" s="38"/>
      <c r="CQ574" s="38"/>
      <c r="CR574" s="38"/>
      <c r="CS574" s="38"/>
    </row>
    <row r="575" spans="1:97" ht="13.5" customHeight="1" x14ac:dyDescent="0.35">
      <c r="A575" s="25"/>
      <c r="B575" s="132"/>
      <c r="C575" s="27"/>
      <c r="D575" s="104"/>
      <c r="E575" s="105"/>
      <c r="F575" s="29"/>
      <c r="G575" s="30"/>
      <c r="H575" s="30"/>
      <c r="I575" s="31"/>
      <c r="J575" s="106"/>
      <c r="K575" s="106"/>
      <c r="L575" s="107"/>
      <c r="M575" s="107"/>
      <c r="N575" s="108"/>
      <c r="O575" s="108"/>
      <c r="P575" s="108"/>
      <c r="Q575" s="108"/>
      <c r="R575" s="108"/>
      <c r="S575" s="107"/>
      <c r="T575" s="107"/>
      <c r="U575" s="33"/>
      <c r="V575" s="31"/>
      <c r="W575" s="38"/>
      <c r="X575" s="38"/>
      <c r="Y575" s="38"/>
      <c r="Z575" s="38"/>
      <c r="AA575" s="38"/>
      <c r="AB575" s="33"/>
      <c r="AC575" s="33"/>
      <c r="AD575" s="33"/>
      <c r="AE575" s="33"/>
      <c r="AF575" s="33"/>
      <c r="AG575" s="33"/>
      <c r="AH575" s="33"/>
      <c r="AI575" s="170"/>
      <c r="AJ575" s="170"/>
      <c r="AK575" s="170"/>
      <c r="AL575" s="170"/>
      <c r="AM575" s="33"/>
      <c r="AN575" s="48"/>
      <c r="AO575" s="34"/>
      <c r="AP575" s="38"/>
      <c r="AQ575" s="34"/>
      <c r="AR575" s="31"/>
      <c r="AS575" s="38"/>
      <c r="AT575" s="38"/>
      <c r="AU575" s="37"/>
      <c r="AV575" s="38"/>
      <c r="AW575" s="38"/>
      <c r="AX575" s="147"/>
      <c r="AY575" s="60"/>
      <c r="AZ575" s="60"/>
      <c r="BA575" s="148"/>
      <c r="BB575" s="282"/>
      <c r="BC575" s="283"/>
      <c r="BD575" s="147"/>
      <c r="BE575" s="147"/>
      <c r="BF575" s="147"/>
      <c r="BG575" s="147"/>
      <c r="BH575" s="147"/>
      <c r="BI575" s="147"/>
      <c r="BJ575" s="147"/>
      <c r="BK575" s="148"/>
      <c r="BL575" s="149"/>
      <c r="BM575" s="149"/>
      <c r="BN575" s="147"/>
      <c r="BO575" s="38"/>
      <c r="BP575" s="38"/>
      <c r="BQ575" s="187"/>
      <c r="BR575" s="61"/>
      <c r="BS575" s="61"/>
      <c r="BT575" s="188"/>
      <c r="BU575" s="275"/>
      <c r="BV575" s="275"/>
      <c r="BW575" s="187"/>
      <c r="BX575" s="187"/>
      <c r="BY575" s="187"/>
      <c r="BZ575" s="187"/>
      <c r="CA575" s="187"/>
      <c r="CB575" s="187"/>
      <c r="CC575" s="187"/>
      <c r="CD575" s="187"/>
      <c r="CE575" s="187"/>
      <c r="CF575" s="188"/>
      <c r="CG575" s="189"/>
      <c r="CH575" s="189"/>
      <c r="CI575" s="187"/>
      <c r="CJ575" s="38"/>
      <c r="CK575" s="38"/>
      <c r="CL575" s="38"/>
      <c r="CM575" s="38"/>
      <c r="CN575" s="38"/>
      <c r="CO575" s="38"/>
      <c r="CP575" s="38"/>
      <c r="CQ575" s="38"/>
      <c r="CR575" s="38"/>
      <c r="CS575" s="38"/>
    </row>
    <row r="576" spans="1:97" ht="13.5" customHeight="1" x14ac:dyDescent="0.35">
      <c r="A576" s="25"/>
      <c r="B576" s="132"/>
      <c r="C576" s="27"/>
      <c r="D576" s="104"/>
      <c r="E576" s="105"/>
      <c r="F576" s="29"/>
      <c r="G576" s="30"/>
      <c r="H576" s="30"/>
      <c r="I576" s="31"/>
      <c r="J576" s="106"/>
      <c r="K576" s="106"/>
      <c r="L576" s="107"/>
      <c r="M576" s="107"/>
      <c r="N576" s="108"/>
      <c r="O576" s="108"/>
      <c r="P576" s="108"/>
      <c r="Q576" s="108"/>
      <c r="R576" s="108"/>
      <c r="S576" s="107"/>
      <c r="T576" s="107"/>
      <c r="U576" s="33"/>
      <c r="V576" s="31"/>
      <c r="W576" s="38"/>
      <c r="X576" s="38"/>
      <c r="Y576" s="38"/>
      <c r="Z576" s="38"/>
      <c r="AA576" s="38"/>
      <c r="AB576" s="33"/>
      <c r="AC576" s="33"/>
      <c r="AD576" s="33"/>
      <c r="AE576" s="33"/>
      <c r="AF576" s="33"/>
      <c r="AG576" s="33"/>
      <c r="AH576" s="33"/>
      <c r="AI576" s="170"/>
      <c r="AJ576" s="170"/>
      <c r="AK576" s="170"/>
      <c r="AL576" s="170"/>
      <c r="AM576" s="33"/>
      <c r="AN576" s="48"/>
      <c r="AO576" s="34"/>
      <c r="AP576" s="38"/>
      <c r="AQ576" s="34"/>
      <c r="AR576" s="31"/>
      <c r="AS576" s="38"/>
      <c r="AT576" s="38"/>
      <c r="AU576" s="37"/>
      <c r="AV576" s="38"/>
      <c r="AW576" s="38"/>
      <c r="AX576" s="147"/>
      <c r="AY576" s="60"/>
      <c r="AZ576" s="60"/>
      <c r="BA576" s="148"/>
      <c r="BB576" s="282"/>
      <c r="BC576" s="283"/>
      <c r="BD576" s="147"/>
      <c r="BE576" s="147"/>
      <c r="BF576" s="147"/>
      <c r="BG576" s="147"/>
      <c r="BH576" s="147"/>
      <c r="BI576" s="147"/>
      <c r="BJ576" s="147"/>
      <c r="BK576" s="148"/>
      <c r="BL576" s="149"/>
      <c r="BM576" s="149"/>
      <c r="BN576" s="147"/>
      <c r="BO576" s="38"/>
      <c r="BP576" s="38"/>
      <c r="BQ576" s="187"/>
      <c r="BR576" s="61"/>
      <c r="BS576" s="61"/>
      <c r="BT576" s="188"/>
      <c r="BU576" s="275"/>
      <c r="BV576" s="275"/>
      <c r="BW576" s="187"/>
      <c r="BX576" s="187"/>
      <c r="BY576" s="187"/>
      <c r="BZ576" s="187"/>
      <c r="CA576" s="187"/>
      <c r="CB576" s="187"/>
      <c r="CC576" s="187"/>
      <c r="CD576" s="187"/>
      <c r="CE576" s="187"/>
      <c r="CF576" s="188"/>
      <c r="CG576" s="189"/>
      <c r="CH576" s="189"/>
      <c r="CI576" s="187"/>
      <c r="CJ576" s="38"/>
      <c r="CK576" s="38"/>
      <c r="CL576" s="38"/>
      <c r="CM576" s="38"/>
      <c r="CN576" s="38"/>
      <c r="CO576" s="38"/>
      <c r="CP576" s="38"/>
      <c r="CQ576" s="38"/>
      <c r="CR576" s="38"/>
      <c r="CS576" s="38"/>
    </row>
    <row r="577" spans="1:97" ht="13.5" customHeight="1" x14ac:dyDescent="0.35">
      <c r="A577" s="25"/>
      <c r="B577" s="132"/>
      <c r="C577" s="27"/>
      <c r="D577" s="104"/>
      <c r="E577" s="105"/>
      <c r="F577" s="29"/>
      <c r="G577" s="30"/>
      <c r="H577" s="30"/>
      <c r="I577" s="31"/>
      <c r="J577" s="106"/>
      <c r="K577" s="106"/>
      <c r="L577" s="107"/>
      <c r="M577" s="107"/>
      <c r="N577" s="108"/>
      <c r="O577" s="108"/>
      <c r="P577" s="108"/>
      <c r="Q577" s="108"/>
      <c r="R577" s="108"/>
      <c r="S577" s="107"/>
      <c r="T577" s="107"/>
      <c r="U577" s="33"/>
      <c r="V577" s="31"/>
      <c r="W577" s="38"/>
      <c r="X577" s="38"/>
      <c r="Y577" s="38"/>
      <c r="Z577" s="38"/>
      <c r="AA577" s="38"/>
      <c r="AB577" s="33"/>
      <c r="AC577" s="33"/>
      <c r="AD577" s="33"/>
      <c r="AE577" s="33"/>
      <c r="AF577" s="33"/>
      <c r="AG577" s="33"/>
      <c r="AH577" s="33"/>
      <c r="AI577" s="170"/>
      <c r="AJ577" s="170"/>
      <c r="AK577" s="170"/>
      <c r="AL577" s="170"/>
      <c r="AM577" s="33"/>
      <c r="AN577" s="48"/>
      <c r="AO577" s="34"/>
      <c r="AP577" s="38"/>
      <c r="AQ577" s="34"/>
      <c r="AR577" s="31"/>
      <c r="AS577" s="38"/>
      <c r="AT577" s="38"/>
      <c r="AU577" s="37"/>
      <c r="AV577" s="38"/>
      <c r="AW577" s="38"/>
      <c r="AX577" s="147"/>
      <c r="AY577" s="60"/>
      <c r="AZ577" s="60"/>
      <c r="BA577" s="148"/>
      <c r="BB577" s="282"/>
      <c r="BC577" s="283"/>
      <c r="BD577" s="147"/>
      <c r="BE577" s="147"/>
      <c r="BF577" s="147"/>
      <c r="BG577" s="147"/>
      <c r="BH577" s="147"/>
      <c r="BI577" s="147"/>
      <c r="BJ577" s="147"/>
      <c r="BK577" s="148"/>
      <c r="BL577" s="149"/>
      <c r="BM577" s="149"/>
      <c r="BN577" s="147"/>
      <c r="BO577" s="38"/>
      <c r="BP577" s="38"/>
      <c r="BQ577" s="187"/>
      <c r="BR577" s="61"/>
      <c r="BS577" s="61"/>
      <c r="BT577" s="188"/>
      <c r="BU577" s="275"/>
      <c r="BV577" s="275"/>
      <c r="BW577" s="187"/>
      <c r="BX577" s="187"/>
      <c r="BY577" s="187"/>
      <c r="BZ577" s="187"/>
      <c r="CA577" s="187"/>
      <c r="CB577" s="187"/>
      <c r="CC577" s="187"/>
      <c r="CD577" s="187"/>
      <c r="CE577" s="187"/>
      <c r="CF577" s="188"/>
      <c r="CG577" s="189"/>
      <c r="CH577" s="189"/>
      <c r="CI577" s="187"/>
      <c r="CJ577" s="38"/>
      <c r="CK577" s="38"/>
      <c r="CL577" s="38"/>
      <c r="CM577" s="38"/>
      <c r="CN577" s="38"/>
      <c r="CO577" s="38"/>
      <c r="CP577" s="38"/>
      <c r="CQ577" s="38"/>
      <c r="CR577" s="38"/>
      <c r="CS577" s="38"/>
    </row>
    <row r="578" spans="1:97" ht="13.5" customHeight="1" x14ac:dyDescent="0.35">
      <c r="A578" s="25"/>
      <c r="B578" s="132"/>
      <c r="C578" s="27"/>
      <c r="D578" s="104"/>
      <c r="E578" s="105"/>
      <c r="F578" s="29"/>
      <c r="G578" s="30"/>
      <c r="H578" s="30"/>
      <c r="I578" s="31"/>
      <c r="J578" s="106"/>
      <c r="K578" s="106"/>
      <c r="L578" s="107"/>
      <c r="M578" s="107"/>
      <c r="N578" s="108"/>
      <c r="O578" s="108"/>
      <c r="P578" s="108"/>
      <c r="Q578" s="108"/>
      <c r="R578" s="108"/>
      <c r="S578" s="107"/>
      <c r="T578" s="107"/>
      <c r="U578" s="33"/>
      <c r="V578" s="31"/>
      <c r="W578" s="38"/>
      <c r="X578" s="38"/>
      <c r="Y578" s="38"/>
      <c r="Z578" s="38"/>
      <c r="AA578" s="38"/>
      <c r="AB578" s="33"/>
      <c r="AC578" s="33"/>
      <c r="AD578" s="33"/>
      <c r="AE578" s="33"/>
      <c r="AF578" s="33"/>
      <c r="AG578" s="33"/>
      <c r="AH578" s="33"/>
      <c r="AI578" s="170"/>
      <c r="AJ578" s="170"/>
      <c r="AK578" s="170"/>
      <c r="AL578" s="170"/>
      <c r="AM578" s="33"/>
      <c r="AN578" s="48"/>
      <c r="AO578" s="34"/>
      <c r="AP578" s="38"/>
      <c r="AQ578" s="34"/>
      <c r="AR578" s="31"/>
      <c r="AS578" s="38"/>
      <c r="AT578" s="38"/>
      <c r="AU578" s="37"/>
      <c r="AV578" s="38"/>
      <c r="AW578" s="38"/>
      <c r="AX578" s="147"/>
      <c r="AY578" s="60"/>
      <c r="AZ578" s="60"/>
      <c r="BA578" s="148"/>
      <c r="BB578" s="282"/>
      <c r="BC578" s="283"/>
      <c r="BD578" s="147"/>
      <c r="BE578" s="147"/>
      <c r="BF578" s="147"/>
      <c r="BG578" s="147"/>
      <c r="BH578" s="147"/>
      <c r="BI578" s="147"/>
      <c r="BJ578" s="147"/>
      <c r="BK578" s="148"/>
      <c r="BL578" s="149"/>
      <c r="BM578" s="149"/>
      <c r="BN578" s="147"/>
      <c r="BO578" s="38"/>
      <c r="BP578" s="38"/>
      <c r="BQ578" s="187"/>
      <c r="BR578" s="61"/>
      <c r="BS578" s="61"/>
      <c r="BT578" s="188"/>
      <c r="BU578" s="275"/>
      <c r="BV578" s="275"/>
      <c r="BW578" s="187"/>
      <c r="BX578" s="187"/>
      <c r="BY578" s="187"/>
      <c r="BZ578" s="187"/>
      <c r="CA578" s="187"/>
      <c r="CB578" s="187"/>
      <c r="CC578" s="187"/>
      <c r="CD578" s="187"/>
      <c r="CE578" s="187"/>
      <c r="CF578" s="188"/>
      <c r="CG578" s="189"/>
      <c r="CH578" s="189"/>
      <c r="CI578" s="187"/>
      <c r="CJ578" s="38"/>
      <c r="CK578" s="38"/>
      <c r="CL578" s="38"/>
      <c r="CM578" s="38"/>
      <c r="CN578" s="38"/>
      <c r="CO578" s="38"/>
      <c r="CP578" s="38"/>
      <c r="CQ578" s="38"/>
      <c r="CR578" s="38"/>
      <c r="CS578" s="38"/>
    </row>
    <row r="579" spans="1:97" ht="13.5" customHeight="1" x14ac:dyDescent="0.35">
      <c r="A579" s="25"/>
      <c r="B579" s="132"/>
      <c r="C579" s="27"/>
      <c r="D579" s="104"/>
      <c r="E579" s="105"/>
      <c r="F579" s="29"/>
      <c r="G579" s="30"/>
      <c r="H579" s="30"/>
      <c r="I579" s="31"/>
      <c r="J579" s="106"/>
      <c r="K579" s="106"/>
      <c r="L579" s="107"/>
      <c r="M579" s="107"/>
      <c r="N579" s="108"/>
      <c r="O579" s="108"/>
      <c r="P579" s="108"/>
      <c r="Q579" s="108"/>
      <c r="R579" s="108"/>
      <c r="S579" s="107"/>
      <c r="T579" s="107"/>
      <c r="U579" s="33"/>
      <c r="V579" s="31"/>
      <c r="W579" s="38"/>
      <c r="X579" s="38"/>
      <c r="Y579" s="38"/>
      <c r="Z579" s="38"/>
      <c r="AA579" s="38"/>
      <c r="AB579" s="33"/>
      <c r="AC579" s="33"/>
      <c r="AD579" s="33"/>
      <c r="AE579" s="33"/>
      <c r="AF579" s="33"/>
      <c r="AG579" s="33"/>
      <c r="AH579" s="33"/>
      <c r="AI579" s="170"/>
      <c r="AJ579" s="170"/>
      <c r="AK579" s="170"/>
      <c r="AL579" s="170"/>
      <c r="AM579" s="33"/>
      <c r="AN579" s="48"/>
      <c r="AO579" s="34"/>
      <c r="AP579" s="38"/>
      <c r="AQ579" s="34"/>
      <c r="AR579" s="31"/>
      <c r="AS579" s="38"/>
      <c r="AT579" s="38"/>
      <c r="AU579" s="37"/>
      <c r="AV579" s="38"/>
      <c r="AW579" s="38"/>
      <c r="AX579" s="147"/>
      <c r="AY579" s="60"/>
      <c r="AZ579" s="60"/>
      <c r="BA579" s="148"/>
      <c r="BB579" s="282"/>
      <c r="BC579" s="283"/>
      <c r="BD579" s="147"/>
      <c r="BE579" s="147"/>
      <c r="BF579" s="147"/>
      <c r="BG579" s="147"/>
      <c r="BH579" s="147"/>
      <c r="BI579" s="147"/>
      <c r="BJ579" s="147"/>
      <c r="BK579" s="148"/>
      <c r="BL579" s="149"/>
      <c r="BM579" s="149"/>
      <c r="BN579" s="147"/>
      <c r="BO579" s="38"/>
      <c r="BP579" s="38"/>
      <c r="BQ579" s="187"/>
      <c r="BR579" s="61"/>
      <c r="BS579" s="61"/>
      <c r="BT579" s="188"/>
      <c r="BU579" s="275"/>
      <c r="BV579" s="275"/>
      <c r="BW579" s="187"/>
      <c r="BX579" s="187"/>
      <c r="BY579" s="187"/>
      <c r="BZ579" s="187"/>
      <c r="CA579" s="187"/>
      <c r="CB579" s="187"/>
      <c r="CC579" s="187"/>
      <c r="CD579" s="187"/>
      <c r="CE579" s="187"/>
      <c r="CF579" s="188"/>
      <c r="CG579" s="189"/>
      <c r="CH579" s="189"/>
      <c r="CI579" s="187"/>
      <c r="CJ579" s="38"/>
      <c r="CK579" s="38"/>
      <c r="CL579" s="38"/>
      <c r="CM579" s="38"/>
      <c r="CN579" s="38"/>
      <c r="CO579" s="38"/>
      <c r="CP579" s="38"/>
      <c r="CQ579" s="38"/>
      <c r="CR579" s="38"/>
      <c r="CS579" s="38"/>
    </row>
    <row r="580" spans="1:97" ht="13.5" customHeight="1" x14ac:dyDescent="0.35">
      <c r="A580" s="25"/>
      <c r="B580" s="132"/>
      <c r="C580" s="27"/>
      <c r="D580" s="104"/>
      <c r="E580" s="105"/>
      <c r="F580" s="29"/>
      <c r="G580" s="30"/>
      <c r="H580" s="30"/>
      <c r="I580" s="31"/>
      <c r="J580" s="106"/>
      <c r="K580" s="106"/>
      <c r="L580" s="107"/>
      <c r="M580" s="107"/>
      <c r="N580" s="108"/>
      <c r="O580" s="108"/>
      <c r="P580" s="108"/>
      <c r="Q580" s="108"/>
      <c r="R580" s="108"/>
      <c r="S580" s="107"/>
      <c r="T580" s="107"/>
      <c r="U580" s="33"/>
      <c r="V580" s="31"/>
      <c r="W580" s="38"/>
      <c r="X580" s="38"/>
      <c r="Y580" s="38"/>
      <c r="Z580" s="38"/>
      <c r="AA580" s="38"/>
      <c r="AB580" s="33"/>
      <c r="AC580" s="33"/>
      <c r="AD580" s="33"/>
      <c r="AE580" s="33"/>
      <c r="AF580" s="33"/>
      <c r="AG580" s="33"/>
      <c r="AH580" s="33"/>
      <c r="AI580" s="170"/>
      <c r="AJ580" s="170"/>
      <c r="AK580" s="170"/>
      <c r="AL580" s="170"/>
      <c r="AM580" s="33"/>
      <c r="AN580" s="48"/>
      <c r="AO580" s="34"/>
      <c r="AP580" s="38"/>
      <c r="AQ580" s="34"/>
      <c r="AR580" s="31"/>
      <c r="AS580" s="38"/>
      <c r="AT580" s="38"/>
      <c r="AU580" s="37"/>
      <c r="AV580" s="38"/>
      <c r="AW580" s="38"/>
      <c r="AX580" s="147"/>
      <c r="AY580" s="60"/>
      <c r="AZ580" s="60"/>
      <c r="BA580" s="148"/>
      <c r="BB580" s="282"/>
      <c r="BC580" s="283"/>
      <c r="BD580" s="147"/>
      <c r="BE580" s="147"/>
      <c r="BF580" s="147"/>
      <c r="BG580" s="147"/>
      <c r="BH580" s="147"/>
      <c r="BI580" s="147"/>
      <c r="BJ580" s="147"/>
      <c r="BK580" s="148"/>
      <c r="BL580" s="149"/>
      <c r="BM580" s="149"/>
      <c r="BN580" s="147"/>
      <c r="BO580" s="38"/>
      <c r="BP580" s="38"/>
      <c r="BQ580" s="187"/>
      <c r="BR580" s="61"/>
      <c r="BS580" s="61"/>
      <c r="BT580" s="188"/>
      <c r="BU580" s="275"/>
      <c r="BV580" s="275"/>
      <c r="BW580" s="187"/>
      <c r="BX580" s="187"/>
      <c r="BY580" s="187"/>
      <c r="BZ580" s="187"/>
      <c r="CA580" s="187"/>
      <c r="CB580" s="187"/>
      <c r="CC580" s="187"/>
      <c r="CD580" s="187"/>
      <c r="CE580" s="187"/>
      <c r="CF580" s="188"/>
      <c r="CG580" s="189"/>
      <c r="CH580" s="189"/>
      <c r="CI580" s="187"/>
      <c r="CJ580" s="38"/>
      <c r="CK580" s="38"/>
      <c r="CL580" s="38"/>
      <c r="CM580" s="38"/>
      <c r="CN580" s="38"/>
      <c r="CO580" s="38"/>
      <c r="CP580" s="38"/>
      <c r="CQ580" s="38"/>
      <c r="CR580" s="38"/>
      <c r="CS580" s="38"/>
    </row>
    <row r="581" spans="1:97" ht="13.5" customHeight="1" x14ac:dyDescent="0.35">
      <c r="A581" s="25"/>
      <c r="B581" s="132"/>
      <c r="C581" s="27"/>
      <c r="D581" s="104"/>
      <c r="E581" s="105"/>
      <c r="F581" s="29"/>
      <c r="G581" s="30"/>
      <c r="H581" s="30"/>
      <c r="I581" s="31"/>
      <c r="J581" s="106"/>
      <c r="K581" s="106"/>
      <c r="L581" s="107"/>
      <c r="M581" s="107"/>
      <c r="N581" s="108"/>
      <c r="O581" s="108"/>
      <c r="P581" s="108"/>
      <c r="Q581" s="108"/>
      <c r="R581" s="108"/>
      <c r="S581" s="107"/>
      <c r="T581" s="107"/>
      <c r="U581" s="33"/>
      <c r="V581" s="31"/>
      <c r="W581" s="38"/>
      <c r="X581" s="38"/>
      <c r="Y581" s="38"/>
      <c r="Z581" s="38"/>
      <c r="AA581" s="38"/>
      <c r="AB581" s="33"/>
      <c r="AC581" s="33"/>
      <c r="AD581" s="33"/>
      <c r="AE581" s="33"/>
      <c r="AF581" s="33"/>
      <c r="AG581" s="33"/>
      <c r="AH581" s="33"/>
      <c r="AI581" s="170"/>
      <c r="AJ581" s="170"/>
      <c r="AK581" s="170"/>
      <c r="AL581" s="170"/>
      <c r="AM581" s="33"/>
      <c r="AN581" s="48"/>
      <c r="AO581" s="34"/>
      <c r="AP581" s="38"/>
      <c r="AQ581" s="34"/>
      <c r="AR581" s="31"/>
      <c r="AS581" s="38"/>
      <c r="AT581" s="38"/>
      <c r="AU581" s="37"/>
      <c r="AV581" s="38"/>
      <c r="AW581" s="38"/>
      <c r="AX581" s="147"/>
      <c r="AY581" s="60"/>
      <c r="AZ581" s="60"/>
      <c r="BA581" s="148"/>
      <c r="BB581" s="282"/>
      <c r="BC581" s="283"/>
      <c r="BD581" s="147"/>
      <c r="BE581" s="147"/>
      <c r="BF581" s="147"/>
      <c r="BG581" s="147"/>
      <c r="BH581" s="147"/>
      <c r="BI581" s="147"/>
      <c r="BJ581" s="147"/>
      <c r="BK581" s="148"/>
      <c r="BL581" s="149"/>
      <c r="BM581" s="149"/>
      <c r="BN581" s="147"/>
      <c r="BO581" s="38"/>
      <c r="BP581" s="38"/>
      <c r="BQ581" s="187"/>
      <c r="BR581" s="61"/>
      <c r="BS581" s="61"/>
      <c r="BT581" s="188"/>
      <c r="BU581" s="275"/>
      <c r="BV581" s="275"/>
      <c r="BW581" s="187"/>
      <c r="BX581" s="187"/>
      <c r="BY581" s="187"/>
      <c r="BZ581" s="187"/>
      <c r="CA581" s="187"/>
      <c r="CB581" s="187"/>
      <c r="CC581" s="187"/>
      <c r="CD581" s="187"/>
      <c r="CE581" s="187"/>
      <c r="CF581" s="188"/>
      <c r="CG581" s="189"/>
      <c r="CH581" s="189"/>
      <c r="CI581" s="187"/>
      <c r="CJ581" s="38"/>
      <c r="CK581" s="38"/>
      <c r="CL581" s="38"/>
      <c r="CM581" s="38"/>
      <c r="CN581" s="38"/>
      <c r="CO581" s="38"/>
      <c r="CP581" s="38"/>
      <c r="CQ581" s="38"/>
      <c r="CR581" s="38"/>
      <c r="CS581" s="38"/>
    </row>
    <row r="582" spans="1:97" ht="13.5" customHeight="1" x14ac:dyDescent="0.35">
      <c r="A582" s="25"/>
      <c r="B582" s="132"/>
      <c r="C582" s="27"/>
      <c r="D582" s="104"/>
      <c r="E582" s="105"/>
      <c r="F582" s="29"/>
      <c r="G582" s="30"/>
      <c r="H582" s="30"/>
      <c r="I582" s="31"/>
      <c r="J582" s="106"/>
      <c r="K582" s="106"/>
      <c r="L582" s="107"/>
      <c r="M582" s="107"/>
      <c r="N582" s="108"/>
      <c r="O582" s="108"/>
      <c r="P582" s="108"/>
      <c r="Q582" s="108"/>
      <c r="R582" s="108"/>
      <c r="S582" s="107"/>
      <c r="T582" s="107"/>
      <c r="U582" s="33"/>
      <c r="V582" s="31"/>
      <c r="W582" s="38"/>
      <c r="X582" s="38"/>
      <c r="Y582" s="38"/>
      <c r="Z582" s="38"/>
      <c r="AA582" s="38"/>
      <c r="AB582" s="33"/>
      <c r="AC582" s="33"/>
      <c r="AD582" s="33"/>
      <c r="AE582" s="33"/>
      <c r="AF582" s="33"/>
      <c r="AG582" s="33"/>
      <c r="AH582" s="33"/>
      <c r="AI582" s="170"/>
      <c r="AJ582" s="170"/>
      <c r="AK582" s="170"/>
      <c r="AL582" s="170"/>
      <c r="AM582" s="33"/>
      <c r="AN582" s="48"/>
      <c r="AO582" s="34"/>
      <c r="AP582" s="38"/>
      <c r="AQ582" s="34"/>
      <c r="AR582" s="31"/>
      <c r="AS582" s="38"/>
      <c r="AT582" s="38"/>
      <c r="AU582" s="37"/>
      <c r="AV582" s="38"/>
      <c r="AW582" s="38"/>
      <c r="AX582" s="147"/>
      <c r="AY582" s="60"/>
      <c r="AZ582" s="60"/>
      <c r="BA582" s="148"/>
      <c r="BB582" s="282"/>
      <c r="BC582" s="283"/>
      <c r="BD582" s="147"/>
      <c r="BE582" s="147"/>
      <c r="BF582" s="147"/>
      <c r="BG582" s="147"/>
      <c r="BH582" s="147"/>
      <c r="BI582" s="147"/>
      <c r="BJ582" s="147"/>
      <c r="BK582" s="148"/>
      <c r="BL582" s="149"/>
      <c r="BM582" s="149"/>
      <c r="BN582" s="147"/>
      <c r="BO582" s="38"/>
      <c r="BP582" s="38"/>
      <c r="BQ582" s="187"/>
      <c r="BR582" s="61"/>
      <c r="BS582" s="61"/>
      <c r="BT582" s="188"/>
      <c r="BU582" s="275"/>
      <c r="BV582" s="275"/>
      <c r="BW582" s="187"/>
      <c r="BX582" s="187"/>
      <c r="BY582" s="187"/>
      <c r="BZ582" s="187"/>
      <c r="CA582" s="187"/>
      <c r="CB582" s="187"/>
      <c r="CC582" s="187"/>
      <c r="CD582" s="187"/>
      <c r="CE582" s="187"/>
      <c r="CF582" s="188"/>
      <c r="CG582" s="189"/>
      <c r="CH582" s="189"/>
      <c r="CI582" s="187"/>
      <c r="CJ582" s="38"/>
      <c r="CK582" s="38"/>
      <c r="CL582" s="38"/>
      <c r="CM582" s="38"/>
      <c r="CN582" s="38"/>
      <c r="CO582" s="38"/>
      <c r="CP582" s="38"/>
      <c r="CQ582" s="38"/>
      <c r="CR582" s="38"/>
      <c r="CS582" s="38"/>
    </row>
    <row r="583" spans="1:97" ht="13.5" customHeight="1" x14ac:dyDescent="0.35">
      <c r="A583" s="25"/>
      <c r="B583" s="132"/>
      <c r="C583" s="27"/>
      <c r="D583" s="104"/>
      <c r="E583" s="105"/>
      <c r="F583" s="29"/>
      <c r="G583" s="30"/>
      <c r="H583" s="30"/>
      <c r="I583" s="31"/>
      <c r="J583" s="106"/>
      <c r="K583" s="106"/>
      <c r="L583" s="107"/>
      <c r="M583" s="107"/>
      <c r="N583" s="108"/>
      <c r="O583" s="108"/>
      <c r="P583" s="108"/>
      <c r="Q583" s="108"/>
      <c r="R583" s="108"/>
      <c r="S583" s="107"/>
      <c r="T583" s="107"/>
      <c r="U583" s="33"/>
      <c r="V583" s="31"/>
      <c r="W583" s="38"/>
      <c r="X583" s="38"/>
      <c r="Y583" s="38"/>
      <c r="Z583" s="38"/>
      <c r="AA583" s="38"/>
      <c r="AB583" s="33"/>
      <c r="AC583" s="33"/>
      <c r="AD583" s="33"/>
      <c r="AE583" s="33"/>
      <c r="AF583" s="33"/>
      <c r="AG583" s="33"/>
      <c r="AH583" s="33"/>
      <c r="AI583" s="170"/>
      <c r="AJ583" s="170"/>
      <c r="AK583" s="170"/>
      <c r="AL583" s="170"/>
      <c r="AM583" s="33"/>
      <c r="AN583" s="48"/>
      <c r="AO583" s="34"/>
      <c r="AP583" s="38"/>
      <c r="AQ583" s="34"/>
      <c r="AR583" s="31"/>
      <c r="AS583" s="38"/>
      <c r="AT583" s="38"/>
      <c r="AU583" s="37"/>
      <c r="AV583" s="38"/>
      <c r="AW583" s="38"/>
      <c r="AX583" s="147"/>
      <c r="AY583" s="60"/>
      <c r="AZ583" s="60"/>
      <c r="BA583" s="148"/>
      <c r="BB583" s="282"/>
      <c r="BC583" s="283"/>
      <c r="BD583" s="147"/>
      <c r="BE583" s="147"/>
      <c r="BF583" s="147"/>
      <c r="BG583" s="147"/>
      <c r="BH583" s="147"/>
      <c r="BI583" s="147"/>
      <c r="BJ583" s="147"/>
      <c r="BK583" s="148"/>
      <c r="BL583" s="149"/>
      <c r="BM583" s="149"/>
      <c r="BN583" s="147"/>
      <c r="BO583" s="38"/>
      <c r="BP583" s="38"/>
      <c r="BQ583" s="187"/>
      <c r="BR583" s="61"/>
      <c r="BS583" s="61"/>
      <c r="BT583" s="188"/>
      <c r="BU583" s="275"/>
      <c r="BV583" s="275"/>
      <c r="BW583" s="187"/>
      <c r="BX583" s="187"/>
      <c r="BY583" s="187"/>
      <c r="BZ583" s="187"/>
      <c r="CA583" s="187"/>
      <c r="CB583" s="187"/>
      <c r="CC583" s="187"/>
      <c r="CD583" s="187"/>
      <c r="CE583" s="187"/>
      <c r="CF583" s="188"/>
      <c r="CG583" s="189"/>
      <c r="CH583" s="189"/>
      <c r="CI583" s="187"/>
      <c r="CJ583" s="38"/>
      <c r="CK583" s="38"/>
      <c r="CL583" s="38"/>
      <c r="CM583" s="38"/>
      <c r="CN583" s="38"/>
      <c r="CO583" s="38"/>
      <c r="CP583" s="38"/>
      <c r="CQ583" s="38"/>
      <c r="CR583" s="38"/>
      <c r="CS583" s="38"/>
    </row>
    <row r="584" spans="1:97" ht="13.5" customHeight="1" x14ac:dyDescent="0.35">
      <c r="A584" s="25"/>
      <c r="B584" s="132"/>
      <c r="C584" s="27"/>
      <c r="D584" s="104"/>
      <c r="E584" s="105"/>
      <c r="F584" s="29"/>
      <c r="G584" s="30"/>
      <c r="H584" s="30"/>
      <c r="I584" s="31"/>
      <c r="J584" s="106"/>
      <c r="K584" s="106"/>
      <c r="L584" s="107"/>
      <c r="M584" s="107"/>
      <c r="N584" s="108"/>
      <c r="O584" s="108"/>
      <c r="P584" s="108"/>
      <c r="Q584" s="108"/>
      <c r="R584" s="108"/>
      <c r="S584" s="107"/>
      <c r="T584" s="107"/>
      <c r="U584" s="33"/>
      <c r="V584" s="31"/>
      <c r="W584" s="38"/>
      <c r="X584" s="38"/>
      <c r="Y584" s="38"/>
      <c r="Z584" s="38"/>
      <c r="AA584" s="38"/>
      <c r="AB584" s="33"/>
      <c r="AC584" s="33"/>
      <c r="AD584" s="33"/>
      <c r="AE584" s="33"/>
      <c r="AF584" s="33"/>
      <c r="AG584" s="33"/>
      <c r="AH584" s="33"/>
      <c r="AI584" s="170"/>
      <c r="AJ584" s="170"/>
      <c r="AK584" s="170"/>
      <c r="AL584" s="170"/>
      <c r="AM584" s="33"/>
      <c r="AN584" s="48"/>
      <c r="AO584" s="34"/>
      <c r="AP584" s="38"/>
      <c r="AQ584" s="34"/>
      <c r="AR584" s="31"/>
      <c r="AS584" s="38"/>
      <c r="AT584" s="38"/>
      <c r="AU584" s="37"/>
      <c r="AV584" s="38"/>
      <c r="AW584" s="38"/>
      <c r="AX584" s="147"/>
      <c r="AY584" s="60"/>
      <c r="AZ584" s="60"/>
      <c r="BA584" s="148"/>
      <c r="BB584" s="282"/>
      <c r="BC584" s="283"/>
      <c r="BD584" s="147"/>
      <c r="BE584" s="147"/>
      <c r="BF584" s="147"/>
      <c r="BG584" s="147"/>
      <c r="BH584" s="147"/>
      <c r="BI584" s="147"/>
      <c r="BJ584" s="147"/>
      <c r="BK584" s="148"/>
      <c r="BL584" s="149"/>
      <c r="BM584" s="149"/>
      <c r="BN584" s="147"/>
      <c r="BO584" s="38"/>
      <c r="BP584" s="38"/>
      <c r="BQ584" s="187"/>
      <c r="BR584" s="61"/>
      <c r="BS584" s="61"/>
      <c r="BT584" s="188"/>
      <c r="BU584" s="275"/>
      <c r="BV584" s="275"/>
      <c r="BW584" s="187"/>
      <c r="BX584" s="187"/>
      <c r="BY584" s="187"/>
      <c r="BZ584" s="187"/>
      <c r="CA584" s="187"/>
      <c r="CB584" s="187"/>
      <c r="CC584" s="187"/>
      <c r="CD584" s="187"/>
      <c r="CE584" s="187"/>
      <c r="CF584" s="188"/>
      <c r="CG584" s="189"/>
      <c r="CH584" s="189"/>
      <c r="CI584" s="187"/>
      <c r="CJ584" s="38"/>
      <c r="CK584" s="38"/>
      <c r="CL584" s="38"/>
      <c r="CM584" s="38"/>
      <c r="CN584" s="38"/>
      <c r="CO584" s="38"/>
      <c r="CP584" s="38"/>
      <c r="CQ584" s="38"/>
      <c r="CR584" s="38"/>
      <c r="CS584" s="38"/>
    </row>
    <row r="585" spans="1:97" ht="13.5" customHeight="1" x14ac:dyDescent="0.35">
      <c r="A585" s="25"/>
      <c r="B585" s="132"/>
      <c r="C585" s="27"/>
      <c r="D585" s="104"/>
      <c r="E585" s="105"/>
      <c r="F585" s="29"/>
      <c r="G585" s="30"/>
      <c r="H585" s="30"/>
      <c r="I585" s="31"/>
      <c r="J585" s="106"/>
      <c r="K585" s="106"/>
      <c r="L585" s="107"/>
      <c r="M585" s="107"/>
      <c r="N585" s="108"/>
      <c r="O585" s="108"/>
      <c r="P585" s="108"/>
      <c r="Q585" s="108"/>
      <c r="R585" s="108"/>
      <c r="S585" s="107"/>
      <c r="T585" s="107"/>
      <c r="U585" s="33"/>
      <c r="V585" s="31"/>
      <c r="W585" s="38"/>
      <c r="X585" s="38"/>
      <c r="Y585" s="38"/>
      <c r="Z585" s="38"/>
      <c r="AA585" s="38"/>
      <c r="AB585" s="33"/>
      <c r="AC585" s="33"/>
      <c r="AD585" s="33"/>
      <c r="AE585" s="33"/>
      <c r="AF585" s="33"/>
      <c r="AG585" s="33"/>
      <c r="AH585" s="33"/>
      <c r="AI585" s="170"/>
      <c r="AJ585" s="170"/>
      <c r="AK585" s="170"/>
      <c r="AL585" s="170"/>
      <c r="AM585" s="33"/>
      <c r="AN585" s="48"/>
      <c r="AO585" s="34"/>
      <c r="AP585" s="38"/>
      <c r="AQ585" s="34"/>
      <c r="AR585" s="31"/>
      <c r="AS585" s="38"/>
      <c r="AT585" s="38"/>
      <c r="AU585" s="37"/>
      <c r="AV585" s="38"/>
      <c r="AW585" s="38"/>
      <c r="AX585" s="147"/>
      <c r="AY585" s="60"/>
      <c r="AZ585" s="60"/>
      <c r="BA585" s="148"/>
      <c r="BB585" s="282"/>
      <c r="BC585" s="283"/>
      <c r="BD585" s="147"/>
      <c r="BE585" s="147"/>
      <c r="BF585" s="147"/>
      <c r="BG585" s="147"/>
      <c r="BH585" s="147"/>
      <c r="BI585" s="147"/>
      <c r="BJ585" s="147"/>
      <c r="BK585" s="148"/>
      <c r="BL585" s="149"/>
      <c r="BM585" s="149"/>
      <c r="BN585" s="147"/>
      <c r="BO585" s="38"/>
      <c r="BP585" s="38"/>
      <c r="BQ585" s="187"/>
      <c r="BR585" s="61"/>
      <c r="BS585" s="61"/>
      <c r="BT585" s="188"/>
      <c r="BU585" s="275"/>
      <c r="BV585" s="275"/>
      <c r="BW585" s="187"/>
      <c r="BX585" s="187"/>
      <c r="BY585" s="187"/>
      <c r="BZ585" s="187"/>
      <c r="CA585" s="187"/>
      <c r="CB585" s="187"/>
      <c r="CC585" s="187"/>
      <c r="CD585" s="187"/>
      <c r="CE585" s="187"/>
      <c r="CF585" s="188"/>
      <c r="CG585" s="189"/>
      <c r="CH585" s="189"/>
      <c r="CI585" s="187"/>
      <c r="CJ585" s="38"/>
      <c r="CK585" s="38"/>
      <c r="CL585" s="38"/>
      <c r="CM585" s="38"/>
      <c r="CN585" s="38"/>
      <c r="CO585" s="38"/>
      <c r="CP585" s="38"/>
      <c r="CQ585" s="38"/>
      <c r="CR585" s="38"/>
      <c r="CS585" s="38"/>
    </row>
    <row r="586" spans="1:97" ht="13.5" customHeight="1" x14ac:dyDescent="0.35">
      <c r="A586" s="25"/>
      <c r="B586" s="132"/>
      <c r="C586" s="27"/>
      <c r="D586" s="104"/>
      <c r="E586" s="105"/>
      <c r="F586" s="29"/>
      <c r="G586" s="30"/>
      <c r="H586" s="30"/>
      <c r="I586" s="31"/>
      <c r="J586" s="106"/>
      <c r="K586" s="106"/>
      <c r="L586" s="107"/>
      <c r="M586" s="107"/>
      <c r="N586" s="108"/>
      <c r="O586" s="108"/>
      <c r="P586" s="108"/>
      <c r="Q586" s="108"/>
      <c r="R586" s="108"/>
      <c r="S586" s="107"/>
      <c r="T586" s="107"/>
      <c r="U586" s="33"/>
      <c r="V586" s="31"/>
      <c r="W586" s="38"/>
      <c r="X586" s="38"/>
      <c r="Y586" s="38"/>
      <c r="Z586" s="38"/>
      <c r="AA586" s="38"/>
      <c r="AB586" s="33"/>
      <c r="AC586" s="33"/>
      <c r="AD586" s="33"/>
      <c r="AE586" s="33"/>
      <c r="AF586" s="33"/>
      <c r="AG586" s="33"/>
      <c r="AH586" s="33"/>
      <c r="AI586" s="170"/>
      <c r="AJ586" s="170"/>
      <c r="AK586" s="170"/>
      <c r="AL586" s="170"/>
      <c r="AM586" s="33"/>
      <c r="AN586" s="48"/>
      <c r="AO586" s="34"/>
      <c r="AP586" s="38"/>
      <c r="AQ586" s="34"/>
      <c r="AR586" s="31"/>
      <c r="AS586" s="38"/>
      <c r="AT586" s="38"/>
      <c r="AU586" s="37"/>
      <c r="AV586" s="38"/>
      <c r="AW586" s="38"/>
      <c r="AX586" s="147"/>
      <c r="AY586" s="60"/>
      <c r="AZ586" s="60"/>
      <c r="BA586" s="148"/>
      <c r="BB586" s="282"/>
      <c r="BC586" s="283"/>
      <c r="BD586" s="147"/>
      <c r="BE586" s="147"/>
      <c r="BF586" s="147"/>
      <c r="BG586" s="147"/>
      <c r="BH586" s="147"/>
      <c r="BI586" s="147"/>
      <c r="BJ586" s="147"/>
      <c r="BK586" s="148"/>
      <c r="BL586" s="149"/>
      <c r="BM586" s="149"/>
      <c r="BN586" s="147"/>
      <c r="BO586" s="38"/>
      <c r="BP586" s="38"/>
      <c r="BQ586" s="187"/>
      <c r="BR586" s="61"/>
      <c r="BS586" s="61"/>
      <c r="BT586" s="188"/>
      <c r="BU586" s="275"/>
      <c r="BV586" s="275"/>
      <c r="BW586" s="187"/>
      <c r="BX586" s="187"/>
      <c r="BY586" s="187"/>
      <c r="BZ586" s="187"/>
      <c r="CA586" s="187"/>
      <c r="CB586" s="187"/>
      <c r="CC586" s="187"/>
      <c r="CD586" s="187"/>
      <c r="CE586" s="187"/>
      <c r="CF586" s="188"/>
      <c r="CG586" s="189"/>
      <c r="CH586" s="189"/>
      <c r="CI586" s="187"/>
      <c r="CJ586" s="38"/>
      <c r="CK586" s="38"/>
      <c r="CL586" s="38"/>
      <c r="CM586" s="38"/>
      <c r="CN586" s="38"/>
      <c r="CO586" s="38"/>
      <c r="CP586" s="38"/>
      <c r="CQ586" s="38"/>
      <c r="CR586" s="38"/>
      <c r="CS586" s="38"/>
    </row>
    <row r="587" spans="1:97" ht="13.5" customHeight="1" x14ac:dyDescent="0.35">
      <c r="A587" s="25"/>
      <c r="B587" s="132"/>
      <c r="C587" s="27"/>
      <c r="D587" s="104"/>
      <c r="E587" s="105"/>
      <c r="F587" s="29"/>
      <c r="G587" s="30"/>
      <c r="H587" s="30"/>
      <c r="I587" s="31"/>
      <c r="J587" s="106"/>
      <c r="K587" s="106"/>
      <c r="L587" s="107"/>
      <c r="M587" s="107"/>
      <c r="N587" s="108"/>
      <c r="O587" s="108"/>
      <c r="P587" s="108"/>
      <c r="Q587" s="108"/>
      <c r="R587" s="108"/>
      <c r="S587" s="107"/>
      <c r="T587" s="107"/>
      <c r="U587" s="33"/>
      <c r="V587" s="31"/>
      <c r="W587" s="38"/>
      <c r="X587" s="38"/>
      <c r="Y587" s="38"/>
      <c r="Z587" s="38"/>
      <c r="AA587" s="38"/>
      <c r="AB587" s="33"/>
      <c r="AC587" s="33"/>
      <c r="AD587" s="33"/>
      <c r="AE587" s="33"/>
      <c r="AF587" s="33"/>
      <c r="AG587" s="33"/>
      <c r="AH587" s="33"/>
      <c r="AI587" s="170"/>
      <c r="AJ587" s="170"/>
      <c r="AK587" s="170"/>
      <c r="AL587" s="170"/>
      <c r="AM587" s="33"/>
      <c r="AN587" s="48"/>
      <c r="AO587" s="34"/>
      <c r="AP587" s="38"/>
      <c r="AQ587" s="34"/>
      <c r="AR587" s="31"/>
      <c r="AS587" s="38"/>
      <c r="AT587" s="38"/>
      <c r="AU587" s="37"/>
      <c r="AV587" s="38"/>
      <c r="AW587" s="38"/>
      <c r="AX587" s="147"/>
      <c r="AY587" s="60"/>
      <c r="AZ587" s="60"/>
      <c r="BA587" s="148"/>
      <c r="BB587" s="282"/>
      <c r="BC587" s="283"/>
      <c r="BD587" s="147"/>
      <c r="BE587" s="147"/>
      <c r="BF587" s="147"/>
      <c r="BG587" s="147"/>
      <c r="BH587" s="147"/>
      <c r="BI587" s="147"/>
      <c r="BJ587" s="147"/>
      <c r="BK587" s="148"/>
      <c r="BL587" s="149"/>
      <c r="BM587" s="149"/>
      <c r="BN587" s="147"/>
      <c r="BO587" s="38"/>
      <c r="BP587" s="38"/>
      <c r="BQ587" s="187"/>
      <c r="BR587" s="61"/>
      <c r="BS587" s="61"/>
      <c r="BT587" s="188"/>
      <c r="BU587" s="275"/>
      <c r="BV587" s="275"/>
      <c r="BW587" s="187"/>
      <c r="BX587" s="187"/>
      <c r="BY587" s="187"/>
      <c r="BZ587" s="187"/>
      <c r="CA587" s="187"/>
      <c r="CB587" s="187"/>
      <c r="CC587" s="187"/>
      <c r="CD587" s="187"/>
      <c r="CE587" s="187"/>
      <c r="CF587" s="188"/>
      <c r="CG587" s="189"/>
      <c r="CH587" s="189"/>
      <c r="CI587" s="187"/>
      <c r="CJ587" s="38"/>
      <c r="CK587" s="38"/>
      <c r="CL587" s="38"/>
      <c r="CM587" s="38"/>
      <c r="CN587" s="38"/>
      <c r="CO587" s="38"/>
      <c r="CP587" s="38"/>
      <c r="CQ587" s="38"/>
      <c r="CR587" s="38"/>
      <c r="CS587" s="38"/>
    </row>
    <row r="588" spans="1:97" ht="13.5" customHeight="1" x14ac:dyDescent="0.35">
      <c r="A588" s="25"/>
      <c r="B588" s="132"/>
      <c r="C588" s="27"/>
      <c r="D588" s="104"/>
      <c r="E588" s="105"/>
      <c r="F588" s="29"/>
      <c r="G588" s="30"/>
      <c r="H588" s="30"/>
      <c r="I588" s="31"/>
      <c r="J588" s="106"/>
      <c r="K588" s="106"/>
      <c r="L588" s="107"/>
      <c r="M588" s="107"/>
      <c r="N588" s="108"/>
      <c r="O588" s="108"/>
      <c r="P588" s="108"/>
      <c r="Q588" s="108"/>
      <c r="R588" s="108"/>
      <c r="S588" s="107"/>
      <c r="T588" s="107"/>
      <c r="U588" s="33"/>
      <c r="V588" s="31"/>
      <c r="W588" s="38"/>
      <c r="X588" s="38"/>
      <c r="Y588" s="38"/>
      <c r="Z588" s="38"/>
      <c r="AA588" s="38"/>
      <c r="AB588" s="33"/>
      <c r="AC588" s="33"/>
      <c r="AD588" s="33"/>
      <c r="AE588" s="33"/>
      <c r="AF588" s="33"/>
      <c r="AG588" s="33"/>
      <c r="AH588" s="33"/>
      <c r="AI588" s="170"/>
      <c r="AJ588" s="170"/>
      <c r="AK588" s="170"/>
      <c r="AL588" s="170"/>
      <c r="AM588" s="33"/>
      <c r="AN588" s="48"/>
      <c r="AO588" s="34"/>
      <c r="AP588" s="38"/>
      <c r="AQ588" s="34"/>
      <c r="AR588" s="31"/>
      <c r="AS588" s="38"/>
      <c r="AT588" s="38"/>
      <c r="AU588" s="37"/>
      <c r="AV588" s="38"/>
      <c r="AW588" s="38"/>
      <c r="AX588" s="147"/>
      <c r="AY588" s="60"/>
      <c r="AZ588" s="60"/>
      <c r="BA588" s="148"/>
      <c r="BB588" s="282"/>
      <c r="BC588" s="283"/>
      <c r="BD588" s="147"/>
      <c r="BE588" s="147"/>
      <c r="BF588" s="147"/>
      <c r="BG588" s="147"/>
      <c r="BH588" s="147"/>
      <c r="BI588" s="147"/>
      <c r="BJ588" s="147"/>
      <c r="BK588" s="148"/>
      <c r="BL588" s="149"/>
      <c r="BM588" s="149"/>
      <c r="BN588" s="147"/>
      <c r="BO588" s="38"/>
      <c r="BP588" s="38"/>
      <c r="BQ588" s="187"/>
      <c r="BR588" s="61"/>
      <c r="BS588" s="61"/>
      <c r="BT588" s="188"/>
      <c r="BU588" s="275"/>
      <c r="BV588" s="275"/>
      <c r="BW588" s="187"/>
      <c r="BX588" s="187"/>
      <c r="BY588" s="187"/>
      <c r="BZ588" s="187"/>
      <c r="CA588" s="187"/>
      <c r="CB588" s="187"/>
      <c r="CC588" s="187"/>
      <c r="CD588" s="187"/>
      <c r="CE588" s="187"/>
      <c r="CF588" s="188"/>
      <c r="CG588" s="189"/>
      <c r="CH588" s="189"/>
      <c r="CI588" s="187"/>
      <c r="CJ588" s="38"/>
      <c r="CK588" s="38"/>
      <c r="CL588" s="38"/>
      <c r="CM588" s="38"/>
      <c r="CN588" s="38"/>
      <c r="CO588" s="38"/>
      <c r="CP588" s="38"/>
      <c r="CQ588" s="38"/>
      <c r="CR588" s="38"/>
      <c r="CS588" s="38"/>
    </row>
    <row r="589" spans="1:97" ht="13.5" customHeight="1" x14ac:dyDescent="0.35">
      <c r="A589" s="25"/>
      <c r="B589" s="132"/>
      <c r="C589" s="27"/>
      <c r="D589" s="104"/>
      <c r="E589" s="105"/>
      <c r="F589" s="29"/>
      <c r="G589" s="30"/>
      <c r="H589" s="30"/>
      <c r="I589" s="31"/>
      <c r="J589" s="106"/>
      <c r="K589" s="106"/>
      <c r="L589" s="107"/>
      <c r="M589" s="107"/>
      <c r="N589" s="108"/>
      <c r="O589" s="108"/>
      <c r="P589" s="108"/>
      <c r="Q589" s="108"/>
      <c r="R589" s="108"/>
      <c r="S589" s="107"/>
      <c r="T589" s="107"/>
      <c r="U589" s="33"/>
      <c r="V589" s="31"/>
      <c r="W589" s="38"/>
      <c r="X589" s="38"/>
      <c r="Y589" s="38"/>
      <c r="Z589" s="38"/>
      <c r="AA589" s="38"/>
      <c r="AB589" s="33"/>
      <c r="AC589" s="33"/>
      <c r="AD589" s="33"/>
      <c r="AE589" s="33"/>
      <c r="AF589" s="33"/>
      <c r="AG589" s="33"/>
      <c r="AH589" s="33"/>
      <c r="AI589" s="170"/>
      <c r="AJ589" s="170"/>
      <c r="AK589" s="170"/>
      <c r="AL589" s="170"/>
      <c r="AM589" s="33"/>
      <c r="AN589" s="48"/>
      <c r="AO589" s="34"/>
      <c r="AP589" s="38"/>
      <c r="AQ589" s="34"/>
      <c r="AR589" s="31"/>
      <c r="AS589" s="38"/>
      <c r="AT589" s="38"/>
      <c r="AU589" s="37"/>
      <c r="AV589" s="38"/>
      <c r="AW589" s="38"/>
      <c r="AX589" s="147"/>
      <c r="AY589" s="60"/>
      <c r="AZ589" s="60"/>
      <c r="BA589" s="148"/>
      <c r="BB589" s="282"/>
      <c r="BC589" s="283"/>
      <c r="BD589" s="147"/>
      <c r="BE589" s="147"/>
      <c r="BF589" s="147"/>
      <c r="BG589" s="147"/>
      <c r="BH589" s="147"/>
      <c r="BI589" s="147"/>
      <c r="BJ589" s="147"/>
      <c r="BK589" s="148"/>
      <c r="BL589" s="149"/>
      <c r="BM589" s="149"/>
      <c r="BN589" s="147"/>
      <c r="BO589" s="38"/>
      <c r="BP589" s="38"/>
      <c r="BQ589" s="187"/>
      <c r="BR589" s="61"/>
      <c r="BS589" s="61"/>
      <c r="BT589" s="188"/>
      <c r="BU589" s="275"/>
      <c r="BV589" s="275"/>
      <c r="BW589" s="187"/>
      <c r="BX589" s="187"/>
      <c r="BY589" s="187"/>
      <c r="BZ589" s="187"/>
      <c r="CA589" s="187"/>
      <c r="CB589" s="187"/>
      <c r="CC589" s="187"/>
      <c r="CD589" s="187"/>
      <c r="CE589" s="187"/>
      <c r="CF589" s="188"/>
      <c r="CG589" s="189"/>
      <c r="CH589" s="189"/>
      <c r="CI589" s="187"/>
      <c r="CJ589" s="38"/>
      <c r="CK589" s="38"/>
      <c r="CL589" s="38"/>
      <c r="CM589" s="38"/>
      <c r="CN589" s="38"/>
      <c r="CO589" s="38"/>
      <c r="CP589" s="38"/>
      <c r="CQ589" s="38"/>
      <c r="CR589" s="38"/>
      <c r="CS589" s="38"/>
    </row>
    <row r="590" spans="1:97" ht="13.5" customHeight="1" x14ac:dyDescent="0.35">
      <c r="A590" s="25"/>
      <c r="B590" s="132"/>
      <c r="C590" s="27"/>
      <c r="D590" s="104"/>
      <c r="E590" s="105"/>
      <c r="F590" s="29"/>
      <c r="G590" s="30"/>
      <c r="H590" s="30"/>
      <c r="I590" s="31"/>
      <c r="J590" s="106"/>
      <c r="K590" s="106"/>
      <c r="L590" s="107"/>
      <c r="M590" s="107"/>
      <c r="N590" s="108"/>
      <c r="O590" s="108"/>
      <c r="P590" s="108"/>
      <c r="Q590" s="108"/>
      <c r="R590" s="108"/>
      <c r="S590" s="107"/>
      <c r="T590" s="107"/>
      <c r="U590" s="33"/>
      <c r="V590" s="31"/>
      <c r="W590" s="38"/>
      <c r="X590" s="38"/>
      <c r="Y590" s="38"/>
      <c r="Z590" s="38"/>
      <c r="AA590" s="38"/>
      <c r="AB590" s="33"/>
      <c r="AC590" s="33"/>
      <c r="AD590" s="33"/>
      <c r="AE590" s="33"/>
      <c r="AF590" s="33"/>
      <c r="AG590" s="33"/>
      <c r="AH590" s="33"/>
      <c r="AI590" s="170"/>
      <c r="AJ590" s="170"/>
      <c r="AK590" s="170"/>
      <c r="AL590" s="170"/>
      <c r="AM590" s="33"/>
      <c r="AN590" s="48"/>
      <c r="AO590" s="34"/>
      <c r="AP590" s="38"/>
      <c r="AQ590" s="34"/>
      <c r="AR590" s="31"/>
      <c r="AS590" s="38"/>
      <c r="AT590" s="38"/>
      <c r="AU590" s="37"/>
      <c r="AV590" s="38"/>
      <c r="AW590" s="38"/>
      <c r="AX590" s="147"/>
      <c r="AY590" s="60"/>
      <c r="AZ590" s="60"/>
      <c r="BA590" s="148"/>
      <c r="BB590" s="282"/>
      <c r="BC590" s="283"/>
      <c r="BD590" s="147"/>
      <c r="BE590" s="147"/>
      <c r="BF590" s="147"/>
      <c r="BG590" s="147"/>
      <c r="BH590" s="147"/>
      <c r="BI590" s="147"/>
      <c r="BJ590" s="147"/>
      <c r="BK590" s="148"/>
      <c r="BL590" s="149"/>
      <c r="BM590" s="149"/>
      <c r="BN590" s="147"/>
      <c r="BO590" s="38"/>
      <c r="BP590" s="38"/>
      <c r="BQ590" s="187"/>
      <c r="BR590" s="61"/>
      <c r="BS590" s="61"/>
      <c r="BT590" s="188"/>
      <c r="BU590" s="275"/>
      <c r="BV590" s="275"/>
      <c r="BW590" s="187"/>
      <c r="BX590" s="187"/>
      <c r="BY590" s="187"/>
      <c r="BZ590" s="187"/>
      <c r="CA590" s="187"/>
      <c r="CB590" s="187"/>
      <c r="CC590" s="187"/>
      <c r="CD590" s="187"/>
      <c r="CE590" s="187"/>
      <c r="CF590" s="188"/>
      <c r="CG590" s="189"/>
      <c r="CH590" s="189"/>
      <c r="CI590" s="187"/>
      <c r="CJ590" s="38"/>
      <c r="CK590" s="38"/>
      <c r="CL590" s="38"/>
      <c r="CM590" s="38"/>
      <c r="CN590" s="38"/>
      <c r="CO590" s="38"/>
      <c r="CP590" s="38"/>
      <c r="CQ590" s="38"/>
      <c r="CR590" s="38"/>
      <c r="CS590" s="38"/>
    </row>
    <row r="591" spans="1:97" ht="13.5" customHeight="1" x14ac:dyDescent="0.35">
      <c r="A591" s="25"/>
      <c r="B591" s="132"/>
      <c r="C591" s="27"/>
      <c r="D591" s="104"/>
      <c r="E591" s="105"/>
      <c r="F591" s="29"/>
      <c r="G591" s="30"/>
      <c r="H591" s="30"/>
      <c r="I591" s="31"/>
      <c r="J591" s="106"/>
      <c r="K591" s="106"/>
      <c r="L591" s="107"/>
      <c r="M591" s="107"/>
      <c r="N591" s="108"/>
      <c r="O591" s="108"/>
      <c r="P591" s="108"/>
      <c r="Q591" s="108"/>
      <c r="R591" s="108"/>
      <c r="S591" s="107"/>
      <c r="T591" s="107"/>
      <c r="U591" s="33"/>
      <c r="V591" s="31"/>
      <c r="W591" s="38"/>
      <c r="X591" s="38"/>
      <c r="Y591" s="38"/>
      <c r="Z591" s="38"/>
      <c r="AA591" s="38"/>
      <c r="AB591" s="33"/>
      <c r="AC591" s="33"/>
      <c r="AD591" s="33"/>
      <c r="AE591" s="33"/>
      <c r="AF591" s="33"/>
      <c r="AG591" s="33"/>
      <c r="AH591" s="33"/>
      <c r="AI591" s="170"/>
      <c r="AJ591" s="170"/>
      <c r="AK591" s="170"/>
      <c r="AL591" s="170"/>
      <c r="AM591" s="33"/>
      <c r="AN591" s="48"/>
      <c r="AO591" s="34"/>
      <c r="AP591" s="38"/>
      <c r="AQ591" s="34"/>
      <c r="AR591" s="31"/>
      <c r="AS591" s="38"/>
      <c r="AT591" s="38"/>
      <c r="AU591" s="37"/>
      <c r="AV591" s="38"/>
      <c r="AW591" s="38"/>
      <c r="AX591" s="147"/>
      <c r="AY591" s="60"/>
      <c r="AZ591" s="60"/>
      <c r="BA591" s="148"/>
      <c r="BB591" s="282"/>
      <c r="BC591" s="283"/>
      <c r="BD591" s="147"/>
      <c r="BE591" s="147"/>
      <c r="BF591" s="147"/>
      <c r="BG591" s="147"/>
      <c r="BH591" s="147"/>
      <c r="BI591" s="147"/>
      <c r="BJ591" s="147"/>
      <c r="BK591" s="148"/>
      <c r="BL591" s="149"/>
      <c r="BM591" s="149"/>
      <c r="BN591" s="147"/>
      <c r="BO591" s="38"/>
      <c r="BP591" s="38"/>
      <c r="BQ591" s="187"/>
      <c r="BR591" s="61"/>
      <c r="BS591" s="61"/>
      <c r="BT591" s="188"/>
      <c r="BU591" s="275"/>
      <c r="BV591" s="275"/>
      <c r="BW591" s="187"/>
      <c r="BX591" s="187"/>
      <c r="BY591" s="187"/>
      <c r="BZ591" s="187"/>
      <c r="CA591" s="187"/>
      <c r="CB591" s="187"/>
      <c r="CC591" s="187"/>
      <c r="CD591" s="187"/>
      <c r="CE591" s="187"/>
      <c r="CF591" s="188"/>
      <c r="CG591" s="189"/>
      <c r="CH591" s="189"/>
      <c r="CI591" s="187"/>
      <c r="CJ591" s="38"/>
      <c r="CK591" s="38"/>
      <c r="CL591" s="38"/>
      <c r="CM591" s="38"/>
      <c r="CN591" s="38"/>
      <c r="CO591" s="38"/>
      <c r="CP591" s="38"/>
      <c r="CQ591" s="38"/>
      <c r="CR591" s="38"/>
      <c r="CS591" s="38"/>
    </row>
    <row r="592" spans="1:97" ht="13.5" customHeight="1" x14ac:dyDescent="0.35">
      <c r="A592" s="25"/>
      <c r="B592" s="132"/>
      <c r="C592" s="27"/>
      <c r="D592" s="104"/>
      <c r="E592" s="105"/>
      <c r="F592" s="29"/>
      <c r="G592" s="30"/>
      <c r="H592" s="30"/>
      <c r="I592" s="31"/>
      <c r="J592" s="106"/>
      <c r="K592" s="106"/>
      <c r="L592" s="107"/>
      <c r="M592" s="107"/>
      <c r="N592" s="108"/>
      <c r="O592" s="108"/>
      <c r="P592" s="108"/>
      <c r="Q592" s="108"/>
      <c r="R592" s="108"/>
      <c r="S592" s="107"/>
      <c r="T592" s="107"/>
      <c r="U592" s="33"/>
      <c r="V592" s="31"/>
      <c r="W592" s="38"/>
      <c r="X592" s="38"/>
      <c r="Y592" s="38"/>
      <c r="Z592" s="38"/>
      <c r="AA592" s="38"/>
      <c r="AB592" s="33"/>
      <c r="AC592" s="33"/>
      <c r="AD592" s="33"/>
      <c r="AE592" s="33"/>
      <c r="AF592" s="33"/>
      <c r="AG592" s="33"/>
      <c r="AH592" s="33"/>
      <c r="AI592" s="170"/>
      <c r="AJ592" s="170"/>
      <c r="AK592" s="170"/>
      <c r="AL592" s="170"/>
      <c r="AM592" s="33"/>
      <c r="AN592" s="48"/>
      <c r="AO592" s="34"/>
      <c r="AP592" s="38"/>
      <c r="AQ592" s="34"/>
      <c r="AR592" s="31"/>
      <c r="AS592" s="38"/>
      <c r="AT592" s="38"/>
      <c r="AU592" s="37"/>
      <c r="AV592" s="38"/>
      <c r="AW592" s="38"/>
      <c r="AX592" s="147"/>
      <c r="AY592" s="60"/>
      <c r="AZ592" s="60"/>
      <c r="BA592" s="148"/>
      <c r="BB592" s="282"/>
      <c r="BC592" s="283"/>
      <c r="BD592" s="147"/>
      <c r="BE592" s="147"/>
      <c r="BF592" s="147"/>
      <c r="BG592" s="147"/>
      <c r="BH592" s="147"/>
      <c r="BI592" s="147"/>
      <c r="BJ592" s="147"/>
      <c r="BK592" s="148"/>
      <c r="BL592" s="149"/>
      <c r="BM592" s="149"/>
      <c r="BN592" s="147"/>
      <c r="BO592" s="38"/>
      <c r="BP592" s="38"/>
      <c r="BQ592" s="187"/>
      <c r="BR592" s="61"/>
      <c r="BS592" s="61"/>
      <c r="BT592" s="188"/>
      <c r="BU592" s="275"/>
      <c r="BV592" s="275"/>
      <c r="BW592" s="187"/>
      <c r="BX592" s="187"/>
      <c r="BY592" s="187"/>
      <c r="BZ592" s="187"/>
      <c r="CA592" s="187"/>
      <c r="CB592" s="187"/>
      <c r="CC592" s="187"/>
      <c r="CD592" s="187"/>
      <c r="CE592" s="187"/>
      <c r="CF592" s="188"/>
      <c r="CG592" s="189"/>
      <c r="CH592" s="189"/>
      <c r="CI592" s="187"/>
      <c r="CJ592" s="38"/>
      <c r="CK592" s="38"/>
      <c r="CL592" s="38"/>
      <c r="CM592" s="38"/>
      <c r="CN592" s="38"/>
      <c r="CO592" s="38"/>
      <c r="CP592" s="38"/>
      <c r="CQ592" s="38"/>
      <c r="CR592" s="38"/>
      <c r="CS592" s="38"/>
    </row>
    <row r="593" spans="1:97" ht="13.5" customHeight="1" x14ac:dyDescent="0.35">
      <c r="A593" s="25"/>
      <c r="B593" s="132"/>
      <c r="C593" s="27"/>
      <c r="D593" s="104"/>
      <c r="E593" s="105"/>
      <c r="F593" s="29"/>
      <c r="G593" s="30"/>
      <c r="H593" s="30"/>
      <c r="I593" s="31"/>
      <c r="J593" s="106"/>
      <c r="K593" s="106"/>
      <c r="L593" s="107"/>
      <c r="M593" s="107"/>
      <c r="N593" s="108"/>
      <c r="O593" s="108"/>
      <c r="P593" s="108"/>
      <c r="Q593" s="108"/>
      <c r="R593" s="108"/>
      <c r="S593" s="107"/>
      <c r="T593" s="107"/>
      <c r="U593" s="33"/>
      <c r="V593" s="31"/>
      <c r="W593" s="38"/>
      <c r="X593" s="38"/>
      <c r="Y593" s="38"/>
      <c r="Z593" s="38"/>
      <c r="AA593" s="38"/>
      <c r="AB593" s="33"/>
      <c r="AC593" s="33"/>
      <c r="AD593" s="33"/>
      <c r="AE593" s="33"/>
      <c r="AF593" s="33"/>
      <c r="AG593" s="33"/>
      <c r="AH593" s="33"/>
      <c r="AI593" s="170"/>
      <c r="AJ593" s="170"/>
      <c r="AK593" s="170"/>
      <c r="AL593" s="170"/>
      <c r="AM593" s="33"/>
      <c r="AN593" s="48"/>
      <c r="AO593" s="34"/>
      <c r="AP593" s="38"/>
      <c r="AQ593" s="34"/>
      <c r="AR593" s="31"/>
      <c r="AS593" s="38"/>
      <c r="AT593" s="38"/>
      <c r="AU593" s="37"/>
      <c r="AV593" s="38"/>
      <c r="AW593" s="38"/>
      <c r="AX593" s="147"/>
      <c r="AY593" s="60"/>
      <c r="AZ593" s="60"/>
      <c r="BA593" s="148"/>
      <c r="BB593" s="282"/>
      <c r="BC593" s="283"/>
      <c r="BD593" s="147"/>
      <c r="BE593" s="147"/>
      <c r="BF593" s="147"/>
      <c r="BG593" s="147"/>
      <c r="BH593" s="147"/>
      <c r="BI593" s="147"/>
      <c r="BJ593" s="147"/>
      <c r="BK593" s="148"/>
      <c r="BL593" s="149"/>
      <c r="BM593" s="149"/>
      <c r="BN593" s="147"/>
      <c r="BO593" s="38"/>
      <c r="BP593" s="38"/>
      <c r="BQ593" s="187"/>
      <c r="BR593" s="61"/>
      <c r="BS593" s="61"/>
      <c r="BT593" s="188"/>
      <c r="BU593" s="275"/>
      <c r="BV593" s="275"/>
      <c r="BW593" s="187"/>
      <c r="BX593" s="187"/>
      <c r="BY593" s="187"/>
      <c r="BZ593" s="187"/>
      <c r="CA593" s="187"/>
      <c r="CB593" s="187"/>
      <c r="CC593" s="187"/>
      <c r="CD593" s="187"/>
      <c r="CE593" s="187"/>
      <c r="CF593" s="188"/>
      <c r="CG593" s="189"/>
      <c r="CH593" s="189"/>
      <c r="CI593" s="187"/>
      <c r="CJ593" s="38"/>
      <c r="CK593" s="38"/>
      <c r="CL593" s="38"/>
      <c r="CM593" s="38"/>
      <c r="CN593" s="38"/>
      <c r="CO593" s="38"/>
      <c r="CP593" s="38"/>
      <c r="CQ593" s="38"/>
      <c r="CR593" s="38"/>
      <c r="CS593" s="38"/>
    </row>
    <row r="594" spans="1:97" ht="13.5" customHeight="1" x14ac:dyDescent="0.35">
      <c r="A594" s="25"/>
      <c r="B594" s="132"/>
      <c r="C594" s="27"/>
      <c r="D594" s="104"/>
      <c r="E594" s="105"/>
      <c r="F594" s="29"/>
      <c r="G594" s="30"/>
      <c r="H594" s="30"/>
      <c r="I594" s="31"/>
      <c r="J594" s="106"/>
      <c r="K594" s="106"/>
      <c r="L594" s="107"/>
      <c r="M594" s="107"/>
      <c r="N594" s="108"/>
      <c r="O594" s="108"/>
      <c r="P594" s="108"/>
      <c r="Q594" s="108"/>
      <c r="R594" s="108"/>
      <c r="S594" s="107"/>
      <c r="T594" s="107"/>
      <c r="U594" s="33"/>
      <c r="V594" s="31"/>
      <c r="W594" s="38"/>
      <c r="X594" s="38"/>
      <c r="Y594" s="38"/>
      <c r="Z594" s="38"/>
      <c r="AA594" s="38"/>
      <c r="AB594" s="33"/>
      <c r="AC594" s="33"/>
      <c r="AD594" s="33"/>
      <c r="AE594" s="33"/>
      <c r="AF594" s="33"/>
      <c r="AG594" s="33"/>
      <c r="AH594" s="33"/>
      <c r="AI594" s="170"/>
      <c r="AJ594" s="170"/>
      <c r="AK594" s="170"/>
      <c r="AL594" s="170"/>
      <c r="AM594" s="33"/>
      <c r="AN594" s="48"/>
      <c r="AO594" s="34"/>
      <c r="AP594" s="38"/>
      <c r="AQ594" s="34"/>
      <c r="AR594" s="31"/>
      <c r="AS594" s="38"/>
      <c r="AT594" s="38"/>
      <c r="AU594" s="37"/>
      <c r="AV594" s="38"/>
      <c r="AW594" s="38"/>
      <c r="AX594" s="147"/>
      <c r="AY594" s="60"/>
      <c r="AZ594" s="60"/>
      <c r="BA594" s="148"/>
      <c r="BB594" s="282"/>
      <c r="BC594" s="283"/>
      <c r="BD594" s="147"/>
      <c r="BE594" s="147"/>
      <c r="BF594" s="147"/>
      <c r="BG594" s="147"/>
      <c r="BH594" s="147"/>
      <c r="BI594" s="147"/>
      <c r="BJ594" s="147"/>
      <c r="BK594" s="148"/>
      <c r="BL594" s="149"/>
      <c r="BM594" s="149"/>
      <c r="BN594" s="147"/>
      <c r="BO594" s="38"/>
      <c r="BP594" s="38"/>
      <c r="BQ594" s="187"/>
      <c r="BR594" s="61"/>
      <c r="BS594" s="61"/>
      <c r="BT594" s="188"/>
      <c r="BU594" s="275"/>
      <c r="BV594" s="275"/>
      <c r="BW594" s="187"/>
      <c r="BX594" s="187"/>
      <c r="BY594" s="187"/>
      <c r="BZ594" s="187"/>
      <c r="CA594" s="187"/>
      <c r="CB594" s="187"/>
      <c r="CC594" s="187"/>
      <c r="CD594" s="187"/>
      <c r="CE594" s="187"/>
      <c r="CF594" s="188"/>
      <c r="CG594" s="189"/>
      <c r="CH594" s="189"/>
      <c r="CI594" s="187"/>
      <c r="CJ594" s="38"/>
      <c r="CK594" s="38"/>
      <c r="CL594" s="38"/>
      <c r="CM594" s="38"/>
      <c r="CN594" s="38"/>
      <c r="CO594" s="38"/>
      <c r="CP594" s="38"/>
      <c r="CQ594" s="38"/>
      <c r="CR594" s="38"/>
      <c r="CS594" s="38"/>
    </row>
    <row r="595" spans="1:97" ht="13.5" customHeight="1" x14ac:dyDescent="0.35">
      <c r="A595" s="25"/>
      <c r="B595" s="132"/>
      <c r="C595" s="27"/>
      <c r="D595" s="104"/>
      <c r="E595" s="105"/>
      <c r="F595" s="29"/>
      <c r="G595" s="30"/>
      <c r="H595" s="30"/>
      <c r="I595" s="31"/>
      <c r="J595" s="106"/>
      <c r="K595" s="106"/>
      <c r="L595" s="107"/>
      <c r="M595" s="107"/>
      <c r="N595" s="108"/>
      <c r="O595" s="108"/>
      <c r="P595" s="108"/>
      <c r="Q595" s="108"/>
      <c r="R595" s="108"/>
      <c r="S595" s="107"/>
      <c r="T595" s="107"/>
      <c r="U595" s="33"/>
      <c r="V595" s="31"/>
      <c r="W595" s="38"/>
      <c r="X595" s="38"/>
      <c r="Y595" s="38"/>
      <c r="Z595" s="38"/>
      <c r="AA595" s="38"/>
      <c r="AB595" s="33"/>
      <c r="AC595" s="33"/>
      <c r="AD595" s="33"/>
      <c r="AE595" s="33"/>
      <c r="AF595" s="33"/>
      <c r="AG595" s="33"/>
      <c r="AH595" s="33"/>
      <c r="AI595" s="170"/>
      <c r="AJ595" s="170"/>
      <c r="AK595" s="170"/>
      <c r="AL595" s="170"/>
      <c r="AM595" s="33"/>
      <c r="AN595" s="48"/>
      <c r="AO595" s="34"/>
      <c r="AP595" s="38"/>
      <c r="AQ595" s="34"/>
      <c r="AR595" s="31"/>
      <c r="AS595" s="38"/>
      <c r="AT595" s="38"/>
      <c r="AU595" s="37"/>
      <c r="AV595" s="38"/>
      <c r="AW595" s="38"/>
      <c r="AX595" s="147"/>
      <c r="AY595" s="60"/>
      <c r="AZ595" s="60"/>
      <c r="BA595" s="148"/>
      <c r="BB595" s="282"/>
      <c r="BC595" s="283"/>
      <c r="BD595" s="147"/>
      <c r="BE595" s="147"/>
      <c r="BF595" s="147"/>
      <c r="BG595" s="147"/>
      <c r="BH595" s="147"/>
      <c r="BI595" s="147"/>
      <c r="BJ595" s="147"/>
      <c r="BK595" s="148"/>
      <c r="BL595" s="149"/>
      <c r="BM595" s="149"/>
      <c r="BN595" s="147"/>
      <c r="BO595" s="38"/>
      <c r="BP595" s="38"/>
      <c r="BQ595" s="187"/>
      <c r="BR595" s="61"/>
      <c r="BS595" s="61"/>
      <c r="BT595" s="188"/>
      <c r="BU595" s="275"/>
      <c r="BV595" s="275"/>
      <c r="BW595" s="187"/>
      <c r="BX595" s="187"/>
      <c r="BY595" s="187"/>
      <c r="BZ595" s="187"/>
      <c r="CA595" s="187"/>
      <c r="CB595" s="187"/>
      <c r="CC595" s="187"/>
      <c r="CD595" s="187"/>
      <c r="CE595" s="187"/>
      <c r="CF595" s="188"/>
      <c r="CG595" s="189"/>
      <c r="CH595" s="189"/>
      <c r="CI595" s="187"/>
      <c r="CJ595" s="38"/>
      <c r="CK595" s="38"/>
      <c r="CL595" s="38"/>
      <c r="CM595" s="38"/>
      <c r="CN595" s="38"/>
      <c r="CO595" s="38"/>
      <c r="CP595" s="38"/>
      <c r="CQ595" s="38"/>
      <c r="CR595" s="38"/>
      <c r="CS595" s="38"/>
    </row>
    <row r="596" spans="1:97" ht="13.5" customHeight="1" x14ac:dyDescent="0.35">
      <c r="A596" s="25"/>
      <c r="B596" s="132"/>
      <c r="C596" s="27"/>
      <c r="D596" s="104"/>
      <c r="E596" s="105"/>
      <c r="F596" s="29"/>
      <c r="G596" s="30"/>
      <c r="H596" s="30"/>
      <c r="I596" s="31"/>
      <c r="J596" s="106"/>
      <c r="K596" s="106"/>
      <c r="L596" s="107"/>
      <c r="M596" s="107"/>
      <c r="N596" s="108"/>
      <c r="O596" s="108"/>
      <c r="P596" s="108"/>
      <c r="Q596" s="108"/>
      <c r="R596" s="108"/>
      <c r="S596" s="107"/>
      <c r="T596" s="107"/>
      <c r="U596" s="33"/>
      <c r="V596" s="31"/>
      <c r="W596" s="38"/>
      <c r="X596" s="38"/>
      <c r="Y596" s="38"/>
      <c r="Z596" s="38"/>
      <c r="AA596" s="38"/>
      <c r="AB596" s="33"/>
      <c r="AC596" s="33"/>
      <c r="AD596" s="33"/>
      <c r="AE596" s="33"/>
      <c r="AF596" s="33"/>
      <c r="AG596" s="33"/>
      <c r="AH596" s="33"/>
      <c r="AI596" s="170"/>
      <c r="AJ596" s="170"/>
      <c r="AK596" s="170"/>
      <c r="AL596" s="170"/>
      <c r="AM596" s="33"/>
      <c r="AN596" s="48"/>
      <c r="AO596" s="34"/>
      <c r="AP596" s="38"/>
      <c r="AQ596" s="34"/>
      <c r="AR596" s="31"/>
      <c r="AS596" s="38"/>
      <c r="AT596" s="38"/>
      <c r="AU596" s="37"/>
      <c r="AV596" s="38"/>
      <c r="AW596" s="38"/>
      <c r="AX596" s="147"/>
      <c r="AY596" s="60"/>
      <c r="AZ596" s="60"/>
      <c r="BA596" s="148"/>
      <c r="BB596" s="282"/>
      <c r="BC596" s="283"/>
      <c r="BD596" s="147"/>
      <c r="BE596" s="147"/>
      <c r="BF596" s="147"/>
      <c r="BG596" s="147"/>
      <c r="BH596" s="147"/>
      <c r="BI596" s="147"/>
      <c r="BJ596" s="147"/>
      <c r="BK596" s="148"/>
      <c r="BL596" s="149"/>
      <c r="BM596" s="149"/>
      <c r="BN596" s="147"/>
      <c r="BO596" s="38"/>
      <c r="BP596" s="38"/>
      <c r="BQ596" s="187"/>
      <c r="BR596" s="61"/>
      <c r="BS596" s="61"/>
      <c r="BT596" s="188"/>
      <c r="BU596" s="275"/>
      <c r="BV596" s="275"/>
      <c r="BW596" s="187"/>
      <c r="BX596" s="187"/>
      <c r="BY596" s="187"/>
      <c r="BZ596" s="187"/>
      <c r="CA596" s="187"/>
      <c r="CB596" s="187"/>
      <c r="CC596" s="187"/>
      <c r="CD596" s="187"/>
      <c r="CE596" s="187"/>
      <c r="CF596" s="188"/>
      <c r="CG596" s="189"/>
      <c r="CH596" s="189"/>
      <c r="CI596" s="187"/>
      <c r="CJ596" s="38"/>
      <c r="CK596" s="38"/>
      <c r="CL596" s="38"/>
      <c r="CM596" s="38"/>
      <c r="CN596" s="38"/>
      <c r="CO596" s="38"/>
      <c r="CP596" s="38"/>
      <c r="CQ596" s="38"/>
      <c r="CR596" s="38"/>
      <c r="CS596" s="38"/>
    </row>
    <row r="597" spans="1:97" ht="13.5" customHeight="1" x14ac:dyDescent="0.35">
      <c r="A597" s="25"/>
      <c r="B597" s="132"/>
      <c r="C597" s="27"/>
      <c r="D597" s="104"/>
      <c r="E597" s="105"/>
      <c r="F597" s="29"/>
      <c r="G597" s="30"/>
      <c r="H597" s="30"/>
      <c r="I597" s="31"/>
      <c r="J597" s="106"/>
      <c r="K597" s="106"/>
      <c r="L597" s="107"/>
      <c r="M597" s="107"/>
      <c r="N597" s="108"/>
      <c r="O597" s="108"/>
      <c r="P597" s="108"/>
      <c r="Q597" s="108"/>
      <c r="R597" s="108"/>
      <c r="S597" s="107"/>
      <c r="T597" s="107"/>
      <c r="U597" s="33"/>
      <c r="V597" s="31"/>
      <c r="W597" s="38"/>
      <c r="X597" s="38"/>
      <c r="Y597" s="38"/>
      <c r="Z597" s="38"/>
      <c r="AA597" s="38"/>
      <c r="AB597" s="33"/>
      <c r="AC597" s="33"/>
      <c r="AD597" s="33"/>
      <c r="AE597" s="33"/>
      <c r="AF597" s="33"/>
      <c r="AG597" s="33"/>
      <c r="AH597" s="33"/>
      <c r="AI597" s="170"/>
      <c r="AJ597" s="170"/>
      <c r="AK597" s="170"/>
      <c r="AL597" s="170"/>
      <c r="AM597" s="33"/>
      <c r="AN597" s="48"/>
      <c r="AO597" s="34"/>
      <c r="AP597" s="38"/>
      <c r="AQ597" s="34"/>
      <c r="AR597" s="31"/>
      <c r="AS597" s="38"/>
      <c r="AT597" s="38"/>
      <c r="AU597" s="37"/>
      <c r="AV597" s="38"/>
      <c r="AW597" s="38"/>
      <c r="AX597" s="147"/>
      <c r="AY597" s="60"/>
      <c r="AZ597" s="60"/>
      <c r="BA597" s="148"/>
      <c r="BB597" s="282"/>
      <c r="BC597" s="283"/>
      <c r="BD597" s="147"/>
      <c r="BE597" s="147"/>
      <c r="BF597" s="147"/>
      <c r="BG597" s="147"/>
      <c r="BH597" s="147"/>
      <c r="BI597" s="147"/>
      <c r="BJ597" s="147"/>
      <c r="BK597" s="148"/>
      <c r="BL597" s="149"/>
      <c r="BM597" s="149"/>
      <c r="BN597" s="147"/>
      <c r="BO597" s="38"/>
      <c r="BP597" s="38"/>
      <c r="BQ597" s="187"/>
      <c r="BR597" s="61"/>
      <c r="BS597" s="61"/>
      <c r="BT597" s="188"/>
      <c r="BU597" s="275"/>
      <c r="BV597" s="275"/>
      <c r="BW597" s="187"/>
      <c r="BX597" s="187"/>
      <c r="BY597" s="187"/>
      <c r="BZ597" s="187"/>
      <c r="CA597" s="187"/>
      <c r="CB597" s="187"/>
      <c r="CC597" s="187"/>
      <c r="CD597" s="187"/>
      <c r="CE597" s="187"/>
      <c r="CF597" s="188"/>
      <c r="CG597" s="189"/>
      <c r="CH597" s="189"/>
      <c r="CI597" s="187"/>
      <c r="CJ597" s="38"/>
      <c r="CK597" s="38"/>
      <c r="CL597" s="38"/>
      <c r="CM597" s="38"/>
      <c r="CN597" s="38"/>
      <c r="CO597" s="38"/>
      <c r="CP597" s="38"/>
      <c r="CQ597" s="38"/>
      <c r="CR597" s="38"/>
      <c r="CS597" s="38"/>
    </row>
    <row r="598" spans="1:97" ht="13.5" customHeight="1" x14ac:dyDescent="0.35">
      <c r="A598" s="25"/>
      <c r="B598" s="132"/>
      <c r="C598" s="27"/>
      <c r="D598" s="104"/>
      <c r="E598" s="105"/>
      <c r="F598" s="29"/>
      <c r="G598" s="30"/>
      <c r="H598" s="30"/>
      <c r="I598" s="31"/>
      <c r="J598" s="106"/>
      <c r="K598" s="106"/>
      <c r="L598" s="107"/>
      <c r="M598" s="107"/>
      <c r="N598" s="108"/>
      <c r="O598" s="108"/>
      <c r="P598" s="108"/>
      <c r="Q598" s="108"/>
      <c r="R598" s="108"/>
      <c r="S598" s="107"/>
      <c r="T598" s="107"/>
      <c r="U598" s="33"/>
      <c r="V598" s="31"/>
      <c r="W598" s="38"/>
      <c r="X598" s="38"/>
      <c r="Y598" s="38"/>
      <c r="Z598" s="38"/>
      <c r="AA598" s="38"/>
      <c r="AB598" s="33"/>
      <c r="AC598" s="33"/>
      <c r="AD598" s="33"/>
      <c r="AE598" s="33"/>
      <c r="AF598" s="33"/>
      <c r="AG598" s="33"/>
      <c r="AH598" s="33"/>
      <c r="AI598" s="170"/>
      <c r="AJ598" s="170"/>
      <c r="AK598" s="170"/>
      <c r="AL598" s="170"/>
      <c r="AM598" s="33"/>
      <c r="AN598" s="48"/>
      <c r="AO598" s="34"/>
      <c r="AP598" s="38"/>
      <c r="AQ598" s="34"/>
      <c r="AR598" s="31"/>
      <c r="AS598" s="38"/>
      <c r="AT598" s="38"/>
      <c r="AU598" s="37"/>
      <c r="AV598" s="38"/>
      <c r="AW598" s="38"/>
      <c r="AX598" s="147"/>
      <c r="AY598" s="60"/>
      <c r="AZ598" s="60"/>
      <c r="BA598" s="148"/>
      <c r="BB598" s="282"/>
      <c r="BC598" s="283"/>
      <c r="BD598" s="147"/>
      <c r="BE598" s="147"/>
      <c r="BF598" s="147"/>
      <c r="BG598" s="147"/>
      <c r="BH598" s="147"/>
      <c r="BI598" s="147"/>
      <c r="BJ598" s="147"/>
      <c r="BK598" s="148"/>
      <c r="BL598" s="149"/>
      <c r="BM598" s="149"/>
      <c r="BN598" s="147"/>
      <c r="BO598" s="38"/>
      <c r="BP598" s="38"/>
      <c r="BQ598" s="187"/>
      <c r="BR598" s="61"/>
      <c r="BS598" s="61"/>
      <c r="BT598" s="188"/>
      <c r="BU598" s="275"/>
      <c r="BV598" s="275"/>
      <c r="BW598" s="187"/>
      <c r="BX598" s="187"/>
      <c r="BY598" s="187"/>
      <c r="BZ598" s="187"/>
      <c r="CA598" s="187"/>
      <c r="CB598" s="187"/>
      <c r="CC598" s="187"/>
      <c r="CD598" s="187"/>
      <c r="CE598" s="187"/>
      <c r="CF598" s="188"/>
      <c r="CG598" s="189"/>
      <c r="CH598" s="189"/>
      <c r="CI598" s="187"/>
      <c r="CJ598" s="38"/>
      <c r="CK598" s="38"/>
      <c r="CL598" s="38"/>
      <c r="CM598" s="38"/>
      <c r="CN598" s="38"/>
      <c r="CO598" s="38"/>
      <c r="CP598" s="38"/>
      <c r="CQ598" s="38"/>
      <c r="CR598" s="38"/>
      <c r="CS598" s="38"/>
    </row>
    <row r="599" spans="1:97" ht="13.5" customHeight="1" x14ac:dyDescent="0.35">
      <c r="A599" s="25"/>
      <c r="B599" s="132"/>
      <c r="C599" s="27"/>
      <c r="D599" s="104"/>
      <c r="E599" s="105"/>
      <c r="F599" s="29"/>
      <c r="G599" s="30"/>
      <c r="H599" s="30"/>
      <c r="I599" s="31"/>
      <c r="J599" s="106"/>
      <c r="K599" s="106"/>
      <c r="L599" s="107"/>
      <c r="M599" s="107"/>
      <c r="N599" s="108"/>
      <c r="O599" s="108"/>
      <c r="P599" s="108"/>
      <c r="Q599" s="108"/>
      <c r="R599" s="108"/>
      <c r="S599" s="107"/>
      <c r="T599" s="107"/>
      <c r="U599" s="33"/>
      <c r="V599" s="31"/>
      <c r="W599" s="38"/>
      <c r="X599" s="38"/>
      <c r="Y599" s="38"/>
      <c r="Z599" s="38"/>
      <c r="AA599" s="38"/>
      <c r="AB599" s="33"/>
      <c r="AC599" s="33"/>
      <c r="AD599" s="33"/>
      <c r="AE599" s="33"/>
      <c r="AF599" s="33"/>
      <c r="AG599" s="33"/>
      <c r="AH599" s="33"/>
      <c r="AI599" s="170"/>
      <c r="AJ599" s="170"/>
      <c r="AK599" s="170"/>
      <c r="AL599" s="170"/>
      <c r="AM599" s="33"/>
      <c r="AN599" s="48"/>
      <c r="AO599" s="34"/>
      <c r="AP599" s="38"/>
      <c r="AQ599" s="34"/>
      <c r="AR599" s="31"/>
      <c r="AS599" s="38"/>
      <c r="AT599" s="38"/>
      <c r="AU599" s="37"/>
      <c r="AV599" s="38"/>
      <c r="AW599" s="38"/>
      <c r="AX599" s="147"/>
      <c r="AY599" s="60"/>
      <c r="AZ599" s="60"/>
      <c r="BA599" s="148"/>
      <c r="BB599" s="282"/>
      <c r="BC599" s="283"/>
      <c r="BD599" s="147"/>
      <c r="BE599" s="147"/>
      <c r="BF599" s="147"/>
      <c r="BG599" s="147"/>
      <c r="BH599" s="147"/>
      <c r="BI599" s="147"/>
      <c r="BJ599" s="147"/>
      <c r="BK599" s="148"/>
      <c r="BL599" s="149"/>
      <c r="BM599" s="149"/>
      <c r="BN599" s="147"/>
      <c r="BO599" s="38"/>
      <c r="BP599" s="38"/>
      <c r="BQ599" s="187"/>
      <c r="BR599" s="61"/>
      <c r="BS599" s="61"/>
      <c r="BT599" s="188"/>
      <c r="BU599" s="275"/>
      <c r="BV599" s="275"/>
      <c r="BW599" s="187"/>
      <c r="BX599" s="187"/>
      <c r="BY599" s="187"/>
      <c r="BZ599" s="187"/>
      <c r="CA599" s="187"/>
      <c r="CB599" s="187"/>
      <c r="CC599" s="187"/>
      <c r="CD599" s="187"/>
      <c r="CE599" s="187"/>
      <c r="CF599" s="188"/>
      <c r="CG599" s="189"/>
      <c r="CH599" s="189"/>
      <c r="CI599" s="187"/>
      <c r="CJ599" s="38"/>
      <c r="CK599" s="38"/>
      <c r="CL599" s="38"/>
      <c r="CM599" s="38"/>
      <c r="CN599" s="38"/>
      <c r="CO599" s="38"/>
      <c r="CP599" s="38"/>
      <c r="CQ599" s="38"/>
      <c r="CR599" s="38"/>
      <c r="CS599" s="38"/>
    </row>
    <row r="600" spans="1:97" ht="13.5" customHeight="1" x14ac:dyDescent="0.35">
      <c r="A600" s="25"/>
      <c r="B600" s="132"/>
      <c r="C600" s="27"/>
      <c r="D600" s="104"/>
      <c r="E600" s="105"/>
      <c r="F600" s="29"/>
      <c r="G600" s="30"/>
      <c r="H600" s="30"/>
      <c r="I600" s="31"/>
      <c r="J600" s="106"/>
      <c r="K600" s="106"/>
      <c r="L600" s="107"/>
      <c r="M600" s="107"/>
      <c r="N600" s="108"/>
      <c r="O600" s="108"/>
      <c r="P600" s="108"/>
      <c r="Q600" s="108"/>
      <c r="R600" s="108"/>
      <c r="S600" s="107"/>
      <c r="T600" s="107"/>
      <c r="U600" s="33"/>
      <c r="V600" s="31"/>
      <c r="W600" s="38"/>
      <c r="X600" s="38"/>
      <c r="Y600" s="38"/>
      <c r="Z600" s="38"/>
      <c r="AA600" s="38"/>
      <c r="AB600" s="33"/>
      <c r="AC600" s="33"/>
      <c r="AD600" s="33"/>
      <c r="AE600" s="33"/>
      <c r="AF600" s="33"/>
      <c r="AG600" s="33"/>
      <c r="AH600" s="33"/>
      <c r="AI600" s="170"/>
      <c r="AJ600" s="170"/>
      <c r="AK600" s="170"/>
      <c r="AL600" s="170"/>
      <c r="AM600" s="33"/>
      <c r="AN600" s="48"/>
      <c r="AO600" s="34"/>
      <c r="AP600" s="38"/>
      <c r="AQ600" s="34"/>
      <c r="AR600" s="31"/>
      <c r="AS600" s="38"/>
      <c r="AT600" s="38"/>
      <c r="AU600" s="37"/>
      <c r="AV600" s="38"/>
      <c r="AW600" s="38"/>
      <c r="AX600" s="147"/>
      <c r="AY600" s="60"/>
      <c r="AZ600" s="60"/>
      <c r="BA600" s="148"/>
      <c r="BB600" s="282"/>
      <c r="BC600" s="283"/>
      <c r="BD600" s="147"/>
      <c r="BE600" s="147"/>
      <c r="BF600" s="147"/>
      <c r="BG600" s="147"/>
      <c r="BH600" s="147"/>
      <c r="BI600" s="147"/>
      <c r="BJ600" s="147"/>
      <c r="BK600" s="148"/>
      <c r="BL600" s="149"/>
      <c r="BM600" s="149"/>
      <c r="BN600" s="147"/>
      <c r="BO600" s="38"/>
      <c r="BP600" s="38"/>
      <c r="BQ600" s="187"/>
      <c r="BR600" s="61"/>
      <c r="BS600" s="61"/>
      <c r="BT600" s="188"/>
      <c r="BU600" s="275"/>
      <c r="BV600" s="275"/>
      <c r="BW600" s="187"/>
      <c r="BX600" s="187"/>
      <c r="BY600" s="187"/>
      <c r="BZ600" s="187"/>
      <c r="CA600" s="187"/>
      <c r="CB600" s="187"/>
      <c r="CC600" s="187"/>
      <c r="CD600" s="187"/>
      <c r="CE600" s="187"/>
      <c r="CF600" s="188"/>
      <c r="CG600" s="189"/>
      <c r="CH600" s="189"/>
      <c r="CI600" s="187"/>
      <c r="CJ600" s="38"/>
      <c r="CK600" s="38"/>
      <c r="CL600" s="38"/>
      <c r="CM600" s="38"/>
      <c r="CN600" s="38"/>
      <c r="CO600" s="38"/>
      <c r="CP600" s="38"/>
      <c r="CQ600" s="38"/>
      <c r="CR600" s="38"/>
      <c r="CS600" s="38"/>
    </row>
    <row r="601" spans="1:97" ht="13.5" customHeight="1" x14ac:dyDescent="0.35">
      <c r="A601" s="25"/>
      <c r="B601" s="132"/>
      <c r="C601" s="27"/>
      <c r="D601" s="104"/>
      <c r="E601" s="105"/>
      <c r="F601" s="29"/>
      <c r="G601" s="30"/>
      <c r="H601" s="30"/>
      <c r="I601" s="31"/>
      <c r="J601" s="106"/>
      <c r="K601" s="106"/>
      <c r="L601" s="107"/>
      <c r="M601" s="107"/>
      <c r="N601" s="108"/>
      <c r="O601" s="108"/>
      <c r="P601" s="108"/>
      <c r="Q601" s="108"/>
      <c r="R601" s="108"/>
      <c r="S601" s="107"/>
      <c r="T601" s="107"/>
      <c r="U601" s="33"/>
      <c r="V601" s="31"/>
      <c r="W601" s="38"/>
      <c r="X601" s="38"/>
      <c r="Y601" s="38"/>
      <c r="Z601" s="38"/>
      <c r="AA601" s="38"/>
      <c r="AB601" s="33"/>
      <c r="AC601" s="33"/>
      <c r="AD601" s="33"/>
      <c r="AE601" s="33"/>
      <c r="AF601" s="33"/>
      <c r="AG601" s="33"/>
      <c r="AH601" s="33"/>
      <c r="AI601" s="170"/>
      <c r="AJ601" s="170"/>
      <c r="AK601" s="170"/>
      <c r="AL601" s="170"/>
      <c r="AM601" s="33"/>
      <c r="AN601" s="48"/>
      <c r="AO601" s="34"/>
      <c r="AP601" s="38"/>
      <c r="AQ601" s="34"/>
      <c r="AR601" s="31"/>
      <c r="AS601" s="38"/>
      <c r="AT601" s="38"/>
      <c r="AU601" s="37"/>
      <c r="AV601" s="38"/>
      <c r="AW601" s="38"/>
      <c r="AX601" s="147"/>
      <c r="AY601" s="60"/>
      <c r="AZ601" s="60"/>
      <c r="BA601" s="148"/>
      <c r="BB601" s="282"/>
      <c r="BC601" s="283"/>
      <c r="BD601" s="147"/>
      <c r="BE601" s="147"/>
      <c r="BF601" s="147"/>
      <c r="BG601" s="147"/>
      <c r="BH601" s="147"/>
      <c r="BI601" s="147"/>
      <c r="BJ601" s="147"/>
      <c r="BK601" s="148"/>
      <c r="BL601" s="149"/>
      <c r="BM601" s="149"/>
      <c r="BN601" s="147"/>
      <c r="BO601" s="38"/>
      <c r="BP601" s="38"/>
      <c r="BQ601" s="187"/>
      <c r="BR601" s="61"/>
      <c r="BS601" s="61"/>
      <c r="BT601" s="188"/>
      <c r="BU601" s="275"/>
      <c r="BV601" s="275"/>
      <c r="BW601" s="187"/>
      <c r="BX601" s="187"/>
      <c r="BY601" s="187"/>
      <c r="BZ601" s="187"/>
      <c r="CA601" s="187"/>
      <c r="CB601" s="187"/>
      <c r="CC601" s="187"/>
      <c r="CD601" s="187"/>
      <c r="CE601" s="187"/>
      <c r="CF601" s="188"/>
      <c r="CG601" s="189"/>
      <c r="CH601" s="189"/>
      <c r="CI601" s="187"/>
      <c r="CJ601" s="38"/>
      <c r="CK601" s="38"/>
      <c r="CL601" s="38"/>
      <c r="CM601" s="38"/>
      <c r="CN601" s="38"/>
      <c r="CO601" s="38"/>
      <c r="CP601" s="38"/>
      <c r="CQ601" s="38"/>
      <c r="CR601" s="38"/>
      <c r="CS601" s="38"/>
    </row>
    <row r="602" spans="1:97" ht="13.5" customHeight="1" x14ac:dyDescent="0.35">
      <c r="A602" s="25"/>
      <c r="B602" s="132"/>
      <c r="C602" s="27"/>
      <c r="D602" s="104"/>
      <c r="E602" s="105"/>
      <c r="F602" s="29"/>
      <c r="G602" s="30"/>
      <c r="H602" s="30"/>
      <c r="I602" s="31"/>
      <c r="J602" s="106"/>
      <c r="K602" s="106"/>
      <c r="L602" s="107"/>
      <c r="M602" s="107"/>
      <c r="N602" s="108"/>
      <c r="O602" s="108"/>
      <c r="P602" s="108"/>
      <c r="Q602" s="108"/>
      <c r="R602" s="108"/>
      <c r="S602" s="107"/>
      <c r="T602" s="107"/>
      <c r="U602" s="33"/>
      <c r="V602" s="31"/>
      <c r="W602" s="38"/>
      <c r="X602" s="38"/>
      <c r="Y602" s="38"/>
      <c r="Z602" s="38"/>
      <c r="AA602" s="38"/>
      <c r="AB602" s="33"/>
      <c r="AC602" s="33"/>
      <c r="AD602" s="33"/>
      <c r="AE602" s="33"/>
      <c r="AF602" s="33"/>
      <c r="AG602" s="33"/>
      <c r="AH602" s="33"/>
      <c r="AI602" s="170"/>
      <c r="AJ602" s="170"/>
      <c r="AK602" s="170"/>
      <c r="AL602" s="170"/>
      <c r="AM602" s="33"/>
      <c r="AN602" s="48"/>
      <c r="AO602" s="34"/>
      <c r="AP602" s="38"/>
      <c r="AQ602" s="34"/>
      <c r="AR602" s="31"/>
      <c r="AS602" s="38"/>
      <c r="AT602" s="38"/>
      <c r="AU602" s="37"/>
      <c r="AV602" s="38"/>
      <c r="AW602" s="38"/>
      <c r="AX602" s="147"/>
      <c r="AY602" s="60"/>
      <c r="AZ602" s="60"/>
      <c r="BA602" s="148"/>
      <c r="BB602" s="282"/>
      <c r="BC602" s="283"/>
      <c r="BD602" s="147"/>
      <c r="BE602" s="147"/>
      <c r="BF602" s="147"/>
      <c r="BG602" s="147"/>
      <c r="BH602" s="147"/>
      <c r="BI602" s="147"/>
      <c r="BJ602" s="147"/>
      <c r="BK602" s="148"/>
      <c r="BL602" s="149"/>
      <c r="BM602" s="149"/>
      <c r="BN602" s="147"/>
      <c r="BO602" s="38"/>
      <c r="BP602" s="38"/>
      <c r="BQ602" s="187"/>
      <c r="BR602" s="61"/>
      <c r="BS602" s="61"/>
      <c r="BT602" s="188"/>
      <c r="BU602" s="275"/>
      <c r="BV602" s="275"/>
      <c r="BW602" s="187"/>
      <c r="BX602" s="187"/>
      <c r="BY602" s="187"/>
      <c r="BZ602" s="187"/>
      <c r="CA602" s="187"/>
      <c r="CB602" s="187"/>
      <c r="CC602" s="187"/>
      <c r="CD602" s="187"/>
      <c r="CE602" s="187"/>
      <c r="CF602" s="188"/>
      <c r="CG602" s="189"/>
      <c r="CH602" s="189"/>
      <c r="CI602" s="187"/>
      <c r="CJ602" s="38"/>
      <c r="CK602" s="38"/>
      <c r="CL602" s="38"/>
      <c r="CM602" s="38"/>
      <c r="CN602" s="38"/>
      <c r="CO602" s="38"/>
      <c r="CP602" s="38"/>
      <c r="CQ602" s="38"/>
      <c r="CR602" s="38"/>
      <c r="CS602" s="38"/>
    </row>
    <row r="603" spans="1:97" ht="13.5" customHeight="1" x14ac:dyDescent="0.35">
      <c r="A603" s="25"/>
      <c r="B603" s="132"/>
      <c r="C603" s="27"/>
      <c r="D603" s="104"/>
      <c r="E603" s="105"/>
      <c r="F603" s="29"/>
      <c r="G603" s="30"/>
      <c r="H603" s="30"/>
      <c r="I603" s="31"/>
      <c r="J603" s="106"/>
      <c r="K603" s="106"/>
      <c r="L603" s="107"/>
      <c r="M603" s="107"/>
      <c r="N603" s="108"/>
      <c r="O603" s="108"/>
      <c r="P603" s="108"/>
      <c r="Q603" s="108"/>
      <c r="R603" s="108"/>
      <c r="S603" s="107"/>
      <c r="T603" s="107"/>
      <c r="U603" s="33"/>
      <c r="V603" s="31"/>
      <c r="W603" s="38"/>
      <c r="X603" s="38"/>
      <c r="Y603" s="38"/>
      <c r="Z603" s="38"/>
      <c r="AA603" s="38"/>
      <c r="AB603" s="33"/>
      <c r="AC603" s="33"/>
      <c r="AD603" s="33"/>
      <c r="AE603" s="33"/>
      <c r="AF603" s="33"/>
      <c r="AG603" s="33"/>
      <c r="AH603" s="33"/>
      <c r="AI603" s="170"/>
      <c r="AJ603" s="170"/>
      <c r="AK603" s="170"/>
      <c r="AL603" s="170"/>
      <c r="AM603" s="33"/>
      <c r="AN603" s="48"/>
      <c r="AO603" s="34"/>
      <c r="AP603" s="38"/>
      <c r="AQ603" s="34"/>
      <c r="AR603" s="31"/>
      <c r="AS603" s="38"/>
      <c r="AT603" s="38"/>
      <c r="AU603" s="37"/>
      <c r="AV603" s="38"/>
      <c r="AW603" s="38"/>
      <c r="AX603" s="147"/>
      <c r="AY603" s="60"/>
      <c r="AZ603" s="60"/>
      <c r="BA603" s="148"/>
      <c r="BB603" s="282"/>
      <c r="BC603" s="283"/>
      <c r="BD603" s="147"/>
      <c r="BE603" s="147"/>
      <c r="BF603" s="147"/>
      <c r="BG603" s="147"/>
      <c r="BH603" s="147"/>
      <c r="BI603" s="147"/>
      <c r="BJ603" s="147"/>
      <c r="BK603" s="148"/>
      <c r="BL603" s="149"/>
      <c r="BM603" s="149"/>
      <c r="BN603" s="147"/>
      <c r="BO603" s="38"/>
      <c r="BP603" s="38"/>
      <c r="BQ603" s="187"/>
      <c r="BR603" s="61"/>
      <c r="BS603" s="61"/>
      <c r="BT603" s="188"/>
      <c r="BU603" s="275"/>
      <c r="BV603" s="275"/>
      <c r="BW603" s="187"/>
      <c r="BX603" s="187"/>
      <c r="BY603" s="187"/>
      <c r="BZ603" s="187"/>
      <c r="CA603" s="187"/>
      <c r="CB603" s="187"/>
      <c r="CC603" s="187"/>
      <c r="CD603" s="187"/>
      <c r="CE603" s="187"/>
      <c r="CF603" s="188"/>
      <c r="CG603" s="189"/>
      <c r="CH603" s="189"/>
      <c r="CI603" s="187"/>
      <c r="CJ603" s="38"/>
      <c r="CK603" s="38"/>
      <c r="CL603" s="38"/>
      <c r="CM603" s="38"/>
      <c r="CN603" s="38"/>
      <c r="CO603" s="38"/>
      <c r="CP603" s="38"/>
      <c r="CQ603" s="38"/>
      <c r="CR603" s="38"/>
      <c r="CS603" s="38"/>
    </row>
    <row r="604" spans="1:97" ht="13.5" customHeight="1" x14ac:dyDescent="0.35">
      <c r="A604" s="25"/>
      <c r="B604" s="132"/>
      <c r="C604" s="27"/>
      <c r="D604" s="104"/>
      <c r="E604" s="105"/>
      <c r="F604" s="29"/>
      <c r="G604" s="30"/>
      <c r="H604" s="30"/>
      <c r="I604" s="31"/>
      <c r="J604" s="106"/>
      <c r="K604" s="106"/>
      <c r="L604" s="107"/>
      <c r="M604" s="107"/>
      <c r="N604" s="108"/>
      <c r="O604" s="108"/>
      <c r="P604" s="108"/>
      <c r="Q604" s="108"/>
      <c r="R604" s="108"/>
      <c r="S604" s="107"/>
      <c r="T604" s="107"/>
      <c r="U604" s="33"/>
      <c r="V604" s="31"/>
      <c r="W604" s="38"/>
      <c r="X604" s="38"/>
      <c r="Y604" s="38"/>
      <c r="Z604" s="38"/>
      <c r="AA604" s="38"/>
      <c r="AB604" s="33"/>
      <c r="AC604" s="33"/>
      <c r="AD604" s="33"/>
      <c r="AE604" s="33"/>
      <c r="AF604" s="33"/>
      <c r="AG604" s="33"/>
      <c r="AH604" s="33"/>
      <c r="AI604" s="170"/>
      <c r="AJ604" s="170"/>
      <c r="AK604" s="170"/>
      <c r="AL604" s="170"/>
      <c r="AM604" s="33"/>
      <c r="AN604" s="48"/>
      <c r="AO604" s="34"/>
      <c r="AP604" s="38"/>
      <c r="AQ604" s="34"/>
      <c r="AR604" s="31"/>
      <c r="AS604" s="38"/>
      <c r="AT604" s="38"/>
      <c r="AU604" s="37"/>
      <c r="AV604" s="38"/>
      <c r="AW604" s="38"/>
      <c r="AX604" s="147"/>
      <c r="AY604" s="60"/>
      <c r="AZ604" s="60"/>
      <c r="BA604" s="148"/>
      <c r="BB604" s="282"/>
      <c r="BC604" s="283"/>
      <c r="BD604" s="147"/>
      <c r="BE604" s="147"/>
      <c r="BF604" s="147"/>
      <c r="BG604" s="147"/>
      <c r="BH604" s="147"/>
      <c r="BI604" s="147"/>
      <c r="BJ604" s="147"/>
      <c r="BK604" s="148"/>
      <c r="BL604" s="149"/>
      <c r="BM604" s="149"/>
      <c r="BN604" s="147"/>
      <c r="BO604" s="38"/>
      <c r="BP604" s="38"/>
      <c r="BQ604" s="187"/>
      <c r="BR604" s="61"/>
      <c r="BS604" s="61"/>
      <c r="BT604" s="188"/>
      <c r="BU604" s="275"/>
      <c r="BV604" s="275"/>
      <c r="BW604" s="187"/>
      <c r="BX604" s="187"/>
      <c r="BY604" s="187"/>
      <c r="BZ604" s="187"/>
      <c r="CA604" s="187"/>
      <c r="CB604" s="187"/>
      <c r="CC604" s="187"/>
      <c r="CD604" s="187"/>
      <c r="CE604" s="187"/>
      <c r="CF604" s="188"/>
      <c r="CG604" s="189"/>
      <c r="CH604" s="189"/>
      <c r="CI604" s="187"/>
      <c r="CJ604" s="38"/>
      <c r="CK604" s="38"/>
      <c r="CL604" s="38"/>
      <c r="CM604" s="38"/>
      <c r="CN604" s="38"/>
      <c r="CO604" s="38"/>
      <c r="CP604" s="38"/>
      <c r="CQ604" s="38"/>
      <c r="CR604" s="38"/>
      <c r="CS604" s="38"/>
    </row>
    <row r="605" spans="1:97" ht="13.5" customHeight="1" x14ac:dyDescent="0.35">
      <c r="A605" s="25"/>
      <c r="B605" s="132"/>
      <c r="C605" s="27"/>
      <c r="D605" s="104"/>
      <c r="E605" s="105"/>
      <c r="F605" s="29"/>
      <c r="G605" s="30"/>
      <c r="H605" s="30"/>
      <c r="I605" s="31"/>
      <c r="J605" s="106"/>
      <c r="K605" s="106"/>
      <c r="L605" s="107"/>
      <c r="M605" s="107"/>
      <c r="N605" s="108"/>
      <c r="O605" s="108"/>
      <c r="P605" s="108"/>
      <c r="Q605" s="108"/>
      <c r="R605" s="108"/>
      <c r="S605" s="107"/>
      <c r="T605" s="107"/>
      <c r="U605" s="33"/>
      <c r="V605" s="31"/>
      <c r="W605" s="38"/>
      <c r="X605" s="38"/>
      <c r="Y605" s="38"/>
      <c r="Z605" s="38"/>
      <c r="AA605" s="38"/>
      <c r="AB605" s="33"/>
      <c r="AC605" s="33"/>
      <c r="AD605" s="33"/>
      <c r="AE605" s="33"/>
      <c r="AF605" s="33"/>
      <c r="AG605" s="33"/>
      <c r="AH605" s="33"/>
      <c r="AI605" s="170"/>
      <c r="AJ605" s="170"/>
      <c r="AK605" s="170"/>
      <c r="AL605" s="170"/>
      <c r="AM605" s="33"/>
      <c r="AN605" s="48"/>
      <c r="AO605" s="34"/>
      <c r="AP605" s="38"/>
      <c r="AQ605" s="34"/>
      <c r="AR605" s="31"/>
      <c r="AS605" s="38"/>
      <c r="AT605" s="38"/>
      <c r="AU605" s="37"/>
      <c r="AV605" s="38"/>
      <c r="AW605" s="38"/>
      <c r="AX605" s="147"/>
      <c r="AY605" s="60"/>
      <c r="AZ605" s="60"/>
      <c r="BA605" s="148"/>
      <c r="BB605" s="282"/>
      <c r="BC605" s="283"/>
      <c r="BD605" s="147"/>
      <c r="BE605" s="147"/>
      <c r="BF605" s="147"/>
      <c r="BG605" s="147"/>
      <c r="BH605" s="147"/>
      <c r="BI605" s="147"/>
      <c r="BJ605" s="147"/>
      <c r="BK605" s="148"/>
      <c r="BL605" s="149"/>
      <c r="BM605" s="149"/>
      <c r="BN605" s="147"/>
      <c r="BO605" s="38"/>
      <c r="BP605" s="38"/>
      <c r="BQ605" s="187"/>
      <c r="BR605" s="61"/>
      <c r="BS605" s="61"/>
      <c r="BT605" s="188"/>
      <c r="BU605" s="275"/>
      <c r="BV605" s="275"/>
      <c r="BW605" s="187"/>
      <c r="BX605" s="187"/>
      <c r="BY605" s="187"/>
      <c r="BZ605" s="187"/>
      <c r="CA605" s="187"/>
      <c r="CB605" s="187"/>
      <c r="CC605" s="187"/>
      <c r="CD605" s="187"/>
      <c r="CE605" s="187"/>
      <c r="CF605" s="188"/>
      <c r="CG605" s="189"/>
      <c r="CH605" s="189"/>
      <c r="CI605" s="187"/>
      <c r="CJ605" s="38"/>
      <c r="CK605" s="38"/>
      <c r="CL605" s="38"/>
      <c r="CM605" s="38"/>
      <c r="CN605" s="38"/>
      <c r="CO605" s="38"/>
      <c r="CP605" s="38"/>
      <c r="CQ605" s="38"/>
      <c r="CR605" s="38"/>
      <c r="CS605" s="38"/>
    </row>
    <row r="606" spans="1:97" ht="13.5" customHeight="1" x14ac:dyDescent="0.35">
      <c r="A606" s="25"/>
      <c r="B606" s="132"/>
      <c r="C606" s="27"/>
      <c r="D606" s="104"/>
      <c r="E606" s="105"/>
      <c r="F606" s="29"/>
      <c r="G606" s="30"/>
      <c r="H606" s="30"/>
      <c r="I606" s="31"/>
      <c r="J606" s="106"/>
      <c r="K606" s="106"/>
      <c r="L606" s="107"/>
      <c r="M606" s="107"/>
      <c r="N606" s="108"/>
      <c r="O606" s="108"/>
      <c r="P606" s="108"/>
      <c r="Q606" s="108"/>
      <c r="R606" s="108"/>
      <c r="S606" s="107"/>
      <c r="T606" s="107"/>
      <c r="U606" s="33"/>
      <c r="V606" s="31"/>
      <c r="W606" s="38"/>
      <c r="X606" s="38"/>
      <c r="Y606" s="38"/>
      <c r="Z606" s="38"/>
      <c r="AA606" s="38"/>
      <c r="AB606" s="33"/>
      <c r="AC606" s="33"/>
      <c r="AD606" s="33"/>
      <c r="AE606" s="33"/>
      <c r="AF606" s="33"/>
      <c r="AG606" s="33"/>
      <c r="AH606" s="33"/>
      <c r="AI606" s="170"/>
      <c r="AJ606" s="170"/>
      <c r="AK606" s="170"/>
      <c r="AL606" s="170"/>
      <c r="AM606" s="33"/>
      <c r="AN606" s="48"/>
      <c r="AO606" s="34"/>
      <c r="AP606" s="38"/>
      <c r="AQ606" s="34"/>
      <c r="AR606" s="31"/>
      <c r="AS606" s="38"/>
      <c r="AT606" s="38"/>
      <c r="AU606" s="37"/>
      <c r="AV606" s="38"/>
      <c r="AW606" s="38"/>
      <c r="AX606" s="147"/>
      <c r="AY606" s="60"/>
      <c r="AZ606" s="60"/>
      <c r="BA606" s="148"/>
      <c r="BB606" s="282"/>
      <c r="BC606" s="283"/>
      <c r="BD606" s="147"/>
      <c r="BE606" s="147"/>
      <c r="BF606" s="147"/>
      <c r="BG606" s="147"/>
      <c r="BH606" s="147"/>
      <c r="BI606" s="147"/>
      <c r="BJ606" s="147"/>
      <c r="BK606" s="148"/>
      <c r="BL606" s="149"/>
      <c r="BM606" s="149"/>
      <c r="BN606" s="147"/>
      <c r="BO606" s="38"/>
      <c r="BP606" s="38"/>
      <c r="BQ606" s="187"/>
      <c r="BR606" s="61"/>
      <c r="BS606" s="61"/>
      <c r="BT606" s="188"/>
      <c r="BU606" s="275"/>
      <c r="BV606" s="275"/>
      <c r="BW606" s="187"/>
      <c r="BX606" s="187"/>
      <c r="BY606" s="187"/>
      <c r="BZ606" s="187"/>
      <c r="CA606" s="187"/>
      <c r="CB606" s="187"/>
      <c r="CC606" s="187"/>
      <c r="CD606" s="187"/>
      <c r="CE606" s="187"/>
      <c r="CF606" s="188"/>
      <c r="CG606" s="189"/>
      <c r="CH606" s="189"/>
      <c r="CI606" s="187"/>
      <c r="CJ606" s="38"/>
      <c r="CK606" s="38"/>
      <c r="CL606" s="38"/>
      <c r="CM606" s="38"/>
      <c r="CN606" s="38"/>
      <c r="CO606" s="38"/>
      <c r="CP606" s="38"/>
      <c r="CQ606" s="38"/>
      <c r="CR606" s="38"/>
      <c r="CS606" s="38"/>
    </row>
    <row r="607" spans="1:97" ht="13.5" customHeight="1" x14ac:dyDescent="0.35">
      <c r="A607" s="25"/>
      <c r="B607" s="132"/>
      <c r="C607" s="27"/>
      <c r="D607" s="104"/>
      <c r="E607" s="105"/>
      <c r="F607" s="29"/>
      <c r="G607" s="30"/>
      <c r="H607" s="30"/>
      <c r="I607" s="31"/>
      <c r="J607" s="106"/>
      <c r="K607" s="106"/>
      <c r="L607" s="107"/>
      <c r="M607" s="107"/>
      <c r="N607" s="108"/>
      <c r="O607" s="108"/>
      <c r="P607" s="108"/>
      <c r="Q607" s="108"/>
      <c r="R607" s="108"/>
      <c r="S607" s="107"/>
      <c r="T607" s="107"/>
      <c r="U607" s="33"/>
      <c r="V607" s="31"/>
      <c r="W607" s="38"/>
      <c r="X607" s="38"/>
      <c r="Y607" s="38"/>
      <c r="Z607" s="38"/>
      <c r="AA607" s="38"/>
      <c r="AB607" s="33"/>
      <c r="AC607" s="33"/>
      <c r="AD607" s="33"/>
      <c r="AE607" s="33"/>
      <c r="AF607" s="33"/>
      <c r="AG607" s="33"/>
      <c r="AH607" s="33"/>
      <c r="AI607" s="170"/>
      <c r="AJ607" s="170"/>
      <c r="AK607" s="170"/>
      <c r="AL607" s="170"/>
      <c r="AM607" s="33"/>
      <c r="AN607" s="48"/>
      <c r="AO607" s="34"/>
      <c r="AP607" s="38"/>
      <c r="AQ607" s="34"/>
      <c r="AR607" s="31"/>
      <c r="AS607" s="38"/>
      <c r="AT607" s="38"/>
      <c r="AU607" s="37"/>
      <c r="AV607" s="38"/>
      <c r="AW607" s="38"/>
      <c r="AX607" s="147"/>
      <c r="AY607" s="60"/>
      <c r="AZ607" s="60"/>
      <c r="BA607" s="148"/>
      <c r="BB607" s="282"/>
      <c r="BC607" s="283"/>
      <c r="BD607" s="147"/>
      <c r="BE607" s="147"/>
      <c r="BF607" s="147"/>
      <c r="BG607" s="147"/>
      <c r="BH607" s="147"/>
      <c r="BI607" s="147"/>
      <c r="BJ607" s="147"/>
      <c r="BK607" s="148"/>
      <c r="BL607" s="149"/>
      <c r="BM607" s="149"/>
      <c r="BN607" s="147"/>
      <c r="BO607" s="38"/>
      <c r="BP607" s="38"/>
      <c r="BQ607" s="187"/>
      <c r="BR607" s="61"/>
      <c r="BS607" s="61"/>
      <c r="BT607" s="188"/>
      <c r="BU607" s="275"/>
      <c r="BV607" s="275"/>
      <c r="BW607" s="187"/>
      <c r="BX607" s="187"/>
      <c r="BY607" s="187"/>
      <c r="BZ607" s="187"/>
      <c r="CA607" s="187"/>
      <c r="CB607" s="187"/>
      <c r="CC607" s="187"/>
      <c r="CD607" s="187"/>
      <c r="CE607" s="187"/>
      <c r="CF607" s="188"/>
      <c r="CG607" s="189"/>
      <c r="CH607" s="189"/>
      <c r="CI607" s="187"/>
      <c r="CJ607" s="38"/>
      <c r="CK607" s="38"/>
      <c r="CL607" s="38"/>
      <c r="CM607" s="38"/>
      <c r="CN607" s="38"/>
      <c r="CO607" s="38"/>
      <c r="CP607" s="38"/>
      <c r="CQ607" s="38"/>
      <c r="CR607" s="38"/>
      <c r="CS607" s="38"/>
    </row>
    <row r="608" spans="1:97" ht="13.5" customHeight="1" x14ac:dyDescent="0.35">
      <c r="A608" s="25"/>
      <c r="B608" s="132"/>
      <c r="C608" s="27"/>
      <c r="D608" s="104"/>
      <c r="E608" s="105"/>
      <c r="F608" s="29"/>
      <c r="G608" s="30"/>
      <c r="H608" s="30"/>
      <c r="I608" s="31"/>
      <c r="J608" s="106"/>
      <c r="K608" s="106"/>
      <c r="L608" s="107"/>
      <c r="M608" s="107"/>
      <c r="N608" s="108"/>
      <c r="O608" s="108"/>
      <c r="P608" s="108"/>
      <c r="Q608" s="108"/>
      <c r="R608" s="108"/>
      <c r="S608" s="107"/>
      <c r="T608" s="107"/>
      <c r="U608" s="33"/>
      <c r="V608" s="31"/>
      <c r="W608" s="38"/>
      <c r="X608" s="38"/>
      <c r="Y608" s="38"/>
      <c r="Z608" s="38"/>
      <c r="AA608" s="38"/>
      <c r="AB608" s="33"/>
      <c r="AC608" s="33"/>
      <c r="AD608" s="33"/>
      <c r="AE608" s="33"/>
      <c r="AF608" s="33"/>
      <c r="AG608" s="33"/>
      <c r="AH608" s="33"/>
      <c r="AI608" s="170"/>
      <c r="AJ608" s="170"/>
      <c r="AK608" s="170"/>
      <c r="AL608" s="170"/>
      <c r="AM608" s="33"/>
      <c r="AN608" s="48"/>
      <c r="AO608" s="34"/>
      <c r="AP608" s="38"/>
      <c r="AQ608" s="34"/>
      <c r="AR608" s="31"/>
      <c r="AS608" s="38"/>
      <c r="AT608" s="38"/>
      <c r="AU608" s="37"/>
      <c r="AV608" s="38"/>
      <c r="AW608" s="38"/>
      <c r="AX608" s="147"/>
      <c r="AY608" s="60"/>
      <c r="AZ608" s="60"/>
      <c r="BA608" s="148"/>
      <c r="BB608" s="282"/>
      <c r="BC608" s="283"/>
      <c r="BD608" s="147"/>
      <c r="BE608" s="147"/>
      <c r="BF608" s="147"/>
      <c r="BG608" s="147"/>
      <c r="BH608" s="147"/>
      <c r="BI608" s="147"/>
      <c r="BJ608" s="147"/>
      <c r="BK608" s="148"/>
      <c r="BL608" s="149"/>
      <c r="BM608" s="149"/>
      <c r="BN608" s="147"/>
      <c r="BO608" s="38"/>
      <c r="BP608" s="38"/>
      <c r="BQ608" s="187"/>
      <c r="BR608" s="61"/>
      <c r="BS608" s="61"/>
      <c r="BT608" s="188"/>
      <c r="BU608" s="275"/>
      <c r="BV608" s="275"/>
      <c r="BW608" s="187"/>
      <c r="BX608" s="187"/>
      <c r="BY608" s="187"/>
      <c r="BZ608" s="187"/>
      <c r="CA608" s="187"/>
      <c r="CB608" s="187"/>
      <c r="CC608" s="187"/>
      <c r="CD608" s="187"/>
      <c r="CE608" s="187"/>
      <c r="CF608" s="188"/>
      <c r="CG608" s="189"/>
      <c r="CH608" s="189"/>
      <c r="CI608" s="187"/>
      <c r="CJ608" s="38"/>
      <c r="CK608" s="38"/>
      <c r="CL608" s="38"/>
      <c r="CM608" s="38"/>
      <c r="CN608" s="38"/>
      <c r="CO608" s="38"/>
      <c r="CP608" s="38"/>
      <c r="CQ608" s="38"/>
      <c r="CR608" s="38"/>
      <c r="CS608" s="38"/>
    </row>
    <row r="609" spans="1:97" ht="13.5" customHeight="1" x14ac:dyDescent="0.35">
      <c r="A609" s="25"/>
      <c r="B609" s="132"/>
      <c r="C609" s="27"/>
      <c r="D609" s="104"/>
      <c r="E609" s="105"/>
      <c r="F609" s="29"/>
      <c r="G609" s="30"/>
      <c r="H609" s="30"/>
      <c r="I609" s="31"/>
      <c r="J609" s="106"/>
      <c r="K609" s="106"/>
      <c r="L609" s="107"/>
      <c r="M609" s="107"/>
      <c r="N609" s="108"/>
      <c r="O609" s="108"/>
      <c r="P609" s="108"/>
      <c r="Q609" s="108"/>
      <c r="R609" s="108"/>
      <c r="S609" s="107"/>
      <c r="T609" s="107"/>
      <c r="U609" s="33"/>
      <c r="V609" s="31"/>
      <c r="W609" s="38"/>
      <c r="X609" s="38"/>
      <c r="Y609" s="38"/>
      <c r="Z609" s="38"/>
      <c r="AA609" s="38"/>
      <c r="AB609" s="33"/>
      <c r="AC609" s="33"/>
      <c r="AD609" s="33"/>
      <c r="AE609" s="33"/>
      <c r="AF609" s="33"/>
      <c r="AG609" s="33"/>
      <c r="AH609" s="33"/>
      <c r="AI609" s="170"/>
      <c r="AJ609" s="170"/>
      <c r="AK609" s="170"/>
      <c r="AL609" s="170"/>
      <c r="AM609" s="33"/>
      <c r="AN609" s="48"/>
      <c r="AO609" s="34"/>
      <c r="AP609" s="38"/>
      <c r="AQ609" s="34"/>
      <c r="AR609" s="31"/>
      <c r="AS609" s="38"/>
      <c r="AT609" s="38"/>
      <c r="AU609" s="37"/>
      <c r="AV609" s="38"/>
      <c r="AW609" s="38"/>
      <c r="AX609" s="147"/>
      <c r="AY609" s="60"/>
      <c r="AZ609" s="60"/>
      <c r="BA609" s="148"/>
      <c r="BB609" s="282"/>
      <c r="BC609" s="283"/>
      <c r="BD609" s="147"/>
      <c r="BE609" s="147"/>
      <c r="BF609" s="147"/>
      <c r="BG609" s="147"/>
      <c r="BH609" s="147"/>
      <c r="BI609" s="147"/>
      <c r="BJ609" s="147"/>
      <c r="BK609" s="148"/>
      <c r="BL609" s="149"/>
      <c r="BM609" s="149"/>
      <c r="BN609" s="147"/>
      <c r="BO609" s="38"/>
      <c r="BP609" s="38"/>
      <c r="BQ609" s="187"/>
      <c r="BR609" s="61"/>
      <c r="BS609" s="61"/>
      <c r="BT609" s="188"/>
      <c r="BU609" s="275"/>
      <c r="BV609" s="275"/>
      <c r="BW609" s="187"/>
      <c r="BX609" s="187"/>
      <c r="BY609" s="187"/>
      <c r="BZ609" s="187"/>
      <c r="CA609" s="187"/>
      <c r="CB609" s="187"/>
      <c r="CC609" s="187"/>
      <c r="CD609" s="187"/>
      <c r="CE609" s="187"/>
      <c r="CF609" s="188"/>
      <c r="CG609" s="189"/>
      <c r="CH609" s="189"/>
      <c r="CI609" s="187"/>
      <c r="CJ609" s="38"/>
      <c r="CK609" s="38"/>
      <c r="CL609" s="38"/>
      <c r="CM609" s="38"/>
      <c r="CN609" s="38"/>
      <c r="CO609" s="38"/>
      <c r="CP609" s="38"/>
      <c r="CQ609" s="38"/>
      <c r="CR609" s="38"/>
      <c r="CS609" s="38"/>
    </row>
    <row r="610" spans="1:97" ht="13.5" customHeight="1" x14ac:dyDescent="0.35">
      <c r="A610" s="25"/>
      <c r="B610" s="132"/>
      <c r="C610" s="27"/>
      <c r="D610" s="104"/>
      <c r="E610" s="105"/>
      <c r="F610" s="29"/>
      <c r="G610" s="30"/>
      <c r="H610" s="30"/>
      <c r="I610" s="31"/>
      <c r="J610" s="106"/>
      <c r="K610" s="106"/>
      <c r="L610" s="107"/>
      <c r="M610" s="107"/>
      <c r="N610" s="108"/>
      <c r="O610" s="108"/>
      <c r="P610" s="108"/>
      <c r="Q610" s="108"/>
      <c r="R610" s="108"/>
      <c r="S610" s="107"/>
      <c r="T610" s="107"/>
      <c r="U610" s="33"/>
      <c r="V610" s="31"/>
      <c r="W610" s="38"/>
      <c r="X610" s="38"/>
      <c r="Y610" s="38"/>
      <c r="Z610" s="38"/>
      <c r="AA610" s="38"/>
      <c r="AB610" s="33"/>
      <c r="AC610" s="33"/>
      <c r="AD610" s="33"/>
      <c r="AE610" s="33"/>
      <c r="AF610" s="33"/>
      <c r="AG610" s="33"/>
      <c r="AH610" s="33"/>
      <c r="AI610" s="170"/>
      <c r="AJ610" s="170"/>
      <c r="AK610" s="170"/>
      <c r="AL610" s="170"/>
      <c r="AM610" s="33"/>
      <c r="AN610" s="48"/>
      <c r="AO610" s="34"/>
      <c r="AP610" s="38"/>
      <c r="AQ610" s="34"/>
      <c r="AR610" s="31"/>
      <c r="AS610" s="38"/>
      <c r="AT610" s="38"/>
      <c r="AU610" s="37"/>
      <c r="AV610" s="38"/>
      <c r="AW610" s="38"/>
      <c r="AX610" s="147"/>
      <c r="AY610" s="60"/>
      <c r="AZ610" s="60"/>
      <c r="BA610" s="148"/>
      <c r="BB610" s="282"/>
      <c r="BC610" s="283"/>
      <c r="BD610" s="147"/>
      <c r="BE610" s="147"/>
      <c r="BF610" s="147"/>
      <c r="BG610" s="147"/>
      <c r="BH610" s="147"/>
      <c r="BI610" s="147"/>
      <c r="BJ610" s="147"/>
      <c r="BK610" s="148"/>
      <c r="BL610" s="149"/>
      <c r="BM610" s="149"/>
      <c r="BN610" s="147"/>
      <c r="BO610" s="38"/>
      <c r="BP610" s="38"/>
      <c r="BQ610" s="187"/>
      <c r="BR610" s="61"/>
      <c r="BS610" s="61"/>
      <c r="BT610" s="188"/>
      <c r="BU610" s="275"/>
      <c r="BV610" s="275"/>
      <c r="BW610" s="187"/>
      <c r="BX610" s="187"/>
      <c r="BY610" s="187"/>
      <c r="BZ610" s="187"/>
      <c r="CA610" s="187"/>
      <c r="CB610" s="187"/>
      <c r="CC610" s="187"/>
      <c r="CD610" s="187"/>
      <c r="CE610" s="187"/>
      <c r="CF610" s="188"/>
      <c r="CG610" s="189"/>
      <c r="CH610" s="189"/>
      <c r="CI610" s="187"/>
      <c r="CJ610" s="38"/>
      <c r="CK610" s="38"/>
      <c r="CL610" s="38"/>
      <c r="CM610" s="38"/>
      <c r="CN610" s="38"/>
      <c r="CO610" s="38"/>
      <c r="CP610" s="38"/>
      <c r="CQ610" s="38"/>
      <c r="CR610" s="38"/>
      <c r="CS610" s="38"/>
    </row>
    <row r="611" spans="1:97" ht="13.5" customHeight="1" x14ac:dyDescent="0.35">
      <c r="A611" s="25"/>
      <c r="B611" s="132"/>
      <c r="C611" s="27"/>
      <c r="D611" s="104"/>
      <c r="E611" s="105"/>
      <c r="F611" s="29"/>
      <c r="G611" s="30"/>
      <c r="H611" s="30"/>
      <c r="I611" s="31"/>
      <c r="J611" s="106"/>
      <c r="K611" s="106"/>
      <c r="L611" s="107"/>
      <c r="M611" s="107"/>
      <c r="N611" s="108"/>
      <c r="O611" s="108"/>
      <c r="P611" s="108"/>
      <c r="Q611" s="108"/>
      <c r="R611" s="108"/>
      <c r="S611" s="107"/>
      <c r="T611" s="107"/>
      <c r="U611" s="33"/>
      <c r="V611" s="31"/>
      <c r="W611" s="38"/>
      <c r="X611" s="38"/>
      <c r="Y611" s="38"/>
      <c r="Z611" s="38"/>
      <c r="AA611" s="38"/>
      <c r="AB611" s="33"/>
      <c r="AC611" s="33"/>
      <c r="AD611" s="33"/>
      <c r="AE611" s="33"/>
      <c r="AF611" s="33"/>
      <c r="AG611" s="33"/>
      <c r="AH611" s="33"/>
      <c r="AI611" s="170"/>
      <c r="AJ611" s="170"/>
      <c r="AK611" s="170"/>
      <c r="AL611" s="170"/>
      <c r="AM611" s="33"/>
      <c r="AN611" s="48"/>
      <c r="AO611" s="34"/>
      <c r="AP611" s="38"/>
      <c r="AQ611" s="34"/>
      <c r="AR611" s="31"/>
      <c r="AS611" s="38"/>
      <c r="AT611" s="38"/>
      <c r="AU611" s="37"/>
      <c r="AV611" s="38"/>
      <c r="AW611" s="38"/>
      <c r="AX611" s="147"/>
      <c r="AY611" s="60"/>
      <c r="AZ611" s="60"/>
      <c r="BA611" s="148"/>
      <c r="BB611" s="282"/>
      <c r="BC611" s="283"/>
      <c r="BD611" s="147"/>
      <c r="BE611" s="147"/>
      <c r="BF611" s="147"/>
      <c r="BG611" s="147"/>
      <c r="BH611" s="147"/>
      <c r="BI611" s="147"/>
      <c r="BJ611" s="147"/>
      <c r="BK611" s="148"/>
      <c r="BL611" s="149"/>
      <c r="BM611" s="149"/>
      <c r="BN611" s="147"/>
      <c r="BO611" s="38"/>
      <c r="BP611" s="38"/>
      <c r="BQ611" s="187"/>
      <c r="BR611" s="61"/>
      <c r="BS611" s="61"/>
      <c r="BT611" s="188"/>
      <c r="BU611" s="275"/>
      <c r="BV611" s="275"/>
      <c r="BW611" s="187"/>
      <c r="BX611" s="187"/>
      <c r="BY611" s="187"/>
      <c r="BZ611" s="187"/>
      <c r="CA611" s="187"/>
      <c r="CB611" s="187"/>
      <c r="CC611" s="187"/>
      <c r="CD611" s="187"/>
      <c r="CE611" s="187"/>
      <c r="CF611" s="188"/>
      <c r="CG611" s="189"/>
      <c r="CH611" s="189"/>
      <c r="CI611" s="187"/>
      <c r="CJ611" s="38"/>
      <c r="CK611" s="38"/>
      <c r="CL611" s="38"/>
      <c r="CM611" s="38"/>
      <c r="CN611" s="38"/>
      <c r="CO611" s="38"/>
      <c r="CP611" s="38"/>
      <c r="CQ611" s="38"/>
      <c r="CR611" s="38"/>
      <c r="CS611" s="38"/>
    </row>
    <row r="612" spans="1:97" ht="13.5" customHeight="1" x14ac:dyDescent="0.35">
      <c r="A612" s="25"/>
      <c r="B612" s="132"/>
      <c r="C612" s="27"/>
      <c r="D612" s="104"/>
      <c r="E612" s="105"/>
      <c r="F612" s="29"/>
      <c r="G612" s="30"/>
      <c r="H612" s="30"/>
      <c r="I612" s="31"/>
      <c r="J612" s="106"/>
      <c r="K612" s="106"/>
      <c r="L612" s="107"/>
      <c r="M612" s="107"/>
      <c r="N612" s="108"/>
      <c r="O612" s="108"/>
      <c r="P612" s="108"/>
      <c r="Q612" s="108"/>
      <c r="R612" s="108"/>
      <c r="S612" s="107"/>
      <c r="T612" s="107"/>
      <c r="U612" s="33"/>
      <c r="V612" s="31"/>
      <c r="W612" s="38"/>
      <c r="X612" s="38"/>
      <c r="Y612" s="38"/>
      <c r="Z612" s="38"/>
      <c r="AA612" s="38"/>
      <c r="AB612" s="33"/>
      <c r="AC612" s="33"/>
      <c r="AD612" s="33"/>
      <c r="AE612" s="33"/>
      <c r="AF612" s="33"/>
      <c r="AG612" s="33"/>
      <c r="AH612" s="33"/>
      <c r="AI612" s="170"/>
      <c r="AJ612" s="170"/>
      <c r="AK612" s="170"/>
      <c r="AL612" s="170"/>
      <c r="AM612" s="33"/>
      <c r="AN612" s="48"/>
      <c r="AO612" s="34"/>
      <c r="AP612" s="38"/>
      <c r="AQ612" s="34"/>
      <c r="AR612" s="31"/>
      <c r="AS612" s="38"/>
      <c r="AT612" s="38"/>
      <c r="AU612" s="37"/>
      <c r="AV612" s="38"/>
      <c r="AW612" s="38"/>
      <c r="AX612" s="147"/>
      <c r="AY612" s="60"/>
      <c r="AZ612" s="60"/>
      <c r="BA612" s="148"/>
      <c r="BB612" s="282"/>
      <c r="BC612" s="283"/>
      <c r="BD612" s="147"/>
      <c r="BE612" s="147"/>
      <c r="BF612" s="147"/>
      <c r="BG612" s="147"/>
      <c r="BH612" s="147"/>
      <c r="BI612" s="147"/>
      <c r="BJ612" s="147"/>
      <c r="BK612" s="148"/>
      <c r="BL612" s="149"/>
      <c r="BM612" s="149"/>
      <c r="BN612" s="147"/>
      <c r="BO612" s="38"/>
      <c r="BP612" s="38"/>
      <c r="BQ612" s="187"/>
      <c r="BR612" s="61"/>
      <c r="BS612" s="61"/>
      <c r="BT612" s="188"/>
      <c r="BU612" s="275"/>
      <c r="BV612" s="275"/>
      <c r="BW612" s="187"/>
      <c r="BX612" s="187"/>
      <c r="BY612" s="187"/>
      <c r="BZ612" s="187"/>
      <c r="CA612" s="187"/>
      <c r="CB612" s="187"/>
      <c r="CC612" s="187"/>
      <c r="CD612" s="187"/>
      <c r="CE612" s="187"/>
      <c r="CF612" s="188"/>
      <c r="CG612" s="189"/>
      <c r="CH612" s="189"/>
      <c r="CI612" s="187"/>
      <c r="CJ612" s="38"/>
      <c r="CK612" s="38"/>
      <c r="CL612" s="38"/>
      <c r="CM612" s="38"/>
      <c r="CN612" s="38"/>
      <c r="CO612" s="38"/>
      <c r="CP612" s="38"/>
      <c r="CQ612" s="38"/>
      <c r="CR612" s="38"/>
      <c r="CS612" s="38"/>
    </row>
    <row r="613" spans="1:97" ht="13.5" customHeight="1" x14ac:dyDescent="0.35">
      <c r="A613" s="25"/>
      <c r="B613" s="132"/>
      <c r="C613" s="27"/>
      <c r="D613" s="104"/>
      <c r="E613" s="105"/>
      <c r="F613" s="29"/>
      <c r="G613" s="30"/>
      <c r="H613" s="30"/>
      <c r="I613" s="31"/>
      <c r="J613" s="106"/>
      <c r="K613" s="106"/>
      <c r="L613" s="107"/>
      <c r="M613" s="107"/>
      <c r="N613" s="108"/>
      <c r="O613" s="108"/>
      <c r="P613" s="108"/>
      <c r="Q613" s="108"/>
      <c r="R613" s="108"/>
      <c r="S613" s="107"/>
      <c r="T613" s="107"/>
      <c r="U613" s="33"/>
      <c r="V613" s="31"/>
      <c r="W613" s="38"/>
      <c r="X613" s="38"/>
      <c r="Y613" s="38"/>
      <c r="Z613" s="38"/>
      <c r="AA613" s="38"/>
      <c r="AB613" s="33"/>
      <c r="AC613" s="33"/>
      <c r="AD613" s="33"/>
      <c r="AE613" s="33"/>
      <c r="AF613" s="33"/>
      <c r="AG613" s="33"/>
      <c r="AH613" s="33"/>
      <c r="AI613" s="170"/>
      <c r="AJ613" s="170"/>
      <c r="AK613" s="170"/>
      <c r="AL613" s="170"/>
      <c r="AM613" s="33"/>
      <c r="AN613" s="48"/>
      <c r="AO613" s="34"/>
      <c r="AP613" s="38"/>
      <c r="AQ613" s="34"/>
      <c r="AR613" s="31"/>
      <c r="AS613" s="38"/>
      <c r="AT613" s="38"/>
      <c r="AU613" s="37"/>
      <c r="AV613" s="38"/>
      <c r="AW613" s="38"/>
      <c r="AX613" s="147"/>
      <c r="AY613" s="60"/>
      <c r="AZ613" s="60"/>
      <c r="BA613" s="148"/>
      <c r="BB613" s="282"/>
      <c r="BC613" s="283"/>
      <c r="BD613" s="147"/>
      <c r="BE613" s="147"/>
      <c r="BF613" s="147"/>
      <c r="BG613" s="147"/>
      <c r="BH613" s="147"/>
      <c r="BI613" s="147"/>
      <c r="BJ613" s="147"/>
      <c r="BK613" s="148"/>
      <c r="BL613" s="149"/>
      <c r="BM613" s="149"/>
      <c r="BN613" s="147"/>
      <c r="BO613" s="38"/>
      <c r="BP613" s="38"/>
      <c r="BQ613" s="187"/>
      <c r="BR613" s="61"/>
      <c r="BS613" s="61"/>
      <c r="BT613" s="188"/>
      <c r="BU613" s="275"/>
      <c r="BV613" s="275"/>
      <c r="BW613" s="187"/>
      <c r="BX613" s="187"/>
      <c r="BY613" s="187"/>
      <c r="BZ613" s="187"/>
      <c r="CA613" s="187"/>
      <c r="CB613" s="187"/>
      <c r="CC613" s="187"/>
      <c r="CD613" s="187"/>
      <c r="CE613" s="187"/>
      <c r="CF613" s="188"/>
      <c r="CG613" s="189"/>
      <c r="CH613" s="189"/>
      <c r="CI613" s="187"/>
      <c r="CJ613" s="38"/>
      <c r="CK613" s="38"/>
      <c r="CL613" s="38"/>
      <c r="CM613" s="38"/>
      <c r="CN613" s="38"/>
      <c r="CO613" s="38"/>
      <c r="CP613" s="38"/>
      <c r="CQ613" s="38"/>
      <c r="CR613" s="38"/>
      <c r="CS613" s="38"/>
    </row>
    <row r="614" spans="1:97" ht="13.5" customHeight="1" x14ac:dyDescent="0.35">
      <c r="A614" s="25"/>
      <c r="B614" s="132"/>
      <c r="C614" s="27"/>
      <c r="D614" s="104"/>
      <c r="E614" s="105"/>
      <c r="F614" s="29"/>
      <c r="G614" s="30"/>
      <c r="H614" s="30"/>
      <c r="I614" s="31"/>
      <c r="J614" s="106"/>
      <c r="K614" s="106"/>
      <c r="L614" s="107"/>
      <c r="M614" s="107"/>
      <c r="N614" s="108"/>
      <c r="O614" s="108"/>
      <c r="P614" s="108"/>
      <c r="Q614" s="108"/>
      <c r="R614" s="108"/>
      <c r="S614" s="107"/>
      <c r="T614" s="107"/>
      <c r="U614" s="33"/>
      <c r="V614" s="31"/>
      <c r="W614" s="38"/>
      <c r="X614" s="38"/>
      <c r="Y614" s="38"/>
      <c r="Z614" s="38"/>
      <c r="AA614" s="38"/>
      <c r="AB614" s="33"/>
      <c r="AC614" s="33"/>
      <c r="AD614" s="33"/>
      <c r="AE614" s="33"/>
      <c r="AF614" s="33"/>
      <c r="AG614" s="33"/>
      <c r="AH614" s="33"/>
      <c r="AI614" s="170"/>
      <c r="AJ614" s="170"/>
      <c r="AK614" s="170"/>
      <c r="AL614" s="170"/>
      <c r="AM614" s="33"/>
      <c r="AN614" s="48"/>
      <c r="AO614" s="34"/>
      <c r="AP614" s="38"/>
      <c r="AQ614" s="34"/>
      <c r="AR614" s="31"/>
      <c r="AS614" s="38"/>
      <c r="AT614" s="38"/>
      <c r="AU614" s="37"/>
      <c r="AV614" s="38"/>
      <c r="AW614" s="38"/>
      <c r="AX614" s="147"/>
      <c r="AY614" s="60"/>
      <c r="AZ614" s="60"/>
      <c r="BA614" s="148"/>
      <c r="BB614" s="282"/>
      <c r="BC614" s="283"/>
      <c r="BD614" s="147"/>
      <c r="BE614" s="147"/>
      <c r="BF614" s="147"/>
      <c r="BG614" s="147"/>
      <c r="BH614" s="147"/>
      <c r="BI614" s="147"/>
      <c r="BJ614" s="147"/>
      <c r="BK614" s="148"/>
      <c r="BL614" s="149"/>
      <c r="BM614" s="149"/>
      <c r="BN614" s="147"/>
      <c r="BO614" s="38"/>
      <c r="BP614" s="38"/>
      <c r="BQ614" s="187"/>
      <c r="BR614" s="61"/>
      <c r="BS614" s="61"/>
      <c r="BT614" s="188"/>
      <c r="BU614" s="275"/>
      <c r="BV614" s="275"/>
      <c r="BW614" s="187"/>
      <c r="BX614" s="187"/>
      <c r="BY614" s="187"/>
      <c r="BZ614" s="187"/>
      <c r="CA614" s="187"/>
      <c r="CB614" s="187"/>
      <c r="CC614" s="187"/>
      <c r="CD614" s="187"/>
      <c r="CE614" s="187"/>
      <c r="CF614" s="188"/>
      <c r="CG614" s="189"/>
      <c r="CH614" s="189"/>
      <c r="CI614" s="187"/>
      <c r="CJ614" s="38"/>
      <c r="CK614" s="38"/>
      <c r="CL614" s="38"/>
      <c r="CM614" s="38"/>
      <c r="CN614" s="38"/>
      <c r="CO614" s="38"/>
      <c r="CP614" s="38"/>
      <c r="CQ614" s="38"/>
      <c r="CR614" s="38"/>
      <c r="CS614" s="38"/>
    </row>
    <row r="615" spans="1:97" ht="13.5" customHeight="1" x14ac:dyDescent="0.35">
      <c r="A615" s="25"/>
      <c r="B615" s="132"/>
      <c r="C615" s="27"/>
      <c r="D615" s="104"/>
      <c r="E615" s="105"/>
      <c r="F615" s="29"/>
      <c r="G615" s="30"/>
      <c r="H615" s="30"/>
      <c r="I615" s="31"/>
      <c r="J615" s="106"/>
      <c r="K615" s="106"/>
      <c r="L615" s="107"/>
      <c r="M615" s="107"/>
      <c r="N615" s="108"/>
      <c r="O615" s="108"/>
      <c r="P615" s="108"/>
      <c r="Q615" s="108"/>
      <c r="R615" s="108"/>
      <c r="S615" s="107"/>
      <c r="T615" s="107"/>
      <c r="U615" s="33"/>
      <c r="V615" s="31"/>
      <c r="W615" s="38"/>
      <c r="X615" s="38"/>
      <c r="Y615" s="38"/>
      <c r="Z615" s="38"/>
      <c r="AA615" s="38"/>
      <c r="AB615" s="33"/>
      <c r="AC615" s="33"/>
      <c r="AD615" s="33"/>
      <c r="AE615" s="33"/>
      <c r="AF615" s="33"/>
      <c r="AG615" s="33"/>
      <c r="AH615" s="33"/>
      <c r="AI615" s="170"/>
      <c r="AJ615" s="170"/>
      <c r="AK615" s="170"/>
      <c r="AL615" s="170"/>
      <c r="AM615" s="33"/>
      <c r="AN615" s="48"/>
      <c r="AO615" s="34"/>
      <c r="AP615" s="38"/>
      <c r="AQ615" s="34"/>
      <c r="AR615" s="31"/>
      <c r="AS615" s="38"/>
      <c r="AT615" s="38"/>
      <c r="AU615" s="37"/>
      <c r="AV615" s="38"/>
      <c r="AW615" s="38"/>
      <c r="AX615" s="147"/>
      <c r="AY615" s="60"/>
      <c r="AZ615" s="60"/>
      <c r="BA615" s="148"/>
      <c r="BB615" s="282"/>
      <c r="BC615" s="283"/>
      <c r="BD615" s="147"/>
      <c r="BE615" s="147"/>
      <c r="BF615" s="147"/>
      <c r="BG615" s="147"/>
      <c r="BH615" s="147"/>
      <c r="BI615" s="147"/>
      <c r="BJ615" s="147"/>
      <c r="BK615" s="148"/>
      <c r="BL615" s="149"/>
      <c r="BM615" s="149"/>
      <c r="BN615" s="147"/>
      <c r="BO615" s="38"/>
      <c r="BP615" s="38"/>
      <c r="BQ615" s="187"/>
      <c r="BR615" s="61"/>
      <c r="BS615" s="61"/>
      <c r="BT615" s="188"/>
      <c r="BU615" s="275"/>
      <c r="BV615" s="275"/>
      <c r="BW615" s="187"/>
      <c r="BX615" s="187"/>
      <c r="BY615" s="187"/>
      <c r="BZ615" s="187"/>
      <c r="CA615" s="187"/>
      <c r="CB615" s="187"/>
      <c r="CC615" s="187"/>
      <c r="CD615" s="187"/>
      <c r="CE615" s="187"/>
      <c r="CF615" s="188"/>
      <c r="CG615" s="189"/>
      <c r="CH615" s="189"/>
      <c r="CI615" s="187"/>
      <c r="CJ615" s="38"/>
      <c r="CK615" s="38"/>
      <c r="CL615" s="38"/>
      <c r="CM615" s="38"/>
      <c r="CN615" s="38"/>
      <c r="CO615" s="38"/>
      <c r="CP615" s="38"/>
      <c r="CQ615" s="38"/>
      <c r="CR615" s="38"/>
      <c r="CS615" s="38"/>
    </row>
    <row r="616" spans="1:97" ht="13.5" customHeight="1" x14ac:dyDescent="0.35">
      <c r="A616" s="25"/>
      <c r="B616" s="132"/>
      <c r="C616" s="27"/>
      <c r="D616" s="104"/>
      <c r="E616" s="105"/>
      <c r="F616" s="29"/>
      <c r="G616" s="30"/>
      <c r="H616" s="30"/>
      <c r="I616" s="31"/>
      <c r="J616" s="106"/>
      <c r="K616" s="106"/>
      <c r="L616" s="107"/>
      <c r="M616" s="107"/>
      <c r="N616" s="108"/>
      <c r="O616" s="108"/>
      <c r="P616" s="108"/>
      <c r="Q616" s="108"/>
      <c r="R616" s="108"/>
      <c r="S616" s="107"/>
      <c r="T616" s="107"/>
      <c r="U616" s="33"/>
      <c r="V616" s="31"/>
      <c r="W616" s="38"/>
      <c r="X616" s="38"/>
      <c r="Y616" s="38"/>
      <c r="Z616" s="38"/>
      <c r="AA616" s="38"/>
      <c r="AB616" s="33"/>
      <c r="AC616" s="33"/>
      <c r="AD616" s="33"/>
      <c r="AE616" s="33"/>
      <c r="AF616" s="33"/>
      <c r="AG616" s="33"/>
      <c r="AH616" s="33"/>
      <c r="AI616" s="170"/>
      <c r="AJ616" s="170"/>
      <c r="AK616" s="170"/>
      <c r="AL616" s="170"/>
      <c r="AM616" s="33"/>
      <c r="AN616" s="48"/>
      <c r="AO616" s="34"/>
      <c r="AP616" s="38"/>
      <c r="AQ616" s="34"/>
      <c r="AR616" s="31"/>
      <c r="AS616" s="38"/>
      <c r="AT616" s="38"/>
      <c r="AU616" s="37"/>
      <c r="AV616" s="38"/>
      <c r="AW616" s="38"/>
      <c r="AX616" s="147"/>
      <c r="AY616" s="60"/>
      <c r="AZ616" s="60"/>
      <c r="BA616" s="148"/>
      <c r="BB616" s="282"/>
      <c r="BC616" s="283"/>
      <c r="BD616" s="147"/>
      <c r="BE616" s="147"/>
      <c r="BF616" s="147"/>
      <c r="BG616" s="147"/>
      <c r="BH616" s="147"/>
      <c r="BI616" s="147"/>
      <c r="BJ616" s="147"/>
      <c r="BK616" s="148"/>
      <c r="BL616" s="149"/>
      <c r="BM616" s="149"/>
      <c r="BN616" s="147"/>
      <c r="BO616" s="38"/>
      <c r="BP616" s="38"/>
      <c r="BQ616" s="187"/>
      <c r="BR616" s="61"/>
      <c r="BS616" s="61"/>
      <c r="BT616" s="188"/>
      <c r="BU616" s="275"/>
      <c r="BV616" s="275"/>
      <c r="BW616" s="187"/>
      <c r="BX616" s="187"/>
      <c r="BY616" s="187"/>
      <c r="BZ616" s="187"/>
      <c r="CA616" s="187"/>
      <c r="CB616" s="187"/>
      <c r="CC616" s="187"/>
      <c r="CD616" s="187"/>
      <c r="CE616" s="187"/>
      <c r="CF616" s="188"/>
      <c r="CG616" s="189"/>
      <c r="CH616" s="189"/>
      <c r="CI616" s="187"/>
      <c r="CJ616" s="38"/>
      <c r="CK616" s="38"/>
      <c r="CL616" s="38"/>
      <c r="CM616" s="38"/>
      <c r="CN616" s="38"/>
      <c r="CO616" s="38"/>
      <c r="CP616" s="38"/>
      <c r="CQ616" s="38"/>
      <c r="CR616" s="38"/>
      <c r="CS616" s="38"/>
    </row>
    <row r="617" spans="1:97" ht="13.5" customHeight="1" x14ac:dyDescent="0.35">
      <c r="A617" s="25"/>
      <c r="B617" s="132"/>
      <c r="C617" s="27"/>
      <c r="D617" s="104"/>
      <c r="E617" s="105"/>
      <c r="F617" s="29"/>
      <c r="G617" s="30"/>
      <c r="H617" s="30"/>
      <c r="I617" s="31"/>
      <c r="J617" s="106"/>
      <c r="K617" s="106"/>
      <c r="L617" s="107"/>
      <c r="M617" s="107"/>
      <c r="N617" s="108"/>
      <c r="O617" s="108"/>
      <c r="P617" s="108"/>
      <c r="Q617" s="108"/>
      <c r="R617" s="108"/>
      <c r="S617" s="107"/>
      <c r="T617" s="107"/>
      <c r="U617" s="33"/>
      <c r="V617" s="31"/>
      <c r="W617" s="38"/>
      <c r="X617" s="38"/>
      <c r="Y617" s="38"/>
      <c r="Z617" s="38"/>
      <c r="AA617" s="38"/>
      <c r="AB617" s="33"/>
      <c r="AC617" s="33"/>
      <c r="AD617" s="33"/>
      <c r="AE617" s="33"/>
      <c r="AF617" s="33"/>
      <c r="AG617" s="33"/>
      <c r="AH617" s="33"/>
      <c r="AI617" s="170"/>
      <c r="AJ617" s="170"/>
      <c r="AK617" s="170"/>
      <c r="AL617" s="170"/>
      <c r="AM617" s="33"/>
      <c r="AN617" s="48"/>
      <c r="AO617" s="34"/>
      <c r="AP617" s="38"/>
      <c r="AQ617" s="34"/>
      <c r="AR617" s="31"/>
      <c r="AS617" s="38"/>
      <c r="AT617" s="38"/>
      <c r="AU617" s="37"/>
      <c r="AV617" s="38"/>
      <c r="AW617" s="38"/>
      <c r="AX617" s="147"/>
      <c r="AY617" s="60"/>
      <c r="AZ617" s="60"/>
      <c r="BA617" s="148"/>
      <c r="BB617" s="282"/>
      <c r="BC617" s="283"/>
      <c r="BD617" s="147"/>
      <c r="BE617" s="147"/>
      <c r="BF617" s="147"/>
      <c r="BG617" s="147"/>
      <c r="BH617" s="147"/>
      <c r="BI617" s="147"/>
      <c r="BJ617" s="147"/>
      <c r="BK617" s="148"/>
      <c r="BL617" s="149"/>
      <c r="BM617" s="149"/>
      <c r="BN617" s="147"/>
      <c r="BO617" s="38"/>
      <c r="BP617" s="38"/>
      <c r="BQ617" s="187"/>
      <c r="BR617" s="61"/>
      <c r="BS617" s="61"/>
      <c r="BT617" s="188"/>
      <c r="BU617" s="275"/>
      <c r="BV617" s="275"/>
      <c r="BW617" s="187"/>
      <c r="BX617" s="187"/>
      <c r="BY617" s="187"/>
      <c r="BZ617" s="187"/>
      <c r="CA617" s="187"/>
      <c r="CB617" s="187"/>
      <c r="CC617" s="187"/>
      <c r="CD617" s="187"/>
      <c r="CE617" s="187"/>
      <c r="CF617" s="188"/>
      <c r="CG617" s="189"/>
      <c r="CH617" s="189"/>
      <c r="CI617" s="187"/>
      <c r="CJ617" s="38"/>
      <c r="CK617" s="38"/>
      <c r="CL617" s="38"/>
      <c r="CM617" s="38"/>
      <c r="CN617" s="38"/>
      <c r="CO617" s="38"/>
      <c r="CP617" s="38"/>
      <c r="CQ617" s="38"/>
      <c r="CR617" s="38"/>
      <c r="CS617" s="38"/>
    </row>
    <row r="618" spans="1:97" ht="13.5" customHeight="1" x14ac:dyDescent="0.35">
      <c r="A618" s="25"/>
      <c r="B618" s="132"/>
      <c r="C618" s="27"/>
      <c r="D618" s="104"/>
      <c r="E618" s="105"/>
      <c r="F618" s="29"/>
      <c r="G618" s="30"/>
      <c r="H618" s="30"/>
      <c r="I618" s="31"/>
      <c r="J618" s="106"/>
      <c r="K618" s="106"/>
      <c r="L618" s="107"/>
      <c r="M618" s="107"/>
      <c r="N618" s="108"/>
      <c r="O618" s="108"/>
      <c r="P618" s="108"/>
      <c r="Q618" s="108"/>
      <c r="R618" s="108"/>
      <c r="S618" s="107"/>
      <c r="T618" s="107"/>
      <c r="U618" s="33"/>
      <c r="V618" s="31"/>
      <c r="W618" s="38"/>
      <c r="X618" s="38"/>
      <c r="Y618" s="38"/>
      <c r="Z618" s="38"/>
      <c r="AA618" s="38"/>
      <c r="AB618" s="33"/>
      <c r="AC618" s="33"/>
      <c r="AD618" s="33"/>
      <c r="AE618" s="33"/>
      <c r="AF618" s="33"/>
      <c r="AG618" s="33"/>
      <c r="AH618" s="33"/>
      <c r="AI618" s="170"/>
      <c r="AJ618" s="170"/>
      <c r="AK618" s="170"/>
      <c r="AL618" s="170"/>
      <c r="AM618" s="33"/>
      <c r="AN618" s="48"/>
      <c r="AO618" s="34"/>
      <c r="AP618" s="38"/>
      <c r="AQ618" s="34"/>
      <c r="AR618" s="31"/>
      <c r="AS618" s="38"/>
      <c r="AT618" s="38"/>
      <c r="AU618" s="37"/>
      <c r="AV618" s="38"/>
      <c r="AW618" s="38"/>
      <c r="AX618" s="147"/>
      <c r="AY618" s="60"/>
      <c r="AZ618" s="60"/>
      <c r="BA618" s="148"/>
      <c r="BB618" s="282"/>
      <c r="BC618" s="283"/>
      <c r="BD618" s="147"/>
      <c r="BE618" s="147"/>
      <c r="BF618" s="147"/>
      <c r="BG618" s="147"/>
      <c r="BH618" s="147"/>
      <c r="BI618" s="147"/>
      <c r="BJ618" s="147"/>
      <c r="BK618" s="148"/>
      <c r="BL618" s="149"/>
      <c r="BM618" s="149"/>
      <c r="BN618" s="147"/>
      <c r="BO618" s="38"/>
      <c r="BP618" s="38"/>
      <c r="BQ618" s="187"/>
      <c r="BR618" s="61"/>
      <c r="BS618" s="61"/>
      <c r="BT618" s="188"/>
      <c r="BU618" s="275"/>
      <c r="BV618" s="275"/>
      <c r="BW618" s="187"/>
      <c r="BX618" s="187"/>
      <c r="BY618" s="187"/>
      <c r="BZ618" s="187"/>
      <c r="CA618" s="187"/>
      <c r="CB618" s="187"/>
      <c r="CC618" s="187"/>
      <c r="CD618" s="187"/>
      <c r="CE618" s="187"/>
      <c r="CF618" s="188"/>
      <c r="CG618" s="189"/>
      <c r="CH618" s="189"/>
      <c r="CI618" s="187"/>
      <c r="CJ618" s="38"/>
      <c r="CK618" s="38"/>
      <c r="CL618" s="38"/>
      <c r="CM618" s="38"/>
      <c r="CN618" s="38"/>
      <c r="CO618" s="38"/>
      <c r="CP618" s="38"/>
      <c r="CQ618" s="38"/>
      <c r="CR618" s="38"/>
      <c r="CS618" s="38"/>
    </row>
    <row r="619" spans="1:97" ht="13.5" customHeight="1" x14ac:dyDescent="0.35">
      <c r="A619" s="25"/>
      <c r="B619" s="132"/>
      <c r="C619" s="27"/>
      <c r="D619" s="104"/>
      <c r="E619" s="105"/>
      <c r="F619" s="29"/>
      <c r="G619" s="30"/>
      <c r="H619" s="30"/>
      <c r="I619" s="31"/>
      <c r="J619" s="106"/>
      <c r="K619" s="106"/>
      <c r="L619" s="107"/>
      <c r="M619" s="107"/>
      <c r="N619" s="108"/>
      <c r="O619" s="108"/>
      <c r="P619" s="108"/>
      <c r="Q619" s="108"/>
      <c r="R619" s="108"/>
      <c r="S619" s="107"/>
      <c r="T619" s="107"/>
      <c r="U619" s="33"/>
      <c r="V619" s="31"/>
      <c r="W619" s="38"/>
      <c r="X619" s="38"/>
      <c r="Y619" s="38"/>
      <c r="Z619" s="38"/>
      <c r="AA619" s="38"/>
      <c r="AB619" s="33"/>
      <c r="AC619" s="33"/>
      <c r="AD619" s="33"/>
      <c r="AE619" s="33"/>
      <c r="AF619" s="33"/>
      <c r="AG619" s="33"/>
      <c r="AH619" s="33"/>
      <c r="AI619" s="170"/>
      <c r="AJ619" s="170"/>
      <c r="AK619" s="170"/>
      <c r="AL619" s="170"/>
      <c r="AM619" s="33"/>
      <c r="AN619" s="48"/>
      <c r="AO619" s="34"/>
      <c r="AP619" s="38"/>
      <c r="AQ619" s="34"/>
      <c r="AR619" s="31"/>
      <c r="AS619" s="38"/>
      <c r="AT619" s="38"/>
      <c r="AU619" s="37"/>
      <c r="AV619" s="38"/>
      <c r="AW619" s="38"/>
      <c r="AX619" s="147"/>
      <c r="AY619" s="60"/>
      <c r="AZ619" s="60"/>
      <c r="BA619" s="148"/>
      <c r="BB619" s="282"/>
      <c r="BC619" s="283"/>
      <c r="BD619" s="147"/>
      <c r="BE619" s="147"/>
      <c r="BF619" s="147"/>
      <c r="BG619" s="147"/>
      <c r="BH619" s="147"/>
      <c r="BI619" s="147"/>
      <c r="BJ619" s="147"/>
      <c r="BK619" s="148"/>
      <c r="BL619" s="149"/>
      <c r="BM619" s="149"/>
      <c r="BN619" s="147"/>
      <c r="BO619" s="38"/>
      <c r="BP619" s="38"/>
      <c r="BQ619" s="187"/>
      <c r="BR619" s="61"/>
      <c r="BS619" s="61"/>
      <c r="BT619" s="188"/>
      <c r="BU619" s="275"/>
      <c r="BV619" s="275"/>
      <c r="BW619" s="187"/>
      <c r="BX619" s="187"/>
      <c r="BY619" s="187"/>
      <c r="BZ619" s="187"/>
      <c r="CA619" s="187"/>
      <c r="CB619" s="187"/>
      <c r="CC619" s="187"/>
      <c r="CD619" s="187"/>
      <c r="CE619" s="187"/>
      <c r="CF619" s="188"/>
      <c r="CG619" s="189"/>
      <c r="CH619" s="189"/>
      <c r="CI619" s="187"/>
      <c r="CJ619" s="38"/>
      <c r="CK619" s="38"/>
      <c r="CL619" s="38"/>
      <c r="CM619" s="38"/>
      <c r="CN619" s="38"/>
      <c r="CO619" s="38"/>
      <c r="CP619" s="38"/>
      <c r="CQ619" s="38"/>
      <c r="CR619" s="38"/>
      <c r="CS619" s="38"/>
    </row>
    <row r="620" spans="1:97" ht="13.5" customHeight="1" x14ac:dyDescent="0.35">
      <c r="A620" s="25"/>
      <c r="B620" s="132"/>
      <c r="C620" s="27"/>
      <c r="D620" s="104"/>
      <c r="E620" s="105"/>
      <c r="F620" s="29"/>
      <c r="G620" s="30"/>
      <c r="H620" s="30"/>
      <c r="I620" s="31"/>
      <c r="J620" s="106"/>
      <c r="K620" s="106"/>
      <c r="L620" s="107"/>
      <c r="M620" s="107"/>
      <c r="N620" s="108"/>
      <c r="O620" s="108"/>
      <c r="P620" s="108"/>
      <c r="Q620" s="108"/>
      <c r="R620" s="108"/>
      <c r="S620" s="107"/>
      <c r="T620" s="107"/>
      <c r="U620" s="33"/>
      <c r="V620" s="31"/>
      <c r="W620" s="38"/>
      <c r="X620" s="38"/>
      <c r="Y620" s="38"/>
      <c r="Z620" s="38"/>
      <c r="AA620" s="38"/>
      <c r="AB620" s="33"/>
      <c r="AC620" s="33"/>
      <c r="AD620" s="33"/>
      <c r="AE620" s="33"/>
      <c r="AF620" s="33"/>
      <c r="AG620" s="33"/>
      <c r="AH620" s="33"/>
      <c r="AI620" s="170"/>
      <c r="AJ620" s="170"/>
      <c r="AK620" s="170"/>
      <c r="AL620" s="170"/>
      <c r="AM620" s="33"/>
      <c r="AN620" s="48"/>
      <c r="AO620" s="34"/>
      <c r="AP620" s="38"/>
      <c r="AQ620" s="34"/>
      <c r="AR620" s="31"/>
      <c r="AS620" s="38"/>
      <c r="AT620" s="38"/>
      <c r="AU620" s="37"/>
      <c r="AV620" s="38"/>
      <c r="AW620" s="38"/>
      <c r="AX620" s="147"/>
      <c r="AY620" s="60"/>
      <c r="AZ620" s="60"/>
      <c r="BA620" s="148"/>
      <c r="BB620" s="282"/>
      <c r="BC620" s="283"/>
      <c r="BD620" s="147"/>
      <c r="BE620" s="147"/>
      <c r="BF620" s="147"/>
      <c r="BG620" s="147"/>
      <c r="BH620" s="147"/>
      <c r="BI620" s="147"/>
      <c r="BJ620" s="147"/>
      <c r="BK620" s="148"/>
      <c r="BL620" s="149"/>
      <c r="BM620" s="149"/>
      <c r="BN620" s="147"/>
      <c r="BO620" s="38"/>
      <c r="BP620" s="38"/>
      <c r="BQ620" s="187"/>
      <c r="BR620" s="61"/>
      <c r="BS620" s="61"/>
      <c r="BT620" s="188"/>
      <c r="BU620" s="275"/>
      <c r="BV620" s="275"/>
      <c r="BW620" s="187"/>
      <c r="BX620" s="187"/>
      <c r="BY620" s="187"/>
      <c r="BZ620" s="187"/>
      <c r="CA620" s="187"/>
      <c r="CB620" s="187"/>
      <c r="CC620" s="187"/>
      <c r="CD620" s="187"/>
      <c r="CE620" s="187"/>
      <c r="CF620" s="188"/>
      <c r="CG620" s="189"/>
      <c r="CH620" s="189"/>
      <c r="CI620" s="187"/>
      <c r="CJ620" s="38"/>
      <c r="CK620" s="38"/>
      <c r="CL620" s="38"/>
      <c r="CM620" s="38"/>
      <c r="CN620" s="38"/>
      <c r="CO620" s="38"/>
      <c r="CP620" s="38"/>
      <c r="CQ620" s="38"/>
      <c r="CR620" s="38"/>
      <c r="CS620" s="38"/>
    </row>
    <row r="621" spans="1:97" ht="13.5" customHeight="1" x14ac:dyDescent="0.35">
      <c r="A621" s="25"/>
      <c r="B621" s="132"/>
      <c r="C621" s="27"/>
      <c r="D621" s="104"/>
      <c r="E621" s="105"/>
      <c r="F621" s="29"/>
      <c r="G621" s="30"/>
      <c r="H621" s="30"/>
      <c r="I621" s="31"/>
      <c r="J621" s="106"/>
      <c r="K621" s="106"/>
      <c r="L621" s="107"/>
      <c r="M621" s="107"/>
      <c r="N621" s="108"/>
      <c r="O621" s="108"/>
      <c r="P621" s="108"/>
      <c r="Q621" s="108"/>
      <c r="R621" s="108"/>
      <c r="S621" s="107"/>
      <c r="T621" s="107"/>
      <c r="U621" s="33"/>
      <c r="V621" s="31"/>
      <c r="W621" s="38"/>
      <c r="X621" s="38"/>
      <c r="Y621" s="38"/>
      <c r="Z621" s="38"/>
      <c r="AA621" s="38"/>
      <c r="AB621" s="33"/>
      <c r="AC621" s="33"/>
      <c r="AD621" s="33"/>
      <c r="AE621" s="33"/>
      <c r="AF621" s="33"/>
      <c r="AG621" s="33"/>
      <c r="AH621" s="33"/>
      <c r="AI621" s="170"/>
      <c r="AJ621" s="170"/>
      <c r="AK621" s="170"/>
      <c r="AL621" s="170"/>
      <c r="AM621" s="33"/>
      <c r="AN621" s="48"/>
      <c r="AO621" s="34"/>
      <c r="AP621" s="38"/>
      <c r="AQ621" s="34"/>
      <c r="AR621" s="31"/>
      <c r="AS621" s="38"/>
      <c r="AT621" s="38"/>
      <c r="AU621" s="37"/>
      <c r="AV621" s="38"/>
      <c r="AW621" s="38"/>
      <c r="AX621" s="147"/>
      <c r="AY621" s="60"/>
      <c r="AZ621" s="60"/>
      <c r="BA621" s="148"/>
      <c r="BB621" s="282"/>
      <c r="BC621" s="283"/>
      <c r="BD621" s="147"/>
      <c r="BE621" s="147"/>
      <c r="BF621" s="147"/>
      <c r="BG621" s="147"/>
      <c r="BH621" s="147"/>
      <c r="BI621" s="147"/>
      <c r="BJ621" s="147"/>
      <c r="BK621" s="148"/>
      <c r="BL621" s="149"/>
      <c r="BM621" s="149"/>
      <c r="BN621" s="147"/>
      <c r="BO621" s="38"/>
      <c r="BP621" s="38"/>
      <c r="BQ621" s="187"/>
      <c r="BR621" s="61"/>
      <c r="BS621" s="61"/>
      <c r="BT621" s="188"/>
      <c r="BU621" s="275"/>
      <c r="BV621" s="275"/>
      <c r="BW621" s="187"/>
      <c r="BX621" s="187"/>
      <c r="BY621" s="187"/>
      <c r="BZ621" s="187"/>
      <c r="CA621" s="187"/>
      <c r="CB621" s="187"/>
      <c r="CC621" s="187"/>
      <c r="CD621" s="187"/>
      <c r="CE621" s="187"/>
      <c r="CF621" s="188"/>
      <c r="CG621" s="189"/>
      <c r="CH621" s="189"/>
      <c r="CI621" s="187"/>
      <c r="CJ621" s="38"/>
      <c r="CK621" s="38"/>
      <c r="CL621" s="38"/>
      <c r="CM621" s="38"/>
      <c r="CN621" s="38"/>
      <c r="CO621" s="38"/>
      <c r="CP621" s="38"/>
      <c r="CQ621" s="38"/>
      <c r="CR621" s="38"/>
      <c r="CS621" s="38"/>
    </row>
    <row r="622" spans="1:97" ht="13.5" customHeight="1" x14ac:dyDescent="0.35">
      <c r="A622" s="25"/>
      <c r="B622" s="132"/>
      <c r="C622" s="27"/>
      <c r="D622" s="104"/>
      <c r="E622" s="105"/>
      <c r="F622" s="29"/>
      <c r="G622" s="30"/>
      <c r="H622" s="30"/>
      <c r="I622" s="31"/>
      <c r="J622" s="106"/>
      <c r="K622" s="106"/>
      <c r="L622" s="107"/>
      <c r="M622" s="107"/>
      <c r="N622" s="108"/>
      <c r="O622" s="108"/>
      <c r="P622" s="108"/>
      <c r="Q622" s="108"/>
      <c r="R622" s="108"/>
      <c r="S622" s="107"/>
      <c r="T622" s="107"/>
      <c r="U622" s="33"/>
      <c r="V622" s="31"/>
      <c r="W622" s="38"/>
      <c r="X622" s="38"/>
      <c r="Y622" s="38"/>
      <c r="Z622" s="38"/>
      <c r="AA622" s="38"/>
      <c r="AB622" s="33"/>
      <c r="AC622" s="33"/>
      <c r="AD622" s="33"/>
      <c r="AE622" s="33"/>
      <c r="AF622" s="33"/>
      <c r="AG622" s="33"/>
      <c r="AH622" s="33"/>
      <c r="AI622" s="170"/>
      <c r="AJ622" s="170"/>
      <c r="AK622" s="170"/>
      <c r="AL622" s="170"/>
      <c r="AM622" s="33"/>
      <c r="AN622" s="48"/>
      <c r="AO622" s="34"/>
      <c r="AP622" s="38"/>
      <c r="AQ622" s="34"/>
      <c r="AR622" s="31"/>
      <c r="AS622" s="38"/>
      <c r="AT622" s="38"/>
      <c r="AU622" s="37"/>
      <c r="AV622" s="38"/>
      <c r="AW622" s="38"/>
      <c r="AX622" s="147"/>
      <c r="AY622" s="60"/>
      <c r="AZ622" s="60"/>
      <c r="BA622" s="148"/>
      <c r="BB622" s="282"/>
      <c r="BC622" s="283"/>
      <c r="BD622" s="147"/>
      <c r="BE622" s="147"/>
      <c r="BF622" s="147"/>
      <c r="BG622" s="147"/>
      <c r="BH622" s="147"/>
      <c r="BI622" s="147"/>
      <c r="BJ622" s="147"/>
      <c r="BK622" s="148"/>
      <c r="BL622" s="149"/>
      <c r="BM622" s="149"/>
      <c r="BN622" s="147"/>
      <c r="BO622" s="38"/>
      <c r="BP622" s="38"/>
      <c r="BQ622" s="187"/>
      <c r="BR622" s="61"/>
      <c r="BS622" s="61"/>
      <c r="BT622" s="188"/>
      <c r="BU622" s="275"/>
      <c r="BV622" s="275"/>
      <c r="BW622" s="187"/>
      <c r="BX622" s="187"/>
      <c r="BY622" s="187"/>
      <c r="BZ622" s="187"/>
      <c r="CA622" s="187"/>
      <c r="CB622" s="187"/>
      <c r="CC622" s="187"/>
      <c r="CD622" s="187"/>
      <c r="CE622" s="187"/>
      <c r="CF622" s="188"/>
      <c r="CG622" s="189"/>
      <c r="CH622" s="189"/>
      <c r="CI622" s="187"/>
      <c r="CJ622" s="38"/>
      <c r="CK622" s="38"/>
      <c r="CL622" s="38"/>
      <c r="CM622" s="38"/>
      <c r="CN622" s="38"/>
      <c r="CO622" s="38"/>
      <c r="CP622" s="38"/>
      <c r="CQ622" s="38"/>
      <c r="CR622" s="38"/>
      <c r="CS622" s="38"/>
    </row>
    <row r="623" spans="1:97" ht="13.5" customHeight="1" x14ac:dyDescent="0.35">
      <c r="A623" s="25"/>
      <c r="B623" s="132"/>
      <c r="C623" s="27"/>
      <c r="D623" s="104"/>
      <c r="E623" s="105"/>
      <c r="F623" s="29"/>
      <c r="G623" s="30"/>
      <c r="H623" s="30"/>
      <c r="I623" s="31"/>
      <c r="J623" s="106"/>
      <c r="K623" s="106"/>
      <c r="L623" s="107"/>
      <c r="M623" s="107"/>
      <c r="N623" s="108"/>
      <c r="O623" s="108"/>
      <c r="P623" s="108"/>
      <c r="Q623" s="108"/>
      <c r="R623" s="108"/>
      <c r="S623" s="107"/>
      <c r="T623" s="107"/>
      <c r="U623" s="33"/>
      <c r="V623" s="31"/>
      <c r="W623" s="38"/>
      <c r="X623" s="38"/>
      <c r="Y623" s="38"/>
      <c r="Z623" s="38"/>
      <c r="AA623" s="38"/>
      <c r="AB623" s="33"/>
      <c r="AC623" s="33"/>
      <c r="AD623" s="33"/>
      <c r="AE623" s="33"/>
      <c r="AF623" s="33"/>
      <c r="AG623" s="33"/>
      <c r="AH623" s="33"/>
      <c r="AI623" s="170"/>
      <c r="AJ623" s="170"/>
      <c r="AK623" s="170"/>
      <c r="AL623" s="170"/>
      <c r="AM623" s="33"/>
      <c r="AN623" s="48"/>
      <c r="AO623" s="34"/>
      <c r="AP623" s="38"/>
      <c r="AQ623" s="34"/>
      <c r="AR623" s="31"/>
      <c r="AS623" s="38"/>
      <c r="AT623" s="38"/>
      <c r="AU623" s="37"/>
      <c r="AV623" s="38"/>
      <c r="AW623" s="38"/>
      <c r="AX623" s="147"/>
      <c r="AY623" s="60"/>
      <c r="AZ623" s="60"/>
      <c r="BA623" s="148"/>
      <c r="BB623" s="282"/>
      <c r="BC623" s="283"/>
      <c r="BD623" s="147"/>
      <c r="BE623" s="147"/>
      <c r="BF623" s="147"/>
      <c r="BG623" s="147"/>
      <c r="BH623" s="147"/>
      <c r="BI623" s="147"/>
      <c r="BJ623" s="147"/>
      <c r="BK623" s="148"/>
      <c r="BL623" s="149"/>
      <c r="BM623" s="149"/>
      <c r="BN623" s="147"/>
      <c r="BO623" s="38"/>
      <c r="BP623" s="38"/>
      <c r="BQ623" s="187"/>
      <c r="BR623" s="61"/>
      <c r="BS623" s="61"/>
      <c r="BT623" s="188"/>
      <c r="BU623" s="275"/>
      <c r="BV623" s="275"/>
      <c r="BW623" s="187"/>
      <c r="BX623" s="187"/>
      <c r="BY623" s="187"/>
      <c r="BZ623" s="187"/>
      <c r="CA623" s="187"/>
      <c r="CB623" s="187"/>
      <c r="CC623" s="187"/>
      <c r="CD623" s="187"/>
      <c r="CE623" s="187"/>
      <c r="CF623" s="188"/>
      <c r="CG623" s="189"/>
      <c r="CH623" s="189"/>
      <c r="CI623" s="187"/>
      <c r="CJ623" s="38"/>
      <c r="CK623" s="38"/>
      <c r="CL623" s="38"/>
      <c r="CM623" s="38"/>
      <c r="CN623" s="38"/>
      <c r="CO623" s="38"/>
      <c r="CP623" s="38"/>
      <c r="CQ623" s="38"/>
      <c r="CR623" s="38"/>
      <c r="CS623" s="38"/>
    </row>
    <row r="624" spans="1:97" ht="13.5" customHeight="1" x14ac:dyDescent="0.35">
      <c r="A624" s="25"/>
      <c r="B624" s="132"/>
      <c r="C624" s="27"/>
      <c r="D624" s="104"/>
      <c r="E624" s="105"/>
      <c r="F624" s="29"/>
      <c r="G624" s="30"/>
      <c r="H624" s="30"/>
      <c r="I624" s="31"/>
      <c r="J624" s="106"/>
      <c r="K624" s="106"/>
      <c r="L624" s="107"/>
      <c r="M624" s="107"/>
      <c r="N624" s="108"/>
      <c r="O624" s="108"/>
      <c r="P624" s="108"/>
      <c r="Q624" s="108"/>
      <c r="R624" s="108"/>
      <c r="S624" s="107"/>
      <c r="T624" s="107"/>
      <c r="U624" s="33"/>
      <c r="V624" s="31"/>
      <c r="W624" s="38"/>
      <c r="X624" s="38"/>
      <c r="Y624" s="38"/>
      <c r="Z624" s="38"/>
      <c r="AA624" s="38"/>
      <c r="AB624" s="33"/>
      <c r="AC624" s="33"/>
      <c r="AD624" s="33"/>
      <c r="AE624" s="33"/>
      <c r="AF624" s="33"/>
      <c r="AG624" s="33"/>
      <c r="AH624" s="33"/>
      <c r="AI624" s="170"/>
      <c r="AJ624" s="170"/>
      <c r="AK624" s="170"/>
      <c r="AL624" s="170"/>
      <c r="AM624" s="33"/>
      <c r="AN624" s="48"/>
      <c r="AO624" s="34"/>
      <c r="AP624" s="38"/>
      <c r="AQ624" s="34"/>
      <c r="AR624" s="31"/>
      <c r="AS624" s="38"/>
      <c r="AT624" s="38"/>
      <c r="AU624" s="37"/>
      <c r="AV624" s="38"/>
      <c r="AW624" s="38"/>
      <c r="AX624" s="147"/>
      <c r="AY624" s="60"/>
      <c r="AZ624" s="60"/>
      <c r="BA624" s="148"/>
      <c r="BB624" s="282"/>
      <c r="BC624" s="283"/>
      <c r="BD624" s="147"/>
      <c r="BE624" s="147"/>
      <c r="BF624" s="147"/>
      <c r="BG624" s="147"/>
      <c r="BH624" s="147"/>
      <c r="BI624" s="147"/>
      <c r="BJ624" s="147"/>
      <c r="BK624" s="148"/>
      <c r="BL624" s="149"/>
      <c r="BM624" s="149"/>
      <c r="BN624" s="147"/>
      <c r="BO624" s="38"/>
      <c r="BP624" s="38"/>
      <c r="BQ624" s="187"/>
      <c r="BR624" s="61"/>
      <c r="BS624" s="61"/>
      <c r="BT624" s="188"/>
      <c r="BU624" s="275"/>
      <c r="BV624" s="275"/>
      <c r="BW624" s="187"/>
      <c r="BX624" s="187"/>
      <c r="BY624" s="187"/>
      <c r="BZ624" s="187"/>
      <c r="CA624" s="187"/>
      <c r="CB624" s="187"/>
      <c r="CC624" s="187"/>
      <c r="CD624" s="187"/>
      <c r="CE624" s="187"/>
      <c r="CF624" s="188"/>
      <c r="CG624" s="189"/>
      <c r="CH624" s="189"/>
      <c r="CI624" s="187"/>
      <c r="CJ624" s="38"/>
      <c r="CK624" s="38"/>
      <c r="CL624" s="38"/>
      <c r="CM624" s="38"/>
      <c r="CN624" s="38"/>
      <c r="CO624" s="38"/>
      <c r="CP624" s="38"/>
      <c r="CQ624" s="38"/>
      <c r="CR624" s="38"/>
      <c r="CS624" s="38"/>
    </row>
    <row r="625" spans="1:97" ht="13.5" customHeight="1" x14ac:dyDescent="0.35">
      <c r="A625" s="25"/>
      <c r="B625" s="132"/>
      <c r="C625" s="27"/>
      <c r="D625" s="104"/>
      <c r="E625" s="105"/>
      <c r="F625" s="29"/>
      <c r="G625" s="30"/>
      <c r="H625" s="30"/>
      <c r="I625" s="31"/>
      <c r="J625" s="106"/>
      <c r="K625" s="106"/>
      <c r="L625" s="107"/>
      <c r="M625" s="107"/>
      <c r="N625" s="108"/>
      <c r="O625" s="108"/>
      <c r="P625" s="108"/>
      <c r="Q625" s="108"/>
      <c r="R625" s="108"/>
      <c r="S625" s="107"/>
      <c r="T625" s="107"/>
      <c r="U625" s="33"/>
      <c r="V625" s="31"/>
      <c r="W625" s="38"/>
      <c r="X625" s="38"/>
      <c r="Y625" s="38"/>
      <c r="Z625" s="38"/>
      <c r="AA625" s="38"/>
      <c r="AB625" s="33"/>
      <c r="AC625" s="33"/>
      <c r="AD625" s="33"/>
      <c r="AE625" s="33"/>
      <c r="AF625" s="33"/>
      <c r="AG625" s="33"/>
      <c r="AH625" s="33"/>
      <c r="AI625" s="170"/>
      <c r="AJ625" s="170"/>
      <c r="AK625" s="170"/>
      <c r="AL625" s="170"/>
      <c r="AM625" s="33"/>
      <c r="AN625" s="48"/>
      <c r="AO625" s="34"/>
      <c r="AP625" s="38"/>
      <c r="AQ625" s="34"/>
      <c r="AR625" s="31"/>
      <c r="AS625" s="38"/>
      <c r="AT625" s="38"/>
      <c r="AU625" s="37"/>
      <c r="AV625" s="38"/>
      <c r="AW625" s="38"/>
      <c r="AX625" s="147"/>
      <c r="AY625" s="60"/>
      <c r="AZ625" s="60"/>
      <c r="BA625" s="148"/>
      <c r="BB625" s="282"/>
      <c r="BC625" s="283"/>
      <c r="BD625" s="147"/>
      <c r="BE625" s="147"/>
      <c r="BF625" s="147"/>
      <c r="BG625" s="147"/>
      <c r="BH625" s="147"/>
      <c r="BI625" s="147"/>
      <c r="BJ625" s="147"/>
      <c r="BK625" s="148"/>
      <c r="BL625" s="149"/>
      <c r="BM625" s="149"/>
      <c r="BN625" s="147"/>
      <c r="BO625" s="38"/>
      <c r="BP625" s="38"/>
      <c r="BQ625" s="187"/>
      <c r="BR625" s="61"/>
      <c r="BS625" s="61"/>
      <c r="BT625" s="188"/>
      <c r="BU625" s="275"/>
      <c r="BV625" s="275"/>
      <c r="BW625" s="187"/>
      <c r="BX625" s="187"/>
      <c r="BY625" s="187"/>
      <c r="BZ625" s="187"/>
      <c r="CA625" s="187"/>
      <c r="CB625" s="187"/>
      <c r="CC625" s="187"/>
      <c r="CD625" s="187"/>
      <c r="CE625" s="187"/>
      <c r="CF625" s="188"/>
      <c r="CG625" s="189"/>
      <c r="CH625" s="189"/>
      <c r="CI625" s="187"/>
      <c r="CJ625" s="38"/>
      <c r="CK625" s="38"/>
      <c r="CL625" s="38"/>
      <c r="CM625" s="38"/>
      <c r="CN625" s="38"/>
      <c r="CO625" s="38"/>
      <c r="CP625" s="38"/>
      <c r="CQ625" s="38"/>
      <c r="CR625" s="38"/>
      <c r="CS625" s="38"/>
    </row>
    <row r="626" spans="1:97" ht="13.5" customHeight="1" x14ac:dyDescent="0.35">
      <c r="A626" s="25"/>
      <c r="B626" s="132"/>
      <c r="C626" s="27"/>
      <c r="D626" s="104"/>
      <c r="E626" s="105"/>
      <c r="F626" s="29"/>
      <c r="G626" s="30"/>
      <c r="H626" s="30"/>
      <c r="I626" s="31"/>
      <c r="J626" s="106"/>
      <c r="K626" s="106"/>
      <c r="L626" s="107"/>
      <c r="M626" s="107"/>
      <c r="N626" s="108"/>
      <c r="O626" s="108"/>
      <c r="P626" s="108"/>
      <c r="Q626" s="108"/>
      <c r="R626" s="108"/>
      <c r="S626" s="107"/>
      <c r="T626" s="107"/>
      <c r="U626" s="33"/>
      <c r="V626" s="31"/>
      <c r="W626" s="38"/>
      <c r="X626" s="38"/>
      <c r="Y626" s="38"/>
      <c r="Z626" s="38"/>
      <c r="AA626" s="38"/>
      <c r="AB626" s="33"/>
      <c r="AC626" s="33"/>
      <c r="AD626" s="33"/>
      <c r="AE626" s="33"/>
      <c r="AF626" s="33"/>
      <c r="AG626" s="33"/>
      <c r="AH626" s="33"/>
      <c r="AI626" s="170"/>
      <c r="AJ626" s="170"/>
      <c r="AK626" s="170"/>
      <c r="AL626" s="170"/>
      <c r="AM626" s="33"/>
      <c r="AN626" s="48"/>
      <c r="AO626" s="34"/>
      <c r="AP626" s="38"/>
      <c r="AQ626" s="34"/>
      <c r="AR626" s="31"/>
      <c r="AS626" s="38"/>
      <c r="AT626" s="38"/>
      <c r="AU626" s="37"/>
      <c r="AV626" s="38"/>
      <c r="AW626" s="38"/>
      <c r="AX626" s="147"/>
      <c r="AY626" s="60"/>
      <c r="AZ626" s="60"/>
      <c r="BA626" s="148"/>
      <c r="BB626" s="282"/>
      <c r="BC626" s="283"/>
      <c r="BD626" s="147"/>
      <c r="BE626" s="147"/>
      <c r="BF626" s="147"/>
      <c r="BG626" s="147"/>
      <c r="BH626" s="147"/>
      <c r="BI626" s="147"/>
      <c r="BJ626" s="147"/>
      <c r="BK626" s="148"/>
      <c r="BL626" s="149"/>
      <c r="BM626" s="149"/>
      <c r="BN626" s="147"/>
      <c r="BO626" s="38"/>
      <c r="BP626" s="38"/>
      <c r="BQ626" s="187"/>
      <c r="BR626" s="61"/>
      <c r="BS626" s="61"/>
      <c r="BT626" s="188"/>
      <c r="BU626" s="275"/>
      <c r="BV626" s="275"/>
      <c r="BW626" s="187"/>
      <c r="BX626" s="187"/>
      <c r="BY626" s="187"/>
      <c r="BZ626" s="187"/>
      <c r="CA626" s="187"/>
      <c r="CB626" s="187"/>
      <c r="CC626" s="187"/>
      <c r="CD626" s="187"/>
      <c r="CE626" s="187"/>
      <c r="CF626" s="188"/>
      <c r="CG626" s="189"/>
      <c r="CH626" s="189"/>
      <c r="CI626" s="187"/>
      <c r="CJ626" s="38"/>
      <c r="CK626" s="38"/>
      <c r="CL626" s="38"/>
      <c r="CM626" s="38"/>
      <c r="CN626" s="38"/>
      <c r="CO626" s="38"/>
      <c r="CP626" s="38"/>
      <c r="CQ626" s="38"/>
      <c r="CR626" s="38"/>
      <c r="CS626" s="38"/>
    </row>
    <row r="627" spans="1:97" ht="13.5" customHeight="1" x14ac:dyDescent="0.35">
      <c r="A627" s="25"/>
      <c r="B627" s="132"/>
      <c r="C627" s="27"/>
      <c r="D627" s="104"/>
      <c r="E627" s="105"/>
      <c r="F627" s="29"/>
      <c r="G627" s="30"/>
      <c r="H627" s="30"/>
      <c r="I627" s="31"/>
      <c r="J627" s="106"/>
      <c r="K627" s="106"/>
      <c r="L627" s="107"/>
      <c r="M627" s="107"/>
      <c r="N627" s="108"/>
      <c r="O627" s="108"/>
      <c r="P627" s="108"/>
      <c r="Q627" s="108"/>
      <c r="R627" s="108"/>
      <c r="S627" s="107"/>
      <c r="T627" s="107"/>
      <c r="U627" s="33"/>
      <c r="V627" s="31"/>
      <c r="W627" s="38"/>
      <c r="X627" s="38"/>
      <c r="Y627" s="38"/>
      <c r="Z627" s="38"/>
      <c r="AA627" s="38"/>
      <c r="AB627" s="33"/>
      <c r="AC627" s="33"/>
      <c r="AD627" s="33"/>
      <c r="AE627" s="33"/>
      <c r="AF627" s="33"/>
      <c r="AG627" s="33"/>
      <c r="AH627" s="33"/>
      <c r="AI627" s="170"/>
      <c r="AJ627" s="170"/>
      <c r="AK627" s="170"/>
      <c r="AL627" s="170"/>
      <c r="AM627" s="33"/>
      <c r="AN627" s="48"/>
      <c r="AO627" s="34"/>
      <c r="AP627" s="38"/>
      <c r="AQ627" s="34"/>
      <c r="AR627" s="31"/>
      <c r="AS627" s="38"/>
      <c r="AT627" s="38"/>
      <c r="AU627" s="37"/>
      <c r="AV627" s="38"/>
      <c r="AW627" s="38"/>
      <c r="AX627" s="147"/>
      <c r="AY627" s="60"/>
      <c r="AZ627" s="60"/>
      <c r="BA627" s="148"/>
      <c r="BB627" s="282"/>
      <c r="BC627" s="283"/>
      <c r="BD627" s="147"/>
      <c r="BE627" s="147"/>
      <c r="BF627" s="147"/>
      <c r="BG627" s="147"/>
      <c r="BH627" s="147"/>
      <c r="BI627" s="147"/>
      <c r="BJ627" s="147"/>
      <c r="BK627" s="148"/>
      <c r="BL627" s="149"/>
      <c r="BM627" s="149"/>
      <c r="BN627" s="147"/>
      <c r="BO627" s="38"/>
      <c r="BP627" s="38"/>
      <c r="BQ627" s="187"/>
      <c r="BR627" s="61"/>
      <c r="BS627" s="61"/>
      <c r="BT627" s="188"/>
      <c r="BU627" s="275"/>
      <c r="BV627" s="275"/>
      <c r="BW627" s="187"/>
      <c r="BX627" s="187"/>
      <c r="BY627" s="187"/>
      <c r="BZ627" s="187"/>
      <c r="CA627" s="187"/>
      <c r="CB627" s="187"/>
      <c r="CC627" s="187"/>
      <c r="CD627" s="187"/>
      <c r="CE627" s="187"/>
      <c r="CF627" s="188"/>
      <c r="CG627" s="189"/>
      <c r="CH627" s="189"/>
      <c r="CI627" s="187"/>
      <c r="CJ627" s="38"/>
      <c r="CK627" s="38"/>
      <c r="CL627" s="38"/>
      <c r="CM627" s="38"/>
      <c r="CN627" s="38"/>
      <c r="CO627" s="38"/>
      <c r="CP627" s="38"/>
      <c r="CQ627" s="38"/>
      <c r="CR627" s="38"/>
      <c r="CS627" s="38"/>
    </row>
    <row r="628" spans="1:97" ht="13.5" customHeight="1" x14ac:dyDescent="0.35">
      <c r="A628" s="25"/>
      <c r="B628" s="132"/>
      <c r="C628" s="27"/>
      <c r="D628" s="104"/>
      <c r="E628" s="105"/>
      <c r="F628" s="29"/>
      <c r="G628" s="30"/>
      <c r="H628" s="30"/>
      <c r="I628" s="31"/>
      <c r="J628" s="106"/>
      <c r="K628" s="106"/>
      <c r="L628" s="107"/>
      <c r="M628" s="107"/>
      <c r="N628" s="108"/>
      <c r="O628" s="108"/>
      <c r="P628" s="108"/>
      <c r="Q628" s="108"/>
      <c r="R628" s="108"/>
      <c r="S628" s="107"/>
      <c r="T628" s="107"/>
      <c r="U628" s="33"/>
      <c r="V628" s="31"/>
      <c r="W628" s="38"/>
      <c r="X628" s="38"/>
      <c r="Y628" s="38"/>
      <c r="Z628" s="38"/>
      <c r="AA628" s="38"/>
      <c r="AB628" s="33"/>
      <c r="AC628" s="33"/>
      <c r="AD628" s="33"/>
      <c r="AE628" s="33"/>
      <c r="AF628" s="33"/>
      <c r="AG628" s="33"/>
      <c r="AH628" s="33"/>
      <c r="AI628" s="170"/>
      <c r="AJ628" s="170"/>
      <c r="AK628" s="170"/>
      <c r="AL628" s="170"/>
      <c r="AM628" s="33"/>
      <c r="AN628" s="48"/>
      <c r="AO628" s="34"/>
      <c r="AP628" s="38"/>
      <c r="AQ628" s="34"/>
      <c r="AR628" s="31"/>
      <c r="AS628" s="38"/>
      <c r="AT628" s="38"/>
      <c r="AU628" s="37"/>
      <c r="AV628" s="38"/>
      <c r="AW628" s="38"/>
      <c r="AX628" s="147"/>
      <c r="AY628" s="60"/>
      <c r="AZ628" s="60"/>
      <c r="BA628" s="148"/>
      <c r="BB628" s="282"/>
      <c r="BC628" s="283"/>
      <c r="BD628" s="147"/>
      <c r="BE628" s="147"/>
      <c r="BF628" s="147"/>
      <c r="BG628" s="147"/>
      <c r="BH628" s="147"/>
      <c r="BI628" s="147"/>
      <c r="BJ628" s="147"/>
      <c r="BK628" s="148"/>
      <c r="BL628" s="149"/>
      <c r="BM628" s="149"/>
      <c r="BN628" s="147"/>
      <c r="BO628" s="38"/>
      <c r="BP628" s="38"/>
      <c r="BQ628" s="187"/>
      <c r="BR628" s="61"/>
      <c r="BS628" s="61"/>
      <c r="BT628" s="188"/>
      <c r="BU628" s="275"/>
      <c r="BV628" s="275"/>
      <c r="BW628" s="187"/>
      <c r="BX628" s="187"/>
      <c r="BY628" s="187"/>
      <c r="BZ628" s="187"/>
      <c r="CA628" s="187"/>
      <c r="CB628" s="187"/>
      <c r="CC628" s="187"/>
      <c r="CD628" s="187"/>
      <c r="CE628" s="187"/>
      <c r="CF628" s="188"/>
      <c r="CG628" s="189"/>
      <c r="CH628" s="189"/>
      <c r="CI628" s="187"/>
      <c r="CJ628" s="38"/>
      <c r="CK628" s="38"/>
      <c r="CL628" s="38"/>
      <c r="CM628" s="38"/>
      <c r="CN628" s="38"/>
      <c r="CO628" s="38"/>
      <c r="CP628" s="38"/>
      <c r="CQ628" s="38"/>
      <c r="CR628" s="38"/>
      <c r="CS628" s="38"/>
    </row>
    <row r="629" spans="1:97" ht="13.5" customHeight="1" x14ac:dyDescent="0.35">
      <c r="A629" s="25"/>
      <c r="B629" s="132"/>
      <c r="C629" s="27"/>
      <c r="D629" s="104"/>
      <c r="E629" s="105"/>
      <c r="F629" s="29"/>
      <c r="G629" s="30"/>
      <c r="H629" s="30"/>
      <c r="I629" s="31"/>
      <c r="J629" s="106"/>
      <c r="K629" s="106"/>
      <c r="L629" s="107"/>
      <c r="M629" s="107"/>
      <c r="N629" s="108"/>
      <c r="O629" s="108"/>
      <c r="P629" s="108"/>
      <c r="Q629" s="108"/>
      <c r="R629" s="108"/>
      <c r="S629" s="107"/>
      <c r="T629" s="107"/>
      <c r="U629" s="33"/>
      <c r="V629" s="31"/>
      <c r="W629" s="38"/>
      <c r="X629" s="38"/>
      <c r="Y629" s="38"/>
      <c r="Z629" s="38"/>
      <c r="AA629" s="38"/>
      <c r="AB629" s="33"/>
      <c r="AC629" s="33"/>
      <c r="AD629" s="33"/>
      <c r="AE629" s="33"/>
      <c r="AF629" s="33"/>
      <c r="AG629" s="33"/>
      <c r="AH629" s="33"/>
      <c r="AI629" s="170"/>
      <c r="AJ629" s="170"/>
      <c r="AK629" s="170"/>
      <c r="AL629" s="170"/>
      <c r="AM629" s="33"/>
      <c r="AN629" s="48"/>
      <c r="AO629" s="34"/>
      <c r="AP629" s="38"/>
      <c r="AQ629" s="34"/>
      <c r="AR629" s="31"/>
      <c r="AS629" s="38"/>
      <c r="AT629" s="38"/>
      <c r="AU629" s="37"/>
      <c r="AV629" s="38"/>
      <c r="AW629" s="38"/>
      <c r="AX629" s="147"/>
      <c r="AY629" s="60"/>
      <c r="AZ629" s="60"/>
      <c r="BA629" s="148"/>
      <c r="BB629" s="282"/>
      <c r="BC629" s="283"/>
      <c r="BD629" s="147"/>
      <c r="BE629" s="147"/>
      <c r="BF629" s="147"/>
      <c r="BG629" s="147"/>
      <c r="BH629" s="147"/>
      <c r="BI629" s="147"/>
      <c r="BJ629" s="147"/>
      <c r="BK629" s="148"/>
      <c r="BL629" s="149"/>
      <c r="BM629" s="149"/>
      <c r="BN629" s="147"/>
      <c r="BO629" s="38"/>
      <c r="BP629" s="38"/>
      <c r="BQ629" s="187"/>
      <c r="BR629" s="61"/>
      <c r="BS629" s="61"/>
      <c r="BT629" s="188"/>
      <c r="BU629" s="275"/>
      <c r="BV629" s="275"/>
      <c r="BW629" s="187"/>
      <c r="BX629" s="187"/>
      <c r="BY629" s="187"/>
      <c r="BZ629" s="187"/>
      <c r="CA629" s="187"/>
      <c r="CB629" s="187"/>
      <c r="CC629" s="187"/>
      <c r="CD629" s="187"/>
      <c r="CE629" s="187"/>
      <c r="CF629" s="188"/>
      <c r="CG629" s="189"/>
      <c r="CH629" s="189"/>
      <c r="CI629" s="187"/>
      <c r="CJ629" s="38"/>
      <c r="CK629" s="38"/>
      <c r="CL629" s="38"/>
      <c r="CM629" s="38"/>
      <c r="CN629" s="38"/>
      <c r="CO629" s="38"/>
      <c r="CP629" s="38"/>
      <c r="CQ629" s="38"/>
      <c r="CR629" s="38"/>
      <c r="CS629" s="38"/>
    </row>
    <row r="630" spans="1:97" ht="13.5" customHeight="1" x14ac:dyDescent="0.35">
      <c r="A630" s="25"/>
      <c r="B630" s="132"/>
      <c r="C630" s="27"/>
      <c r="D630" s="104"/>
      <c r="E630" s="105"/>
      <c r="F630" s="29"/>
      <c r="G630" s="30"/>
      <c r="H630" s="30"/>
      <c r="I630" s="31"/>
      <c r="J630" s="106"/>
      <c r="K630" s="106"/>
      <c r="L630" s="107"/>
      <c r="M630" s="107"/>
      <c r="N630" s="108"/>
      <c r="O630" s="108"/>
      <c r="P630" s="108"/>
      <c r="Q630" s="108"/>
      <c r="R630" s="108"/>
      <c r="S630" s="107"/>
      <c r="T630" s="107"/>
      <c r="U630" s="33"/>
      <c r="V630" s="31"/>
      <c r="W630" s="38"/>
      <c r="X630" s="38"/>
      <c r="Y630" s="38"/>
      <c r="Z630" s="38"/>
      <c r="AA630" s="38"/>
      <c r="AB630" s="33"/>
      <c r="AC630" s="33"/>
      <c r="AD630" s="33"/>
      <c r="AE630" s="33"/>
      <c r="AF630" s="33"/>
      <c r="AG630" s="33"/>
      <c r="AH630" s="33"/>
      <c r="AI630" s="170"/>
      <c r="AJ630" s="170"/>
      <c r="AK630" s="170"/>
      <c r="AL630" s="170"/>
      <c r="AM630" s="33"/>
      <c r="AN630" s="48"/>
      <c r="AO630" s="34"/>
      <c r="AP630" s="38"/>
      <c r="AQ630" s="34"/>
      <c r="AR630" s="31"/>
      <c r="AS630" s="38"/>
      <c r="AT630" s="38"/>
      <c r="AU630" s="37"/>
      <c r="AV630" s="38"/>
      <c r="AW630" s="38"/>
      <c r="AX630" s="147"/>
      <c r="AY630" s="60"/>
      <c r="AZ630" s="60"/>
      <c r="BA630" s="148"/>
      <c r="BB630" s="282"/>
      <c r="BC630" s="283"/>
      <c r="BD630" s="147"/>
      <c r="BE630" s="147"/>
      <c r="BF630" s="147"/>
      <c r="BG630" s="147"/>
      <c r="BH630" s="147"/>
      <c r="BI630" s="147"/>
      <c r="BJ630" s="147"/>
      <c r="BK630" s="148"/>
      <c r="BL630" s="149"/>
      <c r="BM630" s="149"/>
      <c r="BN630" s="147"/>
      <c r="BO630" s="38"/>
      <c r="BP630" s="38"/>
      <c r="BQ630" s="187"/>
      <c r="BR630" s="61"/>
      <c r="BS630" s="61"/>
      <c r="BT630" s="188"/>
      <c r="BU630" s="275"/>
      <c r="BV630" s="275"/>
      <c r="BW630" s="187"/>
      <c r="BX630" s="187"/>
      <c r="BY630" s="187"/>
      <c r="BZ630" s="187"/>
      <c r="CA630" s="187"/>
      <c r="CB630" s="187"/>
      <c r="CC630" s="187"/>
      <c r="CD630" s="187"/>
      <c r="CE630" s="187"/>
      <c r="CF630" s="188"/>
      <c r="CG630" s="189"/>
      <c r="CH630" s="189"/>
      <c r="CI630" s="187"/>
      <c r="CJ630" s="38"/>
      <c r="CK630" s="38"/>
      <c r="CL630" s="38"/>
      <c r="CM630" s="38"/>
      <c r="CN630" s="38"/>
      <c r="CO630" s="38"/>
      <c r="CP630" s="38"/>
      <c r="CQ630" s="38"/>
      <c r="CR630" s="38"/>
      <c r="CS630" s="38"/>
    </row>
    <row r="631" spans="1:97" ht="13.5" customHeight="1" x14ac:dyDescent="0.35">
      <c r="A631" s="25"/>
      <c r="B631" s="132"/>
      <c r="C631" s="27"/>
      <c r="D631" s="104"/>
      <c r="E631" s="105"/>
      <c r="F631" s="29"/>
      <c r="G631" s="30"/>
      <c r="H631" s="30"/>
      <c r="I631" s="31"/>
      <c r="J631" s="106"/>
      <c r="K631" s="106"/>
      <c r="L631" s="107"/>
      <c r="M631" s="107"/>
      <c r="N631" s="108"/>
      <c r="O631" s="108"/>
      <c r="P631" s="108"/>
      <c r="Q631" s="108"/>
      <c r="R631" s="108"/>
      <c r="S631" s="107"/>
      <c r="T631" s="107"/>
      <c r="U631" s="33"/>
      <c r="V631" s="31"/>
      <c r="W631" s="38"/>
      <c r="X631" s="38"/>
      <c r="Y631" s="38"/>
      <c r="Z631" s="38"/>
      <c r="AA631" s="38"/>
      <c r="AB631" s="33"/>
      <c r="AC631" s="33"/>
      <c r="AD631" s="33"/>
      <c r="AE631" s="33"/>
      <c r="AF631" s="33"/>
      <c r="AG631" s="33"/>
      <c r="AH631" s="33"/>
      <c r="AI631" s="170"/>
      <c r="AJ631" s="170"/>
      <c r="AK631" s="170"/>
      <c r="AL631" s="170"/>
      <c r="AM631" s="33"/>
      <c r="AN631" s="48"/>
      <c r="AO631" s="34"/>
      <c r="AP631" s="38"/>
      <c r="AQ631" s="34"/>
      <c r="AR631" s="31"/>
      <c r="AS631" s="38"/>
      <c r="AT631" s="38"/>
      <c r="AU631" s="37"/>
      <c r="AV631" s="38"/>
      <c r="AW631" s="38"/>
      <c r="AX631" s="147"/>
      <c r="AY631" s="60"/>
      <c r="AZ631" s="60"/>
      <c r="BA631" s="148"/>
      <c r="BB631" s="282"/>
      <c r="BC631" s="283"/>
      <c r="BD631" s="147"/>
      <c r="BE631" s="147"/>
      <c r="BF631" s="147"/>
      <c r="BG631" s="147"/>
      <c r="BH631" s="147"/>
      <c r="BI631" s="147"/>
      <c r="BJ631" s="147"/>
      <c r="BK631" s="148"/>
      <c r="BL631" s="149"/>
      <c r="BM631" s="149"/>
      <c r="BN631" s="147"/>
      <c r="BO631" s="38"/>
      <c r="BP631" s="38"/>
      <c r="BQ631" s="187"/>
      <c r="BR631" s="61"/>
      <c r="BS631" s="61"/>
      <c r="BT631" s="188"/>
      <c r="BU631" s="275"/>
      <c r="BV631" s="275"/>
      <c r="BW631" s="187"/>
      <c r="BX631" s="187"/>
      <c r="BY631" s="187"/>
      <c r="BZ631" s="187"/>
      <c r="CA631" s="187"/>
      <c r="CB631" s="187"/>
      <c r="CC631" s="187"/>
      <c r="CD631" s="187"/>
      <c r="CE631" s="187"/>
      <c r="CF631" s="188"/>
      <c r="CG631" s="189"/>
      <c r="CH631" s="189"/>
      <c r="CI631" s="187"/>
      <c r="CJ631" s="38"/>
      <c r="CK631" s="38"/>
      <c r="CL631" s="38"/>
      <c r="CM631" s="38"/>
      <c r="CN631" s="38"/>
      <c r="CO631" s="38"/>
      <c r="CP631" s="38"/>
      <c r="CQ631" s="38"/>
      <c r="CR631" s="38"/>
      <c r="CS631" s="38"/>
    </row>
    <row r="632" spans="1:97" ht="13.5" customHeight="1" x14ac:dyDescent="0.35">
      <c r="A632" s="25"/>
      <c r="B632" s="132"/>
      <c r="C632" s="27"/>
      <c r="D632" s="104"/>
      <c r="E632" s="105"/>
      <c r="F632" s="29"/>
      <c r="G632" s="30"/>
      <c r="H632" s="30"/>
      <c r="I632" s="31"/>
      <c r="J632" s="106"/>
      <c r="K632" s="106"/>
      <c r="L632" s="107"/>
      <c r="M632" s="107"/>
      <c r="N632" s="108"/>
      <c r="O632" s="108"/>
      <c r="P632" s="108"/>
      <c r="Q632" s="108"/>
      <c r="R632" s="108"/>
      <c r="S632" s="107"/>
      <c r="T632" s="107"/>
      <c r="U632" s="33"/>
      <c r="V632" s="31"/>
      <c r="W632" s="38"/>
      <c r="X632" s="38"/>
      <c r="Y632" s="38"/>
      <c r="Z632" s="38"/>
      <c r="AA632" s="38"/>
      <c r="AB632" s="33"/>
      <c r="AC632" s="33"/>
      <c r="AD632" s="33"/>
      <c r="AE632" s="33"/>
      <c r="AF632" s="33"/>
      <c r="AG632" s="33"/>
      <c r="AH632" s="33"/>
      <c r="AI632" s="170"/>
      <c r="AJ632" s="170"/>
      <c r="AK632" s="170"/>
      <c r="AL632" s="170"/>
      <c r="AM632" s="33"/>
      <c r="AN632" s="48"/>
      <c r="AO632" s="34"/>
      <c r="AP632" s="38"/>
      <c r="AQ632" s="34"/>
      <c r="AR632" s="31"/>
      <c r="AS632" s="38"/>
      <c r="AT632" s="38"/>
      <c r="AU632" s="37"/>
      <c r="AV632" s="38"/>
      <c r="AW632" s="38"/>
      <c r="AX632" s="147"/>
      <c r="AY632" s="60"/>
      <c r="AZ632" s="60"/>
      <c r="BA632" s="148"/>
      <c r="BB632" s="282"/>
      <c r="BC632" s="283"/>
      <c r="BD632" s="147"/>
      <c r="BE632" s="147"/>
      <c r="BF632" s="147"/>
      <c r="BG632" s="147"/>
      <c r="BH632" s="147"/>
      <c r="BI632" s="147"/>
      <c r="BJ632" s="147"/>
      <c r="BK632" s="148"/>
      <c r="BL632" s="149"/>
      <c r="BM632" s="149"/>
      <c r="BN632" s="147"/>
      <c r="BO632" s="38"/>
      <c r="BP632" s="38"/>
      <c r="BQ632" s="187"/>
      <c r="BR632" s="61"/>
      <c r="BS632" s="61"/>
      <c r="BT632" s="188"/>
      <c r="BU632" s="275"/>
      <c r="BV632" s="275"/>
      <c r="BW632" s="187"/>
      <c r="BX632" s="187"/>
      <c r="BY632" s="187"/>
      <c r="BZ632" s="187"/>
      <c r="CA632" s="187"/>
      <c r="CB632" s="187"/>
      <c r="CC632" s="187"/>
      <c r="CD632" s="187"/>
      <c r="CE632" s="187"/>
      <c r="CF632" s="188"/>
      <c r="CG632" s="189"/>
      <c r="CH632" s="189"/>
      <c r="CI632" s="187"/>
      <c r="CJ632" s="38"/>
      <c r="CK632" s="38"/>
      <c r="CL632" s="38"/>
      <c r="CM632" s="38"/>
      <c r="CN632" s="38"/>
      <c r="CO632" s="38"/>
      <c r="CP632" s="38"/>
      <c r="CQ632" s="38"/>
      <c r="CR632" s="38"/>
      <c r="CS632" s="38"/>
    </row>
    <row r="633" spans="1:97" ht="13.5" customHeight="1" x14ac:dyDescent="0.35">
      <c r="A633" s="25"/>
      <c r="B633" s="132"/>
      <c r="C633" s="27"/>
      <c r="D633" s="104"/>
      <c r="E633" s="105"/>
      <c r="F633" s="29"/>
      <c r="G633" s="30"/>
      <c r="H633" s="30"/>
      <c r="I633" s="31"/>
      <c r="J633" s="106"/>
      <c r="K633" s="106"/>
      <c r="L633" s="107"/>
      <c r="M633" s="107"/>
      <c r="N633" s="108"/>
      <c r="O633" s="108"/>
      <c r="P633" s="108"/>
      <c r="Q633" s="108"/>
      <c r="R633" s="108"/>
      <c r="S633" s="107"/>
      <c r="T633" s="107"/>
      <c r="U633" s="33"/>
      <c r="V633" s="31"/>
      <c r="W633" s="38"/>
      <c r="X633" s="38"/>
      <c r="Y633" s="38"/>
      <c r="Z633" s="38"/>
      <c r="AA633" s="38"/>
      <c r="AB633" s="33"/>
      <c r="AC633" s="33"/>
      <c r="AD633" s="33"/>
      <c r="AE633" s="33"/>
      <c r="AF633" s="33"/>
      <c r="AG633" s="33"/>
      <c r="AH633" s="33"/>
      <c r="AI633" s="170"/>
      <c r="AJ633" s="170"/>
      <c r="AK633" s="170"/>
      <c r="AL633" s="170"/>
      <c r="AM633" s="33"/>
      <c r="AN633" s="48"/>
      <c r="AO633" s="34"/>
      <c r="AP633" s="38"/>
      <c r="AQ633" s="34"/>
      <c r="AR633" s="31"/>
      <c r="AS633" s="38"/>
      <c r="AT633" s="38"/>
      <c r="AU633" s="37"/>
      <c r="AV633" s="38"/>
      <c r="AW633" s="38"/>
      <c r="AX633" s="147"/>
      <c r="AY633" s="60"/>
      <c r="AZ633" s="60"/>
      <c r="BA633" s="148"/>
      <c r="BB633" s="282"/>
      <c r="BC633" s="283"/>
      <c r="BD633" s="147"/>
      <c r="BE633" s="147"/>
      <c r="BF633" s="147"/>
      <c r="BG633" s="147"/>
      <c r="BH633" s="147"/>
      <c r="BI633" s="147"/>
      <c r="BJ633" s="147"/>
      <c r="BK633" s="148"/>
      <c r="BL633" s="149"/>
      <c r="BM633" s="149"/>
      <c r="BN633" s="147"/>
      <c r="BO633" s="38"/>
      <c r="BP633" s="38"/>
      <c r="BQ633" s="187"/>
      <c r="BR633" s="61"/>
      <c r="BS633" s="61"/>
      <c r="BT633" s="188"/>
      <c r="BU633" s="275"/>
      <c r="BV633" s="275"/>
      <c r="BW633" s="187"/>
      <c r="BX633" s="187"/>
      <c r="BY633" s="187"/>
      <c r="BZ633" s="187"/>
      <c r="CA633" s="187"/>
      <c r="CB633" s="187"/>
      <c r="CC633" s="187"/>
      <c r="CD633" s="187"/>
      <c r="CE633" s="187"/>
      <c r="CF633" s="188"/>
      <c r="CG633" s="189"/>
      <c r="CH633" s="189"/>
      <c r="CI633" s="187"/>
      <c r="CJ633" s="38"/>
      <c r="CK633" s="38"/>
      <c r="CL633" s="38"/>
      <c r="CM633" s="38"/>
      <c r="CN633" s="38"/>
      <c r="CO633" s="38"/>
      <c r="CP633" s="38"/>
      <c r="CQ633" s="38"/>
      <c r="CR633" s="38"/>
      <c r="CS633" s="38"/>
    </row>
    <row r="634" spans="1:97" ht="13.5" customHeight="1" x14ac:dyDescent="0.35">
      <c r="A634" s="25"/>
      <c r="B634" s="132"/>
      <c r="C634" s="27"/>
      <c r="D634" s="104"/>
      <c r="E634" s="105"/>
      <c r="F634" s="29"/>
      <c r="G634" s="30"/>
      <c r="H634" s="30"/>
      <c r="I634" s="31"/>
      <c r="J634" s="106"/>
      <c r="K634" s="106"/>
      <c r="L634" s="107"/>
      <c r="M634" s="107"/>
      <c r="N634" s="108"/>
      <c r="O634" s="108"/>
      <c r="P634" s="108"/>
      <c r="Q634" s="108"/>
      <c r="R634" s="108"/>
      <c r="S634" s="107"/>
      <c r="T634" s="107"/>
      <c r="U634" s="33"/>
      <c r="V634" s="31"/>
      <c r="W634" s="38"/>
      <c r="X634" s="38"/>
      <c r="Y634" s="38"/>
      <c r="Z634" s="38"/>
      <c r="AA634" s="38"/>
      <c r="AB634" s="33"/>
      <c r="AC634" s="33"/>
      <c r="AD634" s="33"/>
      <c r="AE634" s="33"/>
      <c r="AF634" s="33"/>
      <c r="AG634" s="33"/>
      <c r="AH634" s="33"/>
      <c r="AI634" s="170"/>
      <c r="AJ634" s="170"/>
      <c r="AK634" s="170"/>
      <c r="AL634" s="170"/>
      <c r="AM634" s="33"/>
      <c r="AN634" s="48"/>
      <c r="AO634" s="34"/>
      <c r="AP634" s="38"/>
      <c r="AQ634" s="34"/>
      <c r="AR634" s="31"/>
      <c r="AS634" s="38"/>
      <c r="AT634" s="38"/>
      <c r="AU634" s="37"/>
      <c r="AV634" s="38"/>
      <c r="AW634" s="38"/>
      <c r="AX634" s="147"/>
      <c r="AY634" s="60"/>
      <c r="AZ634" s="60"/>
      <c r="BA634" s="148"/>
      <c r="BB634" s="282"/>
      <c r="BC634" s="283"/>
      <c r="BD634" s="147"/>
      <c r="BE634" s="147"/>
      <c r="BF634" s="147"/>
      <c r="BG634" s="147"/>
      <c r="BH634" s="147"/>
      <c r="BI634" s="147"/>
      <c r="BJ634" s="147"/>
      <c r="BK634" s="148"/>
      <c r="BL634" s="149"/>
      <c r="BM634" s="149"/>
      <c r="BN634" s="147"/>
      <c r="BO634" s="38"/>
      <c r="BP634" s="38"/>
      <c r="BQ634" s="187"/>
      <c r="BR634" s="61"/>
      <c r="BS634" s="61"/>
      <c r="BT634" s="188"/>
      <c r="BU634" s="275"/>
      <c r="BV634" s="275"/>
      <c r="BW634" s="187"/>
      <c r="BX634" s="187"/>
      <c r="BY634" s="187"/>
      <c r="BZ634" s="187"/>
      <c r="CA634" s="187"/>
      <c r="CB634" s="187"/>
      <c r="CC634" s="187"/>
      <c r="CD634" s="187"/>
      <c r="CE634" s="187"/>
      <c r="CF634" s="188"/>
      <c r="CG634" s="189"/>
      <c r="CH634" s="189"/>
      <c r="CI634" s="187"/>
      <c r="CJ634" s="38"/>
      <c r="CK634" s="38"/>
      <c r="CL634" s="38"/>
      <c r="CM634" s="38"/>
      <c r="CN634" s="38"/>
      <c r="CO634" s="38"/>
      <c r="CP634" s="38"/>
      <c r="CQ634" s="38"/>
      <c r="CR634" s="38"/>
      <c r="CS634" s="38"/>
    </row>
    <row r="635" spans="1:97" ht="13.5" customHeight="1" x14ac:dyDescent="0.35">
      <c r="A635" s="25"/>
      <c r="B635" s="132"/>
      <c r="C635" s="27"/>
      <c r="D635" s="104"/>
      <c r="E635" s="105"/>
      <c r="F635" s="29"/>
      <c r="G635" s="30"/>
      <c r="H635" s="30"/>
      <c r="I635" s="31"/>
      <c r="J635" s="106"/>
      <c r="K635" s="106"/>
      <c r="L635" s="107"/>
      <c r="M635" s="107"/>
      <c r="N635" s="108"/>
      <c r="O635" s="108"/>
      <c r="P635" s="108"/>
      <c r="Q635" s="108"/>
      <c r="R635" s="108"/>
      <c r="S635" s="107"/>
      <c r="T635" s="107"/>
      <c r="U635" s="33"/>
      <c r="V635" s="31"/>
      <c r="W635" s="38"/>
      <c r="X635" s="38"/>
      <c r="Y635" s="38"/>
      <c r="Z635" s="38"/>
      <c r="AA635" s="38"/>
      <c r="AB635" s="33"/>
      <c r="AC635" s="33"/>
      <c r="AD635" s="33"/>
      <c r="AE635" s="33"/>
      <c r="AF635" s="33"/>
      <c r="AG635" s="33"/>
      <c r="AH635" s="33"/>
      <c r="AI635" s="170"/>
      <c r="AJ635" s="170"/>
      <c r="AK635" s="170"/>
      <c r="AL635" s="170"/>
      <c r="AM635" s="33"/>
      <c r="AN635" s="48"/>
      <c r="AO635" s="34"/>
      <c r="AP635" s="38"/>
      <c r="AQ635" s="34"/>
      <c r="AR635" s="31"/>
      <c r="AS635" s="38"/>
      <c r="AT635" s="38"/>
      <c r="AU635" s="37"/>
      <c r="AV635" s="38"/>
      <c r="AW635" s="38"/>
      <c r="AX635" s="147"/>
      <c r="AY635" s="60"/>
      <c r="AZ635" s="60"/>
      <c r="BA635" s="148"/>
      <c r="BB635" s="282"/>
      <c r="BC635" s="283"/>
      <c r="BD635" s="147"/>
      <c r="BE635" s="147"/>
      <c r="BF635" s="147"/>
      <c r="BG635" s="147"/>
      <c r="BH635" s="147"/>
      <c r="BI635" s="147"/>
      <c r="BJ635" s="147"/>
      <c r="BK635" s="148"/>
      <c r="BL635" s="149"/>
      <c r="BM635" s="149"/>
      <c r="BN635" s="147"/>
      <c r="BO635" s="38"/>
      <c r="BP635" s="38"/>
      <c r="BQ635" s="187"/>
      <c r="BR635" s="61"/>
      <c r="BS635" s="61"/>
      <c r="BT635" s="188"/>
      <c r="BU635" s="275"/>
      <c r="BV635" s="275"/>
      <c r="BW635" s="187"/>
      <c r="BX635" s="187"/>
      <c r="BY635" s="187"/>
      <c r="BZ635" s="187"/>
      <c r="CA635" s="187"/>
      <c r="CB635" s="187"/>
      <c r="CC635" s="187"/>
      <c r="CD635" s="187"/>
      <c r="CE635" s="187"/>
      <c r="CF635" s="188"/>
      <c r="CG635" s="189"/>
      <c r="CH635" s="189"/>
      <c r="CI635" s="187"/>
      <c r="CJ635" s="38"/>
      <c r="CK635" s="38"/>
      <c r="CL635" s="38"/>
      <c r="CM635" s="38"/>
      <c r="CN635" s="38"/>
      <c r="CO635" s="38"/>
      <c r="CP635" s="38"/>
      <c r="CQ635" s="38"/>
      <c r="CR635" s="38"/>
      <c r="CS635" s="38"/>
    </row>
    <row r="636" spans="1:97" ht="13.5" customHeight="1" x14ac:dyDescent="0.35">
      <c r="A636" s="25"/>
      <c r="B636" s="132"/>
      <c r="C636" s="27"/>
      <c r="D636" s="104"/>
      <c r="E636" s="105"/>
      <c r="F636" s="29"/>
      <c r="G636" s="30"/>
      <c r="H636" s="30"/>
      <c r="I636" s="31"/>
      <c r="J636" s="106"/>
      <c r="K636" s="106"/>
      <c r="L636" s="107"/>
      <c r="M636" s="107"/>
      <c r="N636" s="108"/>
      <c r="O636" s="108"/>
      <c r="P636" s="108"/>
      <c r="Q636" s="108"/>
      <c r="R636" s="108"/>
      <c r="S636" s="107"/>
      <c r="T636" s="107"/>
      <c r="U636" s="33"/>
      <c r="V636" s="31"/>
      <c r="W636" s="38"/>
      <c r="X636" s="38"/>
      <c r="Y636" s="38"/>
      <c r="Z636" s="38"/>
      <c r="AA636" s="38"/>
      <c r="AB636" s="33"/>
      <c r="AC636" s="33"/>
      <c r="AD636" s="33"/>
      <c r="AE636" s="33"/>
      <c r="AF636" s="33"/>
      <c r="AG636" s="33"/>
      <c r="AH636" s="33"/>
      <c r="AI636" s="170"/>
      <c r="AJ636" s="170"/>
      <c r="AK636" s="170"/>
      <c r="AL636" s="170"/>
      <c r="AM636" s="33"/>
      <c r="AN636" s="48"/>
      <c r="AO636" s="34"/>
      <c r="AP636" s="38"/>
      <c r="AQ636" s="34"/>
      <c r="AR636" s="31"/>
      <c r="AS636" s="38"/>
      <c r="AT636" s="38"/>
      <c r="AU636" s="37"/>
      <c r="AV636" s="38"/>
      <c r="AW636" s="38"/>
      <c r="AX636" s="147"/>
      <c r="AY636" s="60"/>
      <c r="AZ636" s="60"/>
      <c r="BA636" s="148"/>
      <c r="BB636" s="282"/>
      <c r="BC636" s="283"/>
      <c r="BD636" s="147"/>
      <c r="BE636" s="147"/>
      <c r="BF636" s="147"/>
      <c r="BG636" s="147"/>
      <c r="BH636" s="147"/>
      <c r="BI636" s="147"/>
      <c r="BJ636" s="147"/>
      <c r="BK636" s="148"/>
      <c r="BL636" s="149"/>
      <c r="BM636" s="149"/>
      <c r="BN636" s="147"/>
      <c r="BO636" s="38"/>
      <c r="BP636" s="38"/>
      <c r="BQ636" s="187"/>
      <c r="BR636" s="61"/>
      <c r="BS636" s="61"/>
      <c r="BT636" s="188"/>
      <c r="BU636" s="275"/>
      <c r="BV636" s="275"/>
      <c r="BW636" s="187"/>
      <c r="BX636" s="187"/>
      <c r="BY636" s="187"/>
      <c r="BZ636" s="187"/>
      <c r="CA636" s="187"/>
      <c r="CB636" s="187"/>
      <c r="CC636" s="187"/>
      <c r="CD636" s="187"/>
      <c r="CE636" s="187"/>
      <c r="CF636" s="188"/>
      <c r="CG636" s="189"/>
      <c r="CH636" s="189"/>
      <c r="CI636" s="187"/>
      <c r="CJ636" s="38"/>
      <c r="CK636" s="38"/>
      <c r="CL636" s="38"/>
      <c r="CM636" s="38"/>
      <c r="CN636" s="38"/>
      <c r="CO636" s="38"/>
      <c r="CP636" s="38"/>
      <c r="CQ636" s="38"/>
      <c r="CR636" s="38"/>
      <c r="CS636" s="38"/>
    </row>
    <row r="637" spans="1:97" ht="13.5" customHeight="1" x14ac:dyDescent="0.35">
      <c r="A637" s="25"/>
      <c r="B637" s="132"/>
      <c r="C637" s="27"/>
      <c r="D637" s="104"/>
      <c r="E637" s="105"/>
      <c r="F637" s="29"/>
      <c r="G637" s="30"/>
      <c r="H637" s="30"/>
      <c r="I637" s="31"/>
      <c r="J637" s="106"/>
      <c r="K637" s="106"/>
      <c r="L637" s="107"/>
      <c r="M637" s="107"/>
      <c r="N637" s="108"/>
      <c r="O637" s="108"/>
      <c r="P637" s="108"/>
      <c r="Q637" s="108"/>
      <c r="R637" s="108"/>
      <c r="S637" s="107"/>
      <c r="T637" s="107"/>
      <c r="U637" s="33"/>
      <c r="V637" s="31"/>
      <c r="W637" s="38"/>
      <c r="X637" s="38"/>
      <c r="Y637" s="38"/>
      <c r="Z637" s="38"/>
      <c r="AA637" s="38"/>
      <c r="AB637" s="33"/>
      <c r="AC637" s="33"/>
      <c r="AD637" s="33"/>
      <c r="AE637" s="33"/>
      <c r="AF637" s="33"/>
      <c r="AG637" s="33"/>
      <c r="AH637" s="33"/>
      <c r="AI637" s="170"/>
      <c r="AJ637" s="170"/>
      <c r="AK637" s="170"/>
      <c r="AL637" s="170"/>
      <c r="AM637" s="33"/>
      <c r="AN637" s="48"/>
      <c r="AO637" s="34"/>
      <c r="AP637" s="38"/>
      <c r="AQ637" s="34"/>
      <c r="AR637" s="31"/>
      <c r="AS637" s="38"/>
      <c r="AT637" s="38"/>
      <c r="AU637" s="37"/>
      <c r="AV637" s="38"/>
      <c r="AW637" s="38"/>
      <c r="AX637" s="147"/>
      <c r="AY637" s="60"/>
      <c r="AZ637" s="60"/>
      <c r="BA637" s="148"/>
      <c r="BB637" s="282"/>
      <c r="BC637" s="283"/>
      <c r="BD637" s="147"/>
      <c r="BE637" s="147"/>
      <c r="BF637" s="147"/>
      <c r="BG637" s="147"/>
      <c r="BH637" s="147"/>
      <c r="BI637" s="147"/>
      <c r="BJ637" s="147"/>
      <c r="BK637" s="148"/>
      <c r="BL637" s="149"/>
      <c r="BM637" s="149"/>
      <c r="BN637" s="147"/>
      <c r="BO637" s="38"/>
      <c r="BP637" s="38"/>
      <c r="BQ637" s="187"/>
      <c r="BR637" s="61"/>
      <c r="BS637" s="61"/>
      <c r="BT637" s="188"/>
      <c r="BU637" s="275"/>
      <c r="BV637" s="275"/>
      <c r="BW637" s="187"/>
      <c r="BX637" s="187"/>
      <c r="BY637" s="187"/>
      <c r="BZ637" s="187"/>
      <c r="CA637" s="187"/>
      <c r="CB637" s="187"/>
      <c r="CC637" s="187"/>
      <c r="CD637" s="187"/>
      <c r="CE637" s="187"/>
      <c r="CF637" s="188"/>
      <c r="CG637" s="189"/>
      <c r="CH637" s="189"/>
      <c r="CI637" s="187"/>
      <c r="CJ637" s="38"/>
      <c r="CK637" s="38"/>
      <c r="CL637" s="38"/>
      <c r="CM637" s="38"/>
      <c r="CN637" s="38"/>
      <c r="CO637" s="38"/>
      <c r="CP637" s="38"/>
      <c r="CQ637" s="38"/>
      <c r="CR637" s="38"/>
      <c r="CS637" s="38"/>
    </row>
    <row r="638" spans="1:97" ht="13.5" customHeight="1" x14ac:dyDescent="0.35">
      <c r="A638" s="25"/>
      <c r="B638" s="132"/>
      <c r="C638" s="27"/>
      <c r="D638" s="104"/>
      <c r="E638" s="105"/>
      <c r="F638" s="29"/>
      <c r="G638" s="30"/>
      <c r="H638" s="30"/>
      <c r="I638" s="31"/>
      <c r="J638" s="106"/>
      <c r="K638" s="106"/>
      <c r="L638" s="107"/>
      <c r="M638" s="107"/>
      <c r="N638" s="108"/>
      <c r="O638" s="108"/>
      <c r="P638" s="108"/>
      <c r="Q638" s="108"/>
      <c r="R638" s="108"/>
      <c r="S638" s="107"/>
      <c r="T638" s="107"/>
      <c r="U638" s="33"/>
      <c r="V638" s="31"/>
      <c r="W638" s="38"/>
      <c r="X638" s="38"/>
      <c r="Y638" s="38"/>
      <c r="Z638" s="38"/>
      <c r="AA638" s="38"/>
      <c r="AB638" s="33"/>
      <c r="AC638" s="33"/>
      <c r="AD638" s="33"/>
      <c r="AE638" s="33"/>
      <c r="AF638" s="33"/>
      <c r="AG638" s="33"/>
      <c r="AH638" s="33"/>
      <c r="AI638" s="170"/>
      <c r="AJ638" s="170"/>
      <c r="AK638" s="170"/>
      <c r="AL638" s="170"/>
      <c r="AM638" s="33"/>
      <c r="AN638" s="48"/>
      <c r="AO638" s="34"/>
      <c r="AP638" s="38"/>
      <c r="AQ638" s="34"/>
      <c r="AR638" s="31"/>
      <c r="AS638" s="38"/>
      <c r="AT638" s="38"/>
      <c r="AU638" s="37"/>
      <c r="AV638" s="38"/>
      <c r="AW638" s="38"/>
      <c r="AX638" s="147"/>
      <c r="AY638" s="60"/>
      <c r="AZ638" s="60"/>
      <c r="BA638" s="148"/>
      <c r="BB638" s="282"/>
      <c r="BC638" s="283"/>
      <c r="BD638" s="147"/>
      <c r="BE638" s="147"/>
      <c r="BF638" s="147"/>
      <c r="BG638" s="147"/>
      <c r="BH638" s="147"/>
      <c r="BI638" s="147"/>
      <c r="BJ638" s="147"/>
      <c r="BK638" s="148"/>
      <c r="BL638" s="149"/>
      <c r="BM638" s="149"/>
      <c r="BN638" s="147"/>
      <c r="BO638" s="38"/>
      <c r="BP638" s="38"/>
      <c r="BQ638" s="187"/>
      <c r="BR638" s="61"/>
      <c r="BS638" s="61"/>
      <c r="BT638" s="188"/>
      <c r="BU638" s="275"/>
      <c r="BV638" s="275"/>
      <c r="BW638" s="187"/>
      <c r="BX638" s="187"/>
      <c r="BY638" s="187"/>
      <c r="BZ638" s="187"/>
      <c r="CA638" s="187"/>
      <c r="CB638" s="187"/>
      <c r="CC638" s="187"/>
      <c r="CD638" s="187"/>
      <c r="CE638" s="187"/>
      <c r="CF638" s="188"/>
      <c r="CG638" s="189"/>
      <c r="CH638" s="189"/>
      <c r="CI638" s="187"/>
      <c r="CJ638" s="38"/>
      <c r="CK638" s="38"/>
      <c r="CL638" s="38"/>
      <c r="CM638" s="38"/>
      <c r="CN638" s="38"/>
      <c r="CO638" s="38"/>
      <c r="CP638" s="38"/>
      <c r="CQ638" s="38"/>
      <c r="CR638" s="38"/>
      <c r="CS638" s="38"/>
    </row>
    <row r="639" spans="1:97" ht="13.5" customHeight="1" x14ac:dyDescent="0.35">
      <c r="A639" s="25"/>
      <c r="B639" s="132"/>
      <c r="C639" s="27"/>
      <c r="D639" s="104"/>
      <c r="E639" s="105"/>
      <c r="F639" s="29"/>
      <c r="G639" s="30"/>
      <c r="H639" s="30"/>
      <c r="I639" s="31"/>
      <c r="J639" s="106"/>
      <c r="K639" s="106"/>
      <c r="L639" s="107"/>
      <c r="M639" s="107"/>
      <c r="N639" s="108"/>
      <c r="O639" s="108"/>
      <c r="P639" s="108"/>
      <c r="Q639" s="108"/>
      <c r="R639" s="108"/>
      <c r="S639" s="107"/>
      <c r="T639" s="107"/>
      <c r="U639" s="33"/>
      <c r="V639" s="31"/>
      <c r="W639" s="38"/>
      <c r="X639" s="38"/>
      <c r="Y639" s="38"/>
      <c r="Z639" s="38"/>
      <c r="AA639" s="38"/>
      <c r="AB639" s="33"/>
      <c r="AC639" s="33"/>
      <c r="AD639" s="33"/>
      <c r="AE639" s="33"/>
      <c r="AF639" s="33"/>
      <c r="AG639" s="33"/>
      <c r="AH639" s="33"/>
      <c r="AI639" s="170"/>
      <c r="AJ639" s="170"/>
      <c r="AK639" s="170"/>
      <c r="AL639" s="170"/>
      <c r="AM639" s="33"/>
      <c r="AN639" s="48"/>
      <c r="AO639" s="34"/>
      <c r="AP639" s="38"/>
      <c r="AQ639" s="34"/>
      <c r="AR639" s="31"/>
      <c r="AS639" s="38"/>
      <c r="AT639" s="38"/>
      <c r="AU639" s="37"/>
      <c r="AV639" s="38"/>
      <c r="AW639" s="38"/>
      <c r="AX639" s="147"/>
      <c r="AY639" s="60"/>
      <c r="AZ639" s="60"/>
      <c r="BA639" s="148"/>
      <c r="BB639" s="282"/>
      <c r="BC639" s="283"/>
      <c r="BD639" s="147"/>
      <c r="BE639" s="147"/>
      <c r="BF639" s="147"/>
      <c r="BG639" s="147"/>
      <c r="BH639" s="147"/>
      <c r="BI639" s="147"/>
      <c r="BJ639" s="147"/>
      <c r="BK639" s="148"/>
      <c r="BL639" s="149"/>
      <c r="BM639" s="149"/>
      <c r="BN639" s="147"/>
      <c r="BO639" s="38"/>
      <c r="BP639" s="38"/>
      <c r="BQ639" s="187"/>
      <c r="BR639" s="61"/>
      <c r="BS639" s="61"/>
      <c r="BT639" s="188"/>
      <c r="BU639" s="275"/>
      <c r="BV639" s="275"/>
      <c r="BW639" s="187"/>
      <c r="BX639" s="187"/>
      <c r="BY639" s="187"/>
      <c r="BZ639" s="187"/>
      <c r="CA639" s="187"/>
      <c r="CB639" s="187"/>
      <c r="CC639" s="187"/>
      <c r="CD639" s="187"/>
      <c r="CE639" s="187"/>
      <c r="CF639" s="188"/>
      <c r="CG639" s="189"/>
      <c r="CH639" s="189"/>
      <c r="CI639" s="187"/>
      <c r="CJ639" s="38"/>
      <c r="CK639" s="38"/>
      <c r="CL639" s="38"/>
      <c r="CM639" s="38"/>
      <c r="CN639" s="38"/>
      <c r="CO639" s="38"/>
      <c r="CP639" s="38"/>
      <c r="CQ639" s="38"/>
      <c r="CR639" s="38"/>
      <c r="CS639" s="38"/>
    </row>
    <row r="640" spans="1:97" ht="13.5" customHeight="1" x14ac:dyDescent="0.35">
      <c r="A640" s="25"/>
      <c r="B640" s="132"/>
      <c r="C640" s="27"/>
      <c r="D640" s="104"/>
      <c r="E640" s="105"/>
      <c r="F640" s="29"/>
      <c r="G640" s="30"/>
      <c r="H640" s="30"/>
      <c r="I640" s="31"/>
      <c r="J640" s="106"/>
      <c r="K640" s="106"/>
      <c r="L640" s="107"/>
      <c r="M640" s="107"/>
      <c r="N640" s="108"/>
      <c r="O640" s="108"/>
      <c r="P640" s="108"/>
      <c r="Q640" s="108"/>
      <c r="R640" s="108"/>
      <c r="S640" s="107"/>
      <c r="T640" s="107"/>
      <c r="U640" s="33"/>
      <c r="V640" s="31"/>
      <c r="W640" s="38"/>
      <c r="X640" s="38"/>
      <c r="Y640" s="38"/>
      <c r="Z640" s="38"/>
      <c r="AA640" s="38"/>
      <c r="AB640" s="33"/>
      <c r="AC640" s="33"/>
      <c r="AD640" s="33"/>
      <c r="AE640" s="33"/>
      <c r="AF640" s="33"/>
      <c r="AG640" s="33"/>
      <c r="AH640" s="33"/>
      <c r="AI640" s="170"/>
      <c r="AJ640" s="170"/>
      <c r="AK640" s="170"/>
      <c r="AL640" s="170"/>
      <c r="AM640" s="33"/>
      <c r="AN640" s="48"/>
      <c r="AO640" s="34"/>
      <c r="AP640" s="38"/>
      <c r="AQ640" s="34"/>
      <c r="AR640" s="31"/>
      <c r="AS640" s="38"/>
      <c r="AT640" s="38"/>
      <c r="AU640" s="37"/>
      <c r="AV640" s="38"/>
      <c r="AW640" s="38"/>
      <c r="AX640" s="147"/>
      <c r="AY640" s="60"/>
      <c r="AZ640" s="60"/>
      <c r="BA640" s="148"/>
      <c r="BB640" s="282"/>
      <c r="BC640" s="283"/>
      <c r="BD640" s="147"/>
      <c r="BE640" s="147"/>
      <c r="BF640" s="147"/>
      <c r="BG640" s="147"/>
      <c r="BH640" s="147"/>
      <c r="BI640" s="147"/>
      <c r="BJ640" s="147"/>
      <c r="BK640" s="148"/>
      <c r="BL640" s="149"/>
      <c r="BM640" s="149"/>
      <c r="BN640" s="147"/>
      <c r="BO640" s="38"/>
      <c r="BP640" s="38"/>
      <c r="BQ640" s="187"/>
      <c r="BR640" s="61"/>
      <c r="BS640" s="61"/>
      <c r="BT640" s="188"/>
      <c r="BU640" s="275"/>
      <c r="BV640" s="275"/>
      <c r="BW640" s="187"/>
      <c r="BX640" s="187"/>
      <c r="BY640" s="187"/>
      <c r="BZ640" s="187"/>
      <c r="CA640" s="187"/>
      <c r="CB640" s="187"/>
      <c r="CC640" s="187"/>
      <c r="CD640" s="187"/>
      <c r="CE640" s="187"/>
      <c r="CF640" s="188"/>
      <c r="CG640" s="189"/>
      <c r="CH640" s="189"/>
      <c r="CI640" s="187"/>
      <c r="CJ640" s="38"/>
      <c r="CK640" s="38"/>
      <c r="CL640" s="38"/>
      <c r="CM640" s="38"/>
      <c r="CN640" s="38"/>
      <c r="CO640" s="38"/>
      <c r="CP640" s="38"/>
      <c r="CQ640" s="38"/>
      <c r="CR640" s="38"/>
      <c r="CS640" s="38"/>
    </row>
    <row r="641" spans="1:97" ht="13.5" customHeight="1" x14ac:dyDescent="0.35">
      <c r="A641" s="25"/>
      <c r="B641" s="132"/>
      <c r="C641" s="27"/>
      <c r="D641" s="104"/>
      <c r="E641" s="105"/>
      <c r="F641" s="29"/>
      <c r="G641" s="30"/>
      <c r="H641" s="30"/>
      <c r="I641" s="31"/>
      <c r="J641" s="106"/>
      <c r="K641" s="106"/>
      <c r="L641" s="107"/>
      <c r="M641" s="107"/>
      <c r="N641" s="108"/>
      <c r="O641" s="108"/>
      <c r="P641" s="108"/>
      <c r="Q641" s="108"/>
      <c r="R641" s="108"/>
      <c r="S641" s="107"/>
      <c r="T641" s="107"/>
      <c r="U641" s="33"/>
      <c r="V641" s="31"/>
      <c r="W641" s="38"/>
      <c r="X641" s="38"/>
      <c r="Y641" s="38"/>
      <c r="Z641" s="38"/>
      <c r="AA641" s="38"/>
      <c r="AB641" s="33"/>
      <c r="AC641" s="33"/>
      <c r="AD641" s="33"/>
      <c r="AE641" s="33"/>
      <c r="AF641" s="33"/>
      <c r="AG641" s="33"/>
      <c r="AH641" s="33"/>
      <c r="AI641" s="170"/>
      <c r="AJ641" s="170"/>
      <c r="AK641" s="170"/>
      <c r="AL641" s="170"/>
      <c r="AM641" s="33"/>
      <c r="AN641" s="48"/>
      <c r="AO641" s="34"/>
      <c r="AP641" s="38"/>
      <c r="AQ641" s="34"/>
      <c r="AR641" s="31"/>
      <c r="AS641" s="38"/>
      <c r="AT641" s="38"/>
      <c r="AU641" s="37"/>
      <c r="AV641" s="38"/>
      <c r="AW641" s="38"/>
      <c r="AX641" s="147"/>
      <c r="AY641" s="60"/>
      <c r="AZ641" s="60"/>
      <c r="BA641" s="148"/>
      <c r="BB641" s="282"/>
      <c r="BC641" s="283"/>
      <c r="BD641" s="147"/>
      <c r="BE641" s="147"/>
      <c r="BF641" s="147"/>
      <c r="BG641" s="147"/>
      <c r="BH641" s="147"/>
      <c r="BI641" s="147"/>
      <c r="BJ641" s="147"/>
      <c r="BK641" s="148"/>
      <c r="BL641" s="149"/>
      <c r="BM641" s="149"/>
      <c r="BN641" s="147"/>
      <c r="BO641" s="38"/>
      <c r="BP641" s="38"/>
      <c r="BQ641" s="187"/>
      <c r="BR641" s="61"/>
      <c r="BS641" s="61"/>
      <c r="BT641" s="188"/>
      <c r="BU641" s="275"/>
      <c r="BV641" s="275"/>
      <c r="BW641" s="187"/>
      <c r="BX641" s="187"/>
      <c r="BY641" s="187"/>
      <c r="BZ641" s="187"/>
      <c r="CA641" s="187"/>
      <c r="CB641" s="187"/>
      <c r="CC641" s="187"/>
      <c r="CD641" s="187"/>
      <c r="CE641" s="187"/>
      <c r="CF641" s="188"/>
      <c r="CG641" s="189"/>
      <c r="CH641" s="189"/>
      <c r="CI641" s="187"/>
      <c r="CJ641" s="38"/>
      <c r="CK641" s="38"/>
      <c r="CL641" s="38"/>
      <c r="CM641" s="38"/>
      <c r="CN641" s="38"/>
      <c r="CO641" s="38"/>
      <c r="CP641" s="38"/>
      <c r="CQ641" s="38"/>
      <c r="CR641" s="38"/>
      <c r="CS641" s="38"/>
    </row>
    <row r="642" spans="1:97" ht="13.5" customHeight="1" x14ac:dyDescent="0.35">
      <c r="A642" s="25"/>
      <c r="B642" s="132"/>
      <c r="C642" s="27"/>
      <c r="D642" s="104"/>
      <c r="E642" s="105"/>
      <c r="F642" s="29"/>
      <c r="G642" s="30"/>
      <c r="H642" s="30"/>
      <c r="I642" s="31"/>
      <c r="J642" s="106"/>
      <c r="K642" s="106"/>
      <c r="L642" s="107"/>
      <c r="M642" s="107"/>
      <c r="N642" s="108"/>
      <c r="O642" s="108"/>
      <c r="P642" s="108"/>
      <c r="Q642" s="108"/>
      <c r="R642" s="108"/>
      <c r="S642" s="107"/>
      <c r="T642" s="107"/>
      <c r="U642" s="33"/>
      <c r="V642" s="31"/>
      <c r="W642" s="38"/>
      <c r="X642" s="38"/>
      <c r="Y642" s="38"/>
      <c r="Z642" s="38"/>
      <c r="AA642" s="38"/>
      <c r="AB642" s="33"/>
      <c r="AC642" s="33"/>
      <c r="AD642" s="33"/>
      <c r="AE642" s="33"/>
      <c r="AF642" s="33"/>
      <c r="AG642" s="33"/>
      <c r="AH642" s="33"/>
      <c r="AI642" s="170"/>
      <c r="AJ642" s="170"/>
      <c r="AK642" s="170"/>
      <c r="AL642" s="170"/>
      <c r="AM642" s="33"/>
      <c r="AN642" s="48"/>
      <c r="AO642" s="34"/>
      <c r="AP642" s="38"/>
      <c r="AQ642" s="34"/>
      <c r="AR642" s="31"/>
      <c r="AS642" s="38"/>
      <c r="AT642" s="38"/>
      <c r="AU642" s="37"/>
      <c r="AV642" s="38"/>
      <c r="AW642" s="38"/>
      <c r="AX642" s="147"/>
      <c r="AY642" s="60"/>
      <c r="AZ642" s="60"/>
      <c r="BA642" s="148"/>
      <c r="BB642" s="282"/>
      <c r="BC642" s="283"/>
      <c r="BD642" s="147"/>
      <c r="BE642" s="147"/>
      <c r="BF642" s="147"/>
      <c r="BG642" s="147"/>
      <c r="BH642" s="147"/>
      <c r="BI642" s="147"/>
      <c r="BJ642" s="147"/>
      <c r="BK642" s="148"/>
      <c r="BL642" s="149"/>
      <c r="BM642" s="149"/>
      <c r="BN642" s="147"/>
      <c r="BO642" s="38"/>
      <c r="BP642" s="38"/>
      <c r="BQ642" s="187"/>
      <c r="BR642" s="61"/>
      <c r="BS642" s="61"/>
      <c r="BT642" s="188"/>
      <c r="BU642" s="275"/>
      <c r="BV642" s="275"/>
      <c r="BW642" s="187"/>
      <c r="BX642" s="187"/>
      <c r="BY642" s="187"/>
      <c r="BZ642" s="187"/>
      <c r="CA642" s="187"/>
      <c r="CB642" s="187"/>
      <c r="CC642" s="187"/>
      <c r="CD642" s="187"/>
      <c r="CE642" s="187"/>
      <c r="CF642" s="188"/>
      <c r="CG642" s="189"/>
      <c r="CH642" s="189"/>
      <c r="CI642" s="187"/>
      <c r="CJ642" s="38"/>
      <c r="CK642" s="38"/>
      <c r="CL642" s="38"/>
      <c r="CM642" s="38"/>
      <c r="CN642" s="38"/>
      <c r="CO642" s="38"/>
      <c r="CP642" s="38"/>
      <c r="CQ642" s="38"/>
      <c r="CR642" s="38"/>
      <c r="CS642" s="38"/>
    </row>
    <row r="643" spans="1:97" ht="13.5" customHeight="1" x14ac:dyDescent="0.35">
      <c r="A643" s="25"/>
      <c r="B643" s="132"/>
      <c r="C643" s="27"/>
      <c r="D643" s="104"/>
      <c r="E643" s="105"/>
      <c r="F643" s="29"/>
      <c r="G643" s="30"/>
      <c r="H643" s="30"/>
      <c r="I643" s="31"/>
      <c r="J643" s="106"/>
      <c r="K643" s="106"/>
      <c r="L643" s="107"/>
      <c r="M643" s="107"/>
      <c r="N643" s="108"/>
      <c r="O643" s="108"/>
      <c r="P643" s="108"/>
      <c r="Q643" s="108"/>
      <c r="R643" s="108"/>
      <c r="S643" s="107"/>
      <c r="T643" s="107"/>
      <c r="U643" s="33"/>
      <c r="V643" s="31"/>
      <c r="W643" s="38"/>
      <c r="X643" s="38"/>
      <c r="Y643" s="38"/>
      <c r="Z643" s="38"/>
      <c r="AA643" s="38"/>
      <c r="AB643" s="33"/>
      <c r="AC643" s="33"/>
      <c r="AD643" s="33"/>
      <c r="AE643" s="33"/>
      <c r="AF643" s="33"/>
      <c r="AG643" s="33"/>
      <c r="AH643" s="33"/>
      <c r="AI643" s="170"/>
      <c r="AJ643" s="170"/>
      <c r="AK643" s="170"/>
      <c r="AL643" s="170"/>
      <c r="AM643" s="33"/>
      <c r="AN643" s="48"/>
      <c r="AO643" s="34"/>
      <c r="AP643" s="38"/>
      <c r="AQ643" s="34"/>
      <c r="AR643" s="31"/>
      <c r="AS643" s="38"/>
      <c r="AT643" s="38"/>
      <c r="AU643" s="37"/>
      <c r="AV643" s="38"/>
      <c r="AW643" s="38"/>
      <c r="AX643" s="147"/>
      <c r="AY643" s="60"/>
      <c r="AZ643" s="60"/>
      <c r="BA643" s="148"/>
      <c r="BB643" s="282"/>
      <c r="BC643" s="283"/>
      <c r="BD643" s="147"/>
      <c r="BE643" s="147"/>
      <c r="BF643" s="147"/>
      <c r="BG643" s="147"/>
      <c r="BH643" s="147"/>
      <c r="BI643" s="147"/>
      <c r="BJ643" s="147"/>
      <c r="BK643" s="148"/>
      <c r="BL643" s="149"/>
      <c r="BM643" s="149"/>
      <c r="BN643" s="147"/>
      <c r="BO643" s="38"/>
      <c r="BP643" s="38"/>
      <c r="BQ643" s="187"/>
      <c r="BR643" s="61"/>
      <c r="BS643" s="61"/>
      <c r="BT643" s="188"/>
      <c r="BU643" s="275"/>
      <c r="BV643" s="275"/>
      <c r="BW643" s="187"/>
      <c r="BX643" s="187"/>
      <c r="BY643" s="187"/>
      <c r="BZ643" s="187"/>
      <c r="CA643" s="187"/>
      <c r="CB643" s="187"/>
      <c r="CC643" s="187"/>
      <c r="CD643" s="187"/>
      <c r="CE643" s="187"/>
      <c r="CF643" s="188"/>
      <c r="CG643" s="189"/>
      <c r="CH643" s="189"/>
      <c r="CI643" s="187"/>
      <c r="CJ643" s="38"/>
      <c r="CK643" s="38"/>
      <c r="CL643" s="38"/>
      <c r="CM643" s="38"/>
      <c r="CN643" s="38"/>
      <c r="CO643" s="38"/>
      <c r="CP643" s="38"/>
      <c r="CQ643" s="38"/>
      <c r="CR643" s="38"/>
      <c r="CS643" s="38"/>
    </row>
    <row r="644" spans="1:97" ht="13.5" customHeight="1" x14ac:dyDescent="0.35">
      <c r="A644" s="25"/>
      <c r="B644" s="132"/>
      <c r="C644" s="27"/>
      <c r="D644" s="104"/>
      <c r="E644" s="105"/>
      <c r="F644" s="29"/>
      <c r="G644" s="30"/>
      <c r="H644" s="30"/>
      <c r="I644" s="31"/>
      <c r="J644" s="106"/>
      <c r="K644" s="106"/>
      <c r="L644" s="107"/>
      <c r="M644" s="107"/>
      <c r="N644" s="108"/>
      <c r="O644" s="108"/>
      <c r="P644" s="108"/>
      <c r="Q644" s="108"/>
      <c r="R644" s="108"/>
      <c r="S644" s="107"/>
      <c r="T644" s="107"/>
      <c r="U644" s="33"/>
      <c r="V644" s="31"/>
      <c r="W644" s="38"/>
      <c r="X644" s="38"/>
      <c r="Y644" s="38"/>
      <c r="Z644" s="38"/>
      <c r="AA644" s="38"/>
      <c r="AB644" s="33"/>
      <c r="AC644" s="33"/>
      <c r="AD644" s="33"/>
      <c r="AE644" s="33"/>
      <c r="AF644" s="33"/>
      <c r="AG644" s="33"/>
      <c r="AH644" s="33"/>
      <c r="AI644" s="170"/>
      <c r="AJ644" s="170"/>
      <c r="AK644" s="170"/>
      <c r="AL644" s="170"/>
      <c r="AM644" s="33"/>
      <c r="AN644" s="48"/>
      <c r="AO644" s="34"/>
      <c r="AP644" s="38"/>
      <c r="AQ644" s="34"/>
      <c r="AR644" s="31"/>
      <c r="AS644" s="38"/>
      <c r="AT644" s="38"/>
      <c r="AU644" s="37"/>
      <c r="AV644" s="38"/>
      <c r="AW644" s="38"/>
      <c r="AX644" s="147"/>
      <c r="AY644" s="60"/>
      <c r="AZ644" s="60"/>
      <c r="BA644" s="148"/>
      <c r="BB644" s="282"/>
      <c r="BC644" s="283"/>
      <c r="BD644" s="147"/>
      <c r="BE644" s="147"/>
      <c r="BF644" s="147"/>
      <c r="BG644" s="147"/>
      <c r="BH644" s="147"/>
      <c r="BI644" s="147"/>
      <c r="BJ644" s="147"/>
      <c r="BK644" s="148"/>
      <c r="BL644" s="149"/>
      <c r="BM644" s="149"/>
      <c r="BN644" s="147"/>
      <c r="BO644" s="38"/>
      <c r="BP644" s="38"/>
      <c r="BQ644" s="187"/>
      <c r="BR644" s="61"/>
      <c r="BS644" s="61"/>
      <c r="BT644" s="188"/>
      <c r="BU644" s="275"/>
      <c r="BV644" s="275"/>
      <c r="BW644" s="187"/>
      <c r="BX644" s="187"/>
      <c r="BY644" s="187"/>
      <c r="BZ644" s="187"/>
      <c r="CA644" s="187"/>
      <c r="CB644" s="187"/>
      <c r="CC644" s="187"/>
      <c r="CD644" s="187"/>
      <c r="CE644" s="187"/>
      <c r="CF644" s="188"/>
      <c r="CG644" s="189"/>
      <c r="CH644" s="189"/>
      <c r="CI644" s="187"/>
      <c r="CJ644" s="38"/>
      <c r="CK644" s="38"/>
      <c r="CL644" s="38"/>
      <c r="CM644" s="38"/>
      <c r="CN644" s="38"/>
      <c r="CO644" s="38"/>
      <c r="CP644" s="38"/>
      <c r="CQ644" s="38"/>
      <c r="CR644" s="38"/>
      <c r="CS644" s="38"/>
    </row>
    <row r="645" spans="1:97" ht="13.5" customHeight="1" x14ac:dyDescent="0.35">
      <c r="A645" s="25"/>
      <c r="B645" s="132"/>
      <c r="C645" s="27"/>
      <c r="D645" s="104"/>
      <c r="E645" s="105"/>
      <c r="F645" s="29"/>
      <c r="G645" s="30"/>
      <c r="H645" s="30"/>
      <c r="I645" s="31"/>
      <c r="J645" s="106"/>
      <c r="K645" s="106"/>
      <c r="L645" s="107"/>
      <c r="M645" s="107"/>
      <c r="N645" s="108"/>
      <c r="O645" s="108"/>
      <c r="P645" s="108"/>
      <c r="Q645" s="108"/>
      <c r="R645" s="108"/>
      <c r="S645" s="107"/>
      <c r="T645" s="107"/>
      <c r="U645" s="33"/>
      <c r="V645" s="31"/>
      <c r="W645" s="38"/>
      <c r="X645" s="38"/>
      <c r="Y645" s="38"/>
      <c r="Z645" s="38"/>
      <c r="AA645" s="38"/>
      <c r="AB645" s="33"/>
      <c r="AC645" s="33"/>
      <c r="AD645" s="33"/>
      <c r="AE645" s="33"/>
      <c r="AF645" s="33"/>
      <c r="AG645" s="33"/>
      <c r="AH645" s="33"/>
      <c r="AI645" s="170"/>
      <c r="AJ645" s="170"/>
      <c r="AK645" s="170"/>
      <c r="AL645" s="170"/>
      <c r="AM645" s="33"/>
      <c r="AN645" s="48"/>
      <c r="AO645" s="34"/>
      <c r="AP645" s="38"/>
      <c r="AQ645" s="34"/>
      <c r="AR645" s="31"/>
      <c r="AS645" s="38"/>
      <c r="AT645" s="38"/>
      <c r="AU645" s="37"/>
      <c r="AV645" s="38"/>
      <c r="AW645" s="38"/>
      <c r="AX645" s="147"/>
      <c r="AY645" s="60"/>
      <c r="AZ645" s="60"/>
      <c r="BA645" s="148"/>
      <c r="BB645" s="282"/>
      <c r="BC645" s="283"/>
      <c r="BD645" s="147"/>
      <c r="BE645" s="147"/>
      <c r="BF645" s="147"/>
      <c r="BG645" s="147"/>
      <c r="BH645" s="147"/>
      <c r="BI645" s="147"/>
      <c r="BJ645" s="147"/>
      <c r="BK645" s="148"/>
      <c r="BL645" s="149"/>
      <c r="BM645" s="149"/>
      <c r="BN645" s="147"/>
      <c r="BO645" s="38"/>
      <c r="BP645" s="38"/>
      <c r="BQ645" s="187"/>
      <c r="BR645" s="61"/>
      <c r="BS645" s="61"/>
      <c r="BT645" s="188"/>
      <c r="BU645" s="275"/>
      <c r="BV645" s="275"/>
      <c r="BW645" s="187"/>
      <c r="BX645" s="187"/>
      <c r="BY645" s="187"/>
      <c r="BZ645" s="187"/>
      <c r="CA645" s="187"/>
      <c r="CB645" s="187"/>
      <c r="CC645" s="187"/>
      <c r="CD645" s="187"/>
      <c r="CE645" s="187"/>
      <c r="CF645" s="188"/>
      <c r="CG645" s="189"/>
      <c r="CH645" s="189"/>
      <c r="CI645" s="187"/>
      <c r="CJ645" s="38"/>
      <c r="CK645" s="38"/>
      <c r="CL645" s="38"/>
      <c r="CM645" s="38"/>
      <c r="CN645" s="38"/>
      <c r="CO645" s="38"/>
      <c r="CP645" s="38"/>
      <c r="CQ645" s="38"/>
      <c r="CR645" s="38"/>
      <c r="CS645" s="38"/>
    </row>
    <row r="646" spans="1:97" ht="13.5" customHeight="1" x14ac:dyDescent="0.35">
      <c r="A646" s="25"/>
      <c r="B646" s="132"/>
      <c r="C646" s="27"/>
      <c r="D646" s="104"/>
      <c r="E646" s="105"/>
      <c r="F646" s="29"/>
      <c r="G646" s="30"/>
      <c r="H646" s="30"/>
      <c r="I646" s="31"/>
      <c r="J646" s="106"/>
      <c r="K646" s="106"/>
      <c r="L646" s="107"/>
      <c r="M646" s="107"/>
      <c r="N646" s="108"/>
      <c r="O646" s="108"/>
      <c r="P646" s="108"/>
      <c r="Q646" s="108"/>
      <c r="R646" s="108"/>
      <c r="S646" s="107"/>
      <c r="T646" s="107"/>
      <c r="U646" s="33"/>
      <c r="V646" s="31"/>
      <c r="W646" s="38"/>
      <c r="X646" s="38"/>
      <c r="Y646" s="38"/>
      <c r="Z646" s="38"/>
      <c r="AA646" s="38"/>
      <c r="AB646" s="33"/>
      <c r="AC646" s="33"/>
      <c r="AD646" s="33"/>
      <c r="AE646" s="33"/>
      <c r="AF646" s="33"/>
      <c r="AG646" s="33"/>
      <c r="AH646" s="33"/>
      <c r="AI646" s="170"/>
      <c r="AJ646" s="170"/>
      <c r="AK646" s="170"/>
      <c r="AL646" s="170"/>
      <c r="AM646" s="33"/>
      <c r="AN646" s="48"/>
      <c r="AO646" s="34"/>
      <c r="AP646" s="38"/>
      <c r="AQ646" s="34"/>
      <c r="AR646" s="31"/>
      <c r="AS646" s="38"/>
      <c r="AT646" s="38"/>
      <c r="AU646" s="37"/>
      <c r="AV646" s="38"/>
      <c r="AW646" s="38"/>
      <c r="AX646" s="147"/>
      <c r="AY646" s="60"/>
      <c r="AZ646" s="60"/>
      <c r="BA646" s="148"/>
      <c r="BB646" s="282"/>
      <c r="BC646" s="283"/>
      <c r="BD646" s="147"/>
      <c r="BE646" s="147"/>
      <c r="BF646" s="147"/>
      <c r="BG646" s="147"/>
      <c r="BH646" s="147"/>
      <c r="BI646" s="147"/>
      <c r="BJ646" s="147"/>
      <c r="BK646" s="148"/>
      <c r="BL646" s="149"/>
      <c r="BM646" s="149"/>
      <c r="BN646" s="147"/>
      <c r="BO646" s="38"/>
      <c r="BP646" s="38"/>
      <c r="BQ646" s="187"/>
      <c r="BR646" s="61"/>
      <c r="BS646" s="61"/>
      <c r="BT646" s="188"/>
      <c r="BU646" s="275"/>
      <c r="BV646" s="275"/>
      <c r="BW646" s="187"/>
      <c r="BX646" s="187"/>
      <c r="BY646" s="187"/>
      <c r="BZ646" s="187"/>
      <c r="CA646" s="187"/>
      <c r="CB646" s="187"/>
      <c r="CC646" s="187"/>
      <c r="CD646" s="187"/>
      <c r="CE646" s="187"/>
      <c r="CF646" s="188"/>
      <c r="CG646" s="189"/>
      <c r="CH646" s="189"/>
      <c r="CI646" s="187"/>
      <c r="CJ646" s="38"/>
      <c r="CK646" s="38"/>
      <c r="CL646" s="38"/>
      <c r="CM646" s="38"/>
      <c r="CN646" s="38"/>
      <c r="CO646" s="38"/>
      <c r="CP646" s="38"/>
      <c r="CQ646" s="38"/>
      <c r="CR646" s="38"/>
      <c r="CS646" s="38"/>
    </row>
    <row r="647" spans="1:97" ht="13.5" customHeight="1" x14ac:dyDescent="0.35">
      <c r="A647" s="25"/>
      <c r="B647" s="132"/>
      <c r="C647" s="27"/>
      <c r="D647" s="104"/>
      <c r="E647" s="105"/>
      <c r="F647" s="29"/>
      <c r="G647" s="30"/>
      <c r="H647" s="30"/>
      <c r="I647" s="31"/>
      <c r="J647" s="106"/>
      <c r="K647" s="106"/>
      <c r="L647" s="107"/>
      <c r="M647" s="107"/>
      <c r="N647" s="108"/>
      <c r="O647" s="108"/>
      <c r="P647" s="108"/>
      <c r="Q647" s="108"/>
      <c r="R647" s="108"/>
      <c r="S647" s="107"/>
      <c r="T647" s="107"/>
      <c r="U647" s="33"/>
      <c r="V647" s="31"/>
      <c r="W647" s="38"/>
      <c r="X647" s="38"/>
      <c r="Y647" s="38"/>
      <c r="Z647" s="38"/>
      <c r="AA647" s="38"/>
      <c r="AB647" s="33"/>
      <c r="AC647" s="33"/>
      <c r="AD647" s="33"/>
      <c r="AE647" s="33"/>
      <c r="AF647" s="33"/>
      <c r="AG647" s="33"/>
      <c r="AH647" s="33"/>
      <c r="AI647" s="170"/>
      <c r="AJ647" s="170"/>
      <c r="AK647" s="170"/>
      <c r="AL647" s="170"/>
      <c r="AM647" s="33"/>
      <c r="AN647" s="48"/>
      <c r="AO647" s="34"/>
      <c r="AP647" s="38"/>
      <c r="AQ647" s="34"/>
      <c r="AR647" s="31"/>
      <c r="AS647" s="38"/>
      <c r="AT647" s="38"/>
      <c r="AU647" s="37"/>
      <c r="AV647" s="38"/>
      <c r="AW647" s="38"/>
      <c r="AX647" s="147"/>
      <c r="AY647" s="60"/>
      <c r="AZ647" s="60"/>
      <c r="BA647" s="148"/>
      <c r="BB647" s="282"/>
      <c r="BC647" s="283"/>
      <c r="BD647" s="147"/>
      <c r="BE647" s="147"/>
      <c r="BF647" s="147"/>
      <c r="BG647" s="147"/>
      <c r="BH647" s="147"/>
      <c r="BI647" s="147"/>
      <c r="BJ647" s="147"/>
      <c r="BK647" s="148"/>
      <c r="BL647" s="149"/>
      <c r="BM647" s="149"/>
      <c r="BN647" s="147"/>
      <c r="BO647" s="38"/>
      <c r="BP647" s="38"/>
      <c r="BQ647" s="187"/>
      <c r="BR647" s="61"/>
      <c r="BS647" s="61"/>
      <c r="BT647" s="188"/>
      <c r="BU647" s="275"/>
      <c r="BV647" s="275"/>
      <c r="BW647" s="187"/>
      <c r="BX647" s="187"/>
      <c r="BY647" s="187"/>
      <c r="BZ647" s="187"/>
      <c r="CA647" s="187"/>
      <c r="CB647" s="187"/>
      <c r="CC647" s="187"/>
      <c r="CD647" s="187"/>
      <c r="CE647" s="187"/>
      <c r="CF647" s="188"/>
      <c r="CG647" s="189"/>
      <c r="CH647" s="189"/>
      <c r="CI647" s="187"/>
      <c r="CJ647" s="38"/>
      <c r="CK647" s="38"/>
      <c r="CL647" s="38"/>
      <c r="CM647" s="38"/>
      <c r="CN647" s="38"/>
      <c r="CO647" s="38"/>
      <c r="CP647" s="38"/>
      <c r="CQ647" s="38"/>
      <c r="CR647" s="38"/>
      <c r="CS647" s="38"/>
    </row>
    <row r="648" spans="1:97" ht="13.5" customHeight="1" x14ac:dyDescent="0.35">
      <c r="A648" s="25"/>
      <c r="B648" s="132"/>
      <c r="C648" s="27"/>
      <c r="D648" s="104"/>
      <c r="E648" s="105"/>
      <c r="F648" s="29"/>
      <c r="G648" s="30"/>
      <c r="H648" s="30"/>
      <c r="I648" s="31"/>
      <c r="J648" s="106"/>
      <c r="K648" s="106"/>
      <c r="L648" s="107"/>
      <c r="M648" s="107"/>
      <c r="N648" s="108"/>
      <c r="O648" s="108"/>
      <c r="P648" s="108"/>
      <c r="Q648" s="108"/>
      <c r="R648" s="108"/>
      <c r="S648" s="107"/>
      <c r="T648" s="107"/>
      <c r="U648" s="33"/>
      <c r="V648" s="31"/>
      <c r="W648" s="38"/>
      <c r="X648" s="38"/>
      <c r="Y648" s="38"/>
      <c r="Z648" s="38"/>
      <c r="AA648" s="38"/>
      <c r="AB648" s="33"/>
      <c r="AC648" s="33"/>
      <c r="AD648" s="33"/>
      <c r="AE648" s="33"/>
      <c r="AF648" s="33"/>
      <c r="AG648" s="33"/>
      <c r="AH648" s="33"/>
      <c r="AI648" s="170"/>
      <c r="AJ648" s="170"/>
      <c r="AK648" s="170"/>
      <c r="AL648" s="170"/>
      <c r="AM648" s="33"/>
      <c r="AN648" s="48"/>
      <c r="AO648" s="34"/>
      <c r="AP648" s="38"/>
      <c r="AQ648" s="34"/>
      <c r="AR648" s="31"/>
      <c r="AS648" s="38"/>
      <c r="AT648" s="38"/>
      <c r="AU648" s="37"/>
      <c r="AV648" s="38"/>
      <c r="AW648" s="38"/>
      <c r="AX648" s="147"/>
      <c r="AY648" s="60"/>
      <c r="AZ648" s="60"/>
      <c r="BA648" s="148"/>
      <c r="BB648" s="282"/>
      <c r="BC648" s="283"/>
      <c r="BD648" s="147"/>
      <c r="BE648" s="147"/>
      <c r="BF648" s="147"/>
      <c r="BG648" s="147"/>
      <c r="BH648" s="147"/>
      <c r="BI648" s="147"/>
      <c r="BJ648" s="147"/>
      <c r="BK648" s="148"/>
      <c r="BL648" s="149"/>
      <c r="BM648" s="149"/>
      <c r="BN648" s="147"/>
      <c r="BO648" s="38"/>
      <c r="BP648" s="38"/>
      <c r="BQ648" s="187"/>
      <c r="BR648" s="61"/>
      <c r="BS648" s="61"/>
      <c r="BT648" s="188"/>
      <c r="BU648" s="275"/>
      <c r="BV648" s="275"/>
      <c r="BW648" s="187"/>
      <c r="BX648" s="187"/>
      <c r="BY648" s="187"/>
      <c r="BZ648" s="187"/>
      <c r="CA648" s="187"/>
      <c r="CB648" s="187"/>
      <c r="CC648" s="187"/>
      <c r="CD648" s="187"/>
      <c r="CE648" s="187"/>
      <c r="CF648" s="188"/>
      <c r="CG648" s="189"/>
      <c r="CH648" s="189"/>
      <c r="CI648" s="187"/>
      <c r="CJ648" s="38"/>
      <c r="CK648" s="38"/>
      <c r="CL648" s="38"/>
      <c r="CM648" s="38"/>
      <c r="CN648" s="38"/>
      <c r="CO648" s="38"/>
      <c r="CP648" s="38"/>
      <c r="CQ648" s="38"/>
      <c r="CR648" s="38"/>
      <c r="CS648" s="38"/>
    </row>
    <row r="649" spans="1:97" ht="13.5" customHeight="1" x14ac:dyDescent="0.35">
      <c r="A649" s="25"/>
      <c r="B649" s="132"/>
      <c r="C649" s="27"/>
      <c r="D649" s="104"/>
      <c r="E649" s="105"/>
      <c r="F649" s="29"/>
      <c r="G649" s="30"/>
      <c r="H649" s="30"/>
      <c r="I649" s="31"/>
      <c r="J649" s="106"/>
      <c r="K649" s="106"/>
      <c r="L649" s="107"/>
      <c r="M649" s="107"/>
      <c r="N649" s="108"/>
      <c r="O649" s="108"/>
      <c r="P649" s="108"/>
      <c r="Q649" s="108"/>
      <c r="R649" s="108"/>
      <c r="S649" s="107"/>
      <c r="T649" s="107"/>
      <c r="U649" s="33"/>
      <c r="V649" s="31"/>
      <c r="W649" s="38"/>
      <c r="X649" s="38"/>
      <c r="Y649" s="38"/>
      <c r="Z649" s="38"/>
      <c r="AA649" s="38"/>
      <c r="AB649" s="33"/>
      <c r="AC649" s="33"/>
      <c r="AD649" s="33"/>
      <c r="AE649" s="33"/>
      <c r="AF649" s="33"/>
      <c r="AG649" s="33"/>
      <c r="AH649" s="33"/>
      <c r="AI649" s="170"/>
      <c r="AJ649" s="170"/>
      <c r="AK649" s="170"/>
      <c r="AL649" s="170"/>
      <c r="AM649" s="33"/>
      <c r="AN649" s="48"/>
      <c r="AO649" s="34"/>
      <c r="AP649" s="38"/>
      <c r="AQ649" s="34"/>
      <c r="AR649" s="31"/>
      <c r="AS649" s="38"/>
      <c r="AT649" s="38"/>
      <c r="AU649" s="37"/>
      <c r="AV649" s="38"/>
      <c r="AW649" s="38"/>
      <c r="AX649" s="147"/>
      <c r="AY649" s="60"/>
      <c r="AZ649" s="60"/>
      <c r="BA649" s="148"/>
      <c r="BB649" s="282"/>
      <c r="BC649" s="283"/>
      <c r="BD649" s="147"/>
      <c r="BE649" s="147"/>
      <c r="BF649" s="147"/>
      <c r="BG649" s="147"/>
      <c r="BH649" s="147"/>
      <c r="BI649" s="147"/>
      <c r="BJ649" s="147"/>
      <c r="BK649" s="148"/>
      <c r="BL649" s="149"/>
      <c r="BM649" s="149"/>
      <c r="BN649" s="147"/>
      <c r="BO649" s="38"/>
      <c r="BP649" s="38"/>
      <c r="BQ649" s="187"/>
      <c r="BR649" s="61"/>
      <c r="BS649" s="61"/>
      <c r="BT649" s="188"/>
      <c r="BU649" s="275"/>
      <c r="BV649" s="275"/>
      <c r="BW649" s="187"/>
      <c r="BX649" s="187"/>
      <c r="BY649" s="187"/>
      <c r="BZ649" s="187"/>
      <c r="CA649" s="187"/>
      <c r="CB649" s="187"/>
      <c r="CC649" s="187"/>
      <c r="CD649" s="187"/>
      <c r="CE649" s="187"/>
      <c r="CF649" s="188"/>
      <c r="CG649" s="189"/>
      <c r="CH649" s="189"/>
      <c r="CI649" s="187"/>
      <c r="CJ649" s="38"/>
      <c r="CK649" s="38"/>
      <c r="CL649" s="38"/>
      <c r="CM649" s="38"/>
      <c r="CN649" s="38"/>
      <c r="CO649" s="38"/>
      <c r="CP649" s="38"/>
      <c r="CQ649" s="38"/>
      <c r="CR649" s="38"/>
      <c r="CS649" s="38"/>
    </row>
    <row r="650" spans="1:97" ht="13.5" customHeight="1" x14ac:dyDescent="0.35">
      <c r="A650" s="25"/>
      <c r="B650" s="132"/>
      <c r="C650" s="27"/>
      <c r="D650" s="104"/>
      <c r="E650" s="105"/>
      <c r="F650" s="29"/>
      <c r="G650" s="30"/>
      <c r="H650" s="30"/>
      <c r="I650" s="31"/>
      <c r="J650" s="106"/>
      <c r="K650" s="106"/>
      <c r="L650" s="107"/>
      <c r="M650" s="107"/>
      <c r="N650" s="108"/>
      <c r="O650" s="108"/>
      <c r="P650" s="108"/>
      <c r="Q650" s="108"/>
      <c r="R650" s="108"/>
      <c r="S650" s="107"/>
      <c r="T650" s="107"/>
      <c r="U650" s="33"/>
      <c r="V650" s="31"/>
      <c r="W650" s="38"/>
      <c r="X650" s="38"/>
      <c r="Y650" s="38"/>
      <c r="Z650" s="38"/>
      <c r="AA650" s="38"/>
      <c r="AB650" s="33"/>
      <c r="AC650" s="33"/>
      <c r="AD650" s="33"/>
      <c r="AE650" s="33"/>
      <c r="AF650" s="33"/>
      <c r="AG650" s="33"/>
      <c r="AH650" s="33"/>
      <c r="AI650" s="170"/>
      <c r="AJ650" s="170"/>
      <c r="AK650" s="170"/>
      <c r="AL650" s="170"/>
      <c r="AM650" s="33"/>
      <c r="AN650" s="48"/>
      <c r="AO650" s="34"/>
      <c r="AP650" s="38"/>
      <c r="AQ650" s="34"/>
      <c r="AR650" s="31"/>
      <c r="AS650" s="38"/>
      <c r="AT650" s="38"/>
      <c r="AU650" s="37"/>
      <c r="AV650" s="38"/>
      <c r="AW650" s="38"/>
      <c r="AX650" s="147"/>
      <c r="AY650" s="60"/>
      <c r="AZ650" s="60"/>
      <c r="BA650" s="148"/>
      <c r="BB650" s="282"/>
      <c r="BC650" s="283"/>
      <c r="BD650" s="147"/>
      <c r="BE650" s="147"/>
      <c r="BF650" s="147"/>
      <c r="BG650" s="147"/>
      <c r="BH650" s="147"/>
      <c r="BI650" s="147"/>
      <c r="BJ650" s="147"/>
      <c r="BK650" s="148"/>
      <c r="BL650" s="149"/>
      <c r="BM650" s="149"/>
      <c r="BN650" s="147"/>
      <c r="BO650" s="38"/>
      <c r="BP650" s="38"/>
      <c r="BQ650" s="187"/>
      <c r="BR650" s="61"/>
      <c r="BS650" s="61"/>
      <c r="BT650" s="188"/>
      <c r="BU650" s="275"/>
      <c r="BV650" s="275"/>
      <c r="BW650" s="187"/>
      <c r="BX650" s="187"/>
      <c r="BY650" s="187"/>
      <c r="BZ650" s="187"/>
      <c r="CA650" s="187"/>
      <c r="CB650" s="187"/>
      <c r="CC650" s="187"/>
      <c r="CD650" s="187"/>
      <c r="CE650" s="187"/>
      <c r="CF650" s="188"/>
      <c r="CG650" s="189"/>
      <c r="CH650" s="189"/>
      <c r="CI650" s="187"/>
      <c r="CJ650" s="38"/>
      <c r="CK650" s="38"/>
      <c r="CL650" s="38"/>
      <c r="CM650" s="38"/>
      <c r="CN650" s="38"/>
      <c r="CO650" s="38"/>
      <c r="CP650" s="38"/>
      <c r="CQ650" s="38"/>
      <c r="CR650" s="38"/>
      <c r="CS650" s="38"/>
    </row>
    <row r="651" spans="1:97" ht="13.5" customHeight="1" x14ac:dyDescent="0.35">
      <c r="A651" s="25"/>
      <c r="B651" s="132"/>
      <c r="C651" s="27"/>
      <c r="D651" s="104"/>
      <c r="E651" s="105"/>
      <c r="F651" s="29"/>
      <c r="G651" s="30"/>
      <c r="H651" s="30"/>
      <c r="I651" s="31"/>
      <c r="J651" s="106"/>
      <c r="K651" s="106"/>
      <c r="L651" s="107"/>
      <c r="M651" s="107"/>
      <c r="N651" s="108"/>
      <c r="O651" s="108"/>
      <c r="P651" s="108"/>
      <c r="Q651" s="108"/>
      <c r="R651" s="108"/>
      <c r="S651" s="107"/>
      <c r="T651" s="107"/>
      <c r="U651" s="33"/>
      <c r="V651" s="31"/>
      <c r="W651" s="38"/>
      <c r="X651" s="38"/>
      <c r="Y651" s="38"/>
      <c r="Z651" s="38"/>
      <c r="AA651" s="38"/>
      <c r="AB651" s="33"/>
      <c r="AC651" s="33"/>
      <c r="AD651" s="33"/>
      <c r="AE651" s="33"/>
      <c r="AF651" s="33"/>
      <c r="AG651" s="33"/>
      <c r="AH651" s="33"/>
      <c r="AI651" s="170"/>
      <c r="AJ651" s="170"/>
      <c r="AK651" s="170"/>
      <c r="AL651" s="170"/>
      <c r="AM651" s="33"/>
      <c r="AN651" s="48"/>
      <c r="AO651" s="34"/>
      <c r="AP651" s="38"/>
      <c r="AQ651" s="34"/>
      <c r="AR651" s="31"/>
      <c r="AS651" s="38"/>
      <c r="AT651" s="38"/>
      <c r="AU651" s="37"/>
      <c r="AV651" s="38"/>
      <c r="AW651" s="38"/>
      <c r="AX651" s="147"/>
      <c r="AY651" s="60"/>
      <c r="AZ651" s="60"/>
      <c r="BA651" s="148"/>
      <c r="BB651" s="282"/>
      <c r="BC651" s="283"/>
      <c r="BD651" s="147"/>
      <c r="BE651" s="147"/>
      <c r="BF651" s="147"/>
      <c r="BG651" s="147"/>
      <c r="BH651" s="147"/>
      <c r="BI651" s="147"/>
      <c r="BJ651" s="147"/>
      <c r="BK651" s="148"/>
      <c r="BL651" s="149"/>
      <c r="BM651" s="149"/>
      <c r="BN651" s="147"/>
      <c r="BO651" s="38"/>
      <c r="BP651" s="38"/>
      <c r="BQ651" s="187"/>
      <c r="BR651" s="61"/>
      <c r="BS651" s="61"/>
      <c r="BT651" s="188"/>
      <c r="BU651" s="275"/>
      <c r="BV651" s="275"/>
      <c r="BW651" s="187"/>
      <c r="BX651" s="187"/>
      <c r="BY651" s="187"/>
      <c r="BZ651" s="187"/>
      <c r="CA651" s="187"/>
      <c r="CB651" s="187"/>
      <c r="CC651" s="187"/>
      <c r="CD651" s="187"/>
      <c r="CE651" s="187"/>
      <c r="CF651" s="188"/>
      <c r="CG651" s="189"/>
      <c r="CH651" s="189"/>
      <c r="CI651" s="187"/>
      <c r="CJ651" s="38"/>
      <c r="CK651" s="38"/>
      <c r="CL651" s="38"/>
      <c r="CM651" s="38"/>
      <c r="CN651" s="38"/>
      <c r="CO651" s="38"/>
      <c r="CP651" s="38"/>
      <c r="CQ651" s="38"/>
      <c r="CR651" s="38"/>
      <c r="CS651" s="38"/>
    </row>
    <row r="652" spans="1:97" ht="13.5" customHeight="1" x14ac:dyDescent="0.35">
      <c r="A652" s="25"/>
      <c r="B652" s="132"/>
      <c r="C652" s="27"/>
      <c r="D652" s="104"/>
      <c r="E652" s="105"/>
      <c r="F652" s="29"/>
      <c r="G652" s="30"/>
      <c r="H652" s="30"/>
      <c r="I652" s="31"/>
      <c r="J652" s="106"/>
      <c r="K652" s="106"/>
      <c r="L652" s="107"/>
      <c r="M652" s="107"/>
      <c r="N652" s="108"/>
      <c r="O652" s="108"/>
      <c r="P652" s="108"/>
      <c r="Q652" s="108"/>
      <c r="R652" s="108"/>
      <c r="S652" s="107"/>
      <c r="T652" s="107"/>
      <c r="U652" s="33"/>
      <c r="V652" s="31"/>
      <c r="W652" s="38"/>
      <c r="X652" s="38"/>
      <c r="Y652" s="38"/>
      <c r="Z652" s="38"/>
      <c r="AA652" s="38"/>
      <c r="AB652" s="33"/>
      <c r="AC652" s="33"/>
      <c r="AD652" s="33"/>
      <c r="AE652" s="33"/>
      <c r="AF652" s="33"/>
      <c r="AG652" s="33"/>
      <c r="AH652" s="33"/>
      <c r="AI652" s="170"/>
      <c r="AJ652" s="170"/>
      <c r="AK652" s="170"/>
      <c r="AL652" s="170"/>
      <c r="AM652" s="33"/>
      <c r="AN652" s="48"/>
      <c r="AO652" s="34"/>
      <c r="AP652" s="38"/>
      <c r="AQ652" s="34"/>
      <c r="AR652" s="31"/>
      <c r="AS652" s="38"/>
      <c r="AT652" s="38"/>
      <c r="AU652" s="37"/>
      <c r="AV652" s="38"/>
      <c r="AW652" s="38"/>
      <c r="AX652" s="147"/>
      <c r="AY652" s="60"/>
      <c r="AZ652" s="60"/>
      <c r="BA652" s="148"/>
      <c r="BB652" s="282"/>
      <c r="BC652" s="283"/>
      <c r="BD652" s="147"/>
      <c r="BE652" s="147"/>
      <c r="BF652" s="147"/>
      <c r="BG652" s="147"/>
      <c r="BH652" s="147"/>
      <c r="BI652" s="147"/>
      <c r="BJ652" s="147"/>
      <c r="BK652" s="148"/>
      <c r="BL652" s="149"/>
      <c r="BM652" s="149"/>
      <c r="BN652" s="147"/>
      <c r="BO652" s="38"/>
      <c r="BP652" s="38"/>
      <c r="BQ652" s="187"/>
      <c r="BR652" s="61"/>
      <c r="BS652" s="61"/>
      <c r="BT652" s="188"/>
      <c r="BU652" s="275"/>
      <c r="BV652" s="275"/>
      <c r="BW652" s="187"/>
      <c r="BX652" s="187"/>
      <c r="BY652" s="187"/>
      <c r="BZ652" s="187"/>
      <c r="CA652" s="187"/>
      <c r="CB652" s="187"/>
      <c r="CC652" s="187"/>
      <c r="CD652" s="187"/>
      <c r="CE652" s="187"/>
      <c r="CF652" s="188"/>
      <c r="CG652" s="189"/>
      <c r="CH652" s="189"/>
      <c r="CI652" s="187"/>
      <c r="CJ652" s="38"/>
      <c r="CK652" s="38"/>
      <c r="CL652" s="38"/>
      <c r="CM652" s="38"/>
      <c r="CN652" s="38"/>
      <c r="CO652" s="38"/>
      <c r="CP652" s="38"/>
      <c r="CQ652" s="38"/>
      <c r="CR652" s="38"/>
      <c r="CS652" s="38"/>
    </row>
    <row r="653" spans="1:97" ht="13.5" customHeight="1" x14ac:dyDescent="0.35">
      <c r="A653" s="25"/>
      <c r="B653" s="132"/>
      <c r="C653" s="27"/>
      <c r="D653" s="104"/>
      <c r="E653" s="105"/>
      <c r="F653" s="29"/>
      <c r="G653" s="30"/>
      <c r="H653" s="30"/>
      <c r="I653" s="31"/>
      <c r="J653" s="106"/>
      <c r="K653" s="106"/>
      <c r="L653" s="107"/>
      <c r="M653" s="107"/>
      <c r="N653" s="108"/>
      <c r="O653" s="108"/>
      <c r="P653" s="108"/>
      <c r="Q653" s="108"/>
      <c r="R653" s="108"/>
      <c r="S653" s="107"/>
      <c r="T653" s="107"/>
      <c r="U653" s="33"/>
      <c r="V653" s="31"/>
      <c r="W653" s="38"/>
      <c r="X653" s="38"/>
      <c r="Y653" s="38"/>
      <c r="Z653" s="38"/>
      <c r="AA653" s="38"/>
      <c r="AB653" s="33"/>
      <c r="AC653" s="33"/>
      <c r="AD653" s="33"/>
      <c r="AE653" s="33"/>
      <c r="AF653" s="33"/>
      <c r="AG653" s="33"/>
      <c r="AH653" s="33"/>
      <c r="AI653" s="170"/>
      <c r="AJ653" s="170"/>
      <c r="AK653" s="170"/>
      <c r="AL653" s="170"/>
      <c r="AM653" s="33"/>
      <c r="AN653" s="48"/>
      <c r="AO653" s="34"/>
      <c r="AP653" s="38"/>
      <c r="AQ653" s="34"/>
      <c r="AR653" s="31"/>
      <c r="AS653" s="38"/>
      <c r="AT653" s="38"/>
      <c r="AU653" s="37"/>
      <c r="AV653" s="38"/>
      <c r="AW653" s="38"/>
      <c r="AX653" s="147"/>
      <c r="AY653" s="60"/>
      <c r="AZ653" s="60"/>
      <c r="BA653" s="148"/>
      <c r="BB653" s="282"/>
      <c r="BC653" s="283"/>
      <c r="BD653" s="147"/>
      <c r="BE653" s="147"/>
      <c r="BF653" s="147"/>
      <c r="BG653" s="147"/>
      <c r="BH653" s="147"/>
      <c r="BI653" s="147"/>
      <c r="BJ653" s="147"/>
      <c r="BK653" s="148"/>
      <c r="BL653" s="149"/>
      <c r="BM653" s="149"/>
      <c r="BN653" s="147"/>
      <c r="BO653" s="38"/>
      <c r="BP653" s="38"/>
      <c r="BQ653" s="187"/>
      <c r="BR653" s="61"/>
      <c r="BS653" s="61"/>
      <c r="BT653" s="188"/>
      <c r="BU653" s="275"/>
      <c r="BV653" s="275"/>
      <c r="BW653" s="187"/>
      <c r="BX653" s="187"/>
      <c r="BY653" s="187"/>
      <c r="BZ653" s="187"/>
      <c r="CA653" s="187"/>
      <c r="CB653" s="187"/>
      <c r="CC653" s="187"/>
      <c r="CD653" s="187"/>
      <c r="CE653" s="187"/>
      <c r="CF653" s="188"/>
      <c r="CG653" s="189"/>
      <c r="CH653" s="189"/>
      <c r="CI653" s="187"/>
      <c r="CJ653" s="38"/>
      <c r="CK653" s="38"/>
      <c r="CL653" s="38"/>
      <c r="CM653" s="38"/>
      <c r="CN653" s="38"/>
      <c r="CO653" s="38"/>
      <c r="CP653" s="38"/>
      <c r="CQ653" s="38"/>
      <c r="CR653" s="38"/>
      <c r="CS653" s="38"/>
    </row>
    <row r="654" spans="1:97" ht="13.5" customHeight="1" x14ac:dyDescent="0.35">
      <c r="A654" s="25"/>
      <c r="B654" s="132"/>
      <c r="C654" s="27"/>
      <c r="D654" s="104"/>
      <c r="E654" s="105"/>
      <c r="F654" s="29"/>
      <c r="G654" s="30"/>
      <c r="H654" s="30"/>
      <c r="I654" s="31"/>
      <c r="J654" s="106"/>
      <c r="K654" s="106"/>
      <c r="L654" s="107"/>
      <c r="M654" s="107"/>
      <c r="N654" s="108"/>
      <c r="O654" s="108"/>
      <c r="P654" s="108"/>
      <c r="Q654" s="108"/>
      <c r="R654" s="108"/>
      <c r="S654" s="107"/>
      <c r="T654" s="107"/>
      <c r="U654" s="33"/>
      <c r="V654" s="31"/>
      <c r="W654" s="38"/>
      <c r="X654" s="38"/>
      <c r="Y654" s="38"/>
      <c r="Z654" s="38"/>
      <c r="AA654" s="38"/>
      <c r="AB654" s="33"/>
      <c r="AC654" s="33"/>
      <c r="AD654" s="33"/>
      <c r="AE654" s="33"/>
      <c r="AF654" s="33"/>
      <c r="AG654" s="33"/>
      <c r="AH654" s="33"/>
      <c r="AI654" s="170"/>
      <c r="AJ654" s="170"/>
      <c r="AK654" s="170"/>
      <c r="AL654" s="170"/>
      <c r="AM654" s="33"/>
      <c r="AN654" s="48"/>
      <c r="AO654" s="34"/>
      <c r="AP654" s="38"/>
      <c r="AQ654" s="34"/>
      <c r="AR654" s="31"/>
      <c r="AS654" s="38"/>
      <c r="AT654" s="38"/>
      <c r="AU654" s="37"/>
      <c r="AV654" s="38"/>
      <c r="AW654" s="38"/>
      <c r="AX654" s="147"/>
      <c r="AY654" s="60"/>
      <c r="AZ654" s="60"/>
      <c r="BA654" s="148"/>
      <c r="BB654" s="282"/>
      <c r="BC654" s="283"/>
      <c r="BD654" s="147"/>
      <c r="BE654" s="147"/>
      <c r="BF654" s="147"/>
      <c r="BG654" s="147"/>
      <c r="BH654" s="147"/>
      <c r="BI654" s="147"/>
      <c r="BJ654" s="147"/>
      <c r="BK654" s="148"/>
      <c r="BL654" s="149"/>
      <c r="BM654" s="149"/>
      <c r="BN654" s="147"/>
      <c r="BO654" s="38"/>
      <c r="BP654" s="38"/>
      <c r="BQ654" s="187"/>
      <c r="BR654" s="61"/>
      <c r="BS654" s="61"/>
      <c r="BT654" s="188"/>
      <c r="BU654" s="275"/>
      <c r="BV654" s="275"/>
      <c r="BW654" s="187"/>
      <c r="BX654" s="187"/>
      <c r="BY654" s="187"/>
      <c r="BZ654" s="187"/>
      <c r="CA654" s="187"/>
      <c r="CB654" s="187"/>
      <c r="CC654" s="187"/>
      <c r="CD654" s="187"/>
      <c r="CE654" s="187"/>
      <c r="CF654" s="188"/>
      <c r="CG654" s="189"/>
      <c r="CH654" s="189"/>
      <c r="CI654" s="187"/>
      <c r="CJ654" s="38"/>
      <c r="CK654" s="38"/>
      <c r="CL654" s="38"/>
      <c r="CM654" s="38"/>
      <c r="CN654" s="38"/>
      <c r="CO654" s="38"/>
      <c r="CP654" s="38"/>
      <c r="CQ654" s="38"/>
      <c r="CR654" s="38"/>
      <c r="CS654" s="38"/>
    </row>
    <row r="655" spans="1:97" ht="13.5" customHeight="1" x14ac:dyDescent="0.35">
      <c r="A655" s="25"/>
      <c r="B655" s="132"/>
      <c r="C655" s="27"/>
      <c r="D655" s="104"/>
      <c r="E655" s="105"/>
      <c r="F655" s="29"/>
      <c r="G655" s="30"/>
      <c r="H655" s="30"/>
      <c r="I655" s="31"/>
      <c r="J655" s="106"/>
      <c r="K655" s="106"/>
      <c r="L655" s="107"/>
      <c r="M655" s="107"/>
      <c r="N655" s="108"/>
      <c r="O655" s="108"/>
      <c r="P655" s="108"/>
      <c r="Q655" s="108"/>
      <c r="R655" s="108"/>
      <c r="S655" s="107"/>
      <c r="T655" s="107"/>
      <c r="U655" s="33"/>
      <c r="V655" s="31"/>
      <c r="W655" s="38"/>
      <c r="X655" s="38"/>
      <c r="Y655" s="38"/>
      <c r="Z655" s="38"/>
      <c r="AA655" s="38"/>
      <c r="AB655" s="33"/>
      <c r="AC655" s="33"/>
      <c r="AD655" s="33"/>
      <c r="AE655" s="33"/>
      <c r="AF655" s="33"/>
      <c r="AG655" s="33"/>
      <c r="AH655" s="33"/>
      <c r="AI655" s="170"/>
      <c r="AJ655" s="170"/>
      <c r="AK655" s="170"/>
      <c r="AL655" s="170"/>
      <c r="AM655" s="33"/>
      <c r="AN655" s="48"/>
      <c r="AO655" s="34"/>
      <c r="AP655" s="38"/>
      <c r="AQ655" s="34"/>
      <c r="AR655" s="31"/>
      <c r="AS655" s="38"/>
      <c r="AT655" s="38"/>
      <c r="AU655" s="37"/>
      <c r="AV655" s="38"/>
      <c r="AW655" s="38"/>
      <c r="AX655" s="147"/>
      <c r="AY655" s="60"/>
      <c r="AZ655" s="60"/>
      <c r="BA655" s="148"/>
      <c r="BB655" s="282"/>
      <c r="BC655" s="283"/>
      <c r="BD655" s="147"/>
      <c r="BE655" s="147"/>
      <c r="BF655" s="147"/>
      <c r="BG655" s="147"/>
      <c r="BH655" s="147"/>
      <c r="BI655" s="147"/>
      <c r="BJ655" s="147"/>
      <c r="BK655" s="148"/>
      <c r="BL655" s="149"/>
      <c r="BM655" s="149"/>
      <c r="BN655" s="147"/>
      <c r="BO655" s="38"/>
      <c r="BP655" s="38"/>
      <c r="BQ655" s="187"/>
      <c r="BR655" s="61"/>
      <c r="BS655" s="61"/>
      <c r="BT655" s="188"/>
      <c r="BU655" s="275"/>
      <c r="BV655" s="275"/>
      <c r="BW655" s="187"/>
      <c r="BX655" s="187"/>
      <c r="BY655" s="187"/>
      <c r="BZ655" s="187"/>
      <c r="CA655" s="187"/>
      <c r="CB655" s="187"/>
      <c r="CC655" s="187"/>
      <c r="CD655" s="187"/>
      <c r="CE655" s="187"/>
      <c r="CF655" s="188"/>
      <c r="CG655" s="189"/>
      <c r="CH655" s="189"/>
      <c r="CI655" s="187"/>
      <c r="CJ655" s="38"/>
      <c r="CK655" s="38"/>
      <c r="CL655" s="38"/>
      <c r="CM655" s="38"/>
      <c r="CN655" s="38"/>
      <c r="CO655" s="38"/>
      <c r="CP655" s="38"/>
      <c r="CQ655" s="38"/>
      <c r="CR655" s="38"/>
      <c r="CS655" s="38"/>
    </row>
    <row r="656" spans="1:97" ht="13.5" customHeight="1" x14ac:dyDescent="0.35">
      <c r="A656" s="25"/>
      <c r="B656" s="132"/>
      <c r="C656" s="27"/>
      <c r="D656" s="104"/>
      <c r="E656" s="105"/>
      <c r="F656" s="29"/>
      <c r="G656" s="30"/>
      <c r="H656" s="30"/>
      <c r="I656" s="31"/>
      <c r="J656" s="106"/>
      <c r="K656" s="106"/>
      <c r="L656" s="107"/>
      <c r="M656" s="107"/>
      <c r="N656" s="108"/>
      <c r="O656" s="108"/>
      <c r="P656" s="108"/>
      <c r="Q656" s="108"/>
      <c r="R656" s="108"/>
      <c r="S656" s="107"/>
      <c r="T656" s="107"/>
      <c r="U656" s="33"/>
      <c r="V656" s="31"/>
      <c r="W656" s="38"/>
      <c r="X656" s="38"/>
      <c r="Y656" s="38"/>
      <c r="Z656" s="38"/>
      <c r="AA656" s="38"/>
      <c r="AB656" s="33"/>
      <c r="AC656" s="33"/>
      <c r="AD656" s="33"/>
      <c r="AE656" s="33"/>
      <c r="AF656" s="33"/>
      <c r="AG656" s="33"/>
      <c r="AH656" s="33"/>
      <c r="AI656" s="170"/>
      <c r="AJ656" s="170"/>
      <c r="AK656" s="170"/>
      <c r="AL656" s="170"/>
      <c r="AM656" s="33"/>
      <c r="AN656" s="48"/>
      <c r="AO656" s="34"/>
      <c r="AP656" s="38"/>
      <c r="AQ656" s="34"/>
      <c r="AR656" s="31"/>
      <c r="AS656" s="38"/>
      <c r="AT656" s="38"/>
      <c r="AU656" s="37"/>
      <c r="AV656" s="38"/>
      <c r="AW656" s="38"/>
      <c r="AX656" s="147"/>
      <c r="AY656" s="60"/>
      <c r="AZ656" s="60"/>
      <c r="BA656" s="148"/>
      <c r="BB656" s="282"/>
      <c r="BC656" s="283"/>
      <c r="BD656" s="147"/>
      <c r="BE656" s="147"/>
      <c r="BF656" s="147"/>
      <c r="BG656" s="147"/>
      <c r="BH656" s="147"/>
      <c r="BI656" s="147"/>
      <c r="BJ656" s="147"/>
      <c r="BK656" s="148"/>
      <c r="BL656" s="149"/>
      <c r="BM656" s="149"/>
      <c r="BN656" s="147"/>
      <c r="BO656" s="38"/>
      <c r="BP656" s="38"/>
      <c r="BQ656" s="187"/>
      <c r="BR656" s="61"/>
      <c r="BS656" s="61"/>
      <c r="BT656" s="188"/>
      <c r="BU656" s="275"/>
      <c r="BV656" s="275"/>
      <c r="BW656" s="187"/>
      <c r="BX656" s="187"/>
      <c r="BY656" s="187"/>
      <c r="BZ656" s="187"/>
      <c r="CA656" s="187"/>
      <c r="CB656" s="187"/>
      <c r="CC656" s="187"/>
      <c r="CD656" s="187"/>
      <c r="CE656" s="187"/>
      <c r="CF656" s="188"/>
      <c r="CG656" s="189"/>
      <c r="CH656" s="189"/>
      <c r="CI656" s="187"/>
      <c r="CJ656" s="38"/>
      <c r="CK656" s="38"/>
      <c r="CL656" s="38"/>
      <c r="CM656" s="38"/>
      <c r="CN656" s="38"/>
      <c r="CO656" s="38"/>
      <c r="CP656" s="38"/>
      <c r="CQ656" s="38"/>
      <c r="CR656" s="38"/>
      <c r="CS656" s="38"/>
    </row>
    <row r="657" spans="1:97" ht="13.5" customHeight="1" x14ac:dyDescent="0.35">
      <c r="A657" s="25"/>
      <c r="B657" s="132"/>
      <c r="C657" s="27"/>
      <c r="D657" s="104"/>
      <c r="E657" s="105"/>
      <c r="F657" s="29"/>
      <c r="G657" s="30"/>
      <c r="H657" s="30"/>
      <c r="I657" s="31"/>
      <c r="J657" s="106"/>
      <c r="K657" s="106"/>
      <c r="L657" s="107"/>
      <c r="M657" s="107"/>
      <c r="N657" s="108"/>
      <c r="O657" s="108"/>
      <c r="P657" s="108"/>
      <c r="Q657" s="108"/>
      <c r="R657" s="108"/>
      <c r="S657" s="107"/>
      <c r="T657" s="107"/>
      <c r="U657" s="33"/>
      <c r="V657" s="31"/>
      <c r="W657" s="38"/>
      <c r="X657" s="38"/>
      <c r="Y657" s="38"/>
      <c r="Z657" s="38"/>
      <c r="AA657" s="38"/>
      <c r="AB657" s="33"/>
      <c r="AC657" s="33"/>
      <c r="AD657" s="33"/>
      <c r="AE657" s="33"/>
      <c r="AF657" s="33"/>
      <c r="AG657" s="33"/>
      <c r="AH657" s="33"/>
      <c r="AI657" s="170"/>
      <c r="AJ657" s="170"/>
      <c r="AK657" s="170"/>
      <c r="AL657" s="170"/>
      <c r="AM657" s="33"/>
      <c r="AN657" s="48"/>
      <c r="AO657" s="34"/>
      <c r="AP657" s="38"/>
      <c r="AQ657" s="34"/>
      <c r="AR657" s="31"/>
      <c r="AS657" s="38"/>
      <c r="AT657" s="38"/>
      <c r="AU657" s="37"/>
      <c r="AV657" s="38"/>
      <c r="AW657" s="38"/>
      <c r="AX657" s="147"/>
      <c r="AY657" s="60"/>
      <c r="AZ657" s="60"/>
      <c r="BA657" s="148"/>
      <c r="BB657" s="282"/>
      <c r="BC657" s="283"/>
      <c r="BD657" s="147"/>
      <c r="BE657" s="147"/>
      <c r="BF657" s="147"/>
      <c r="BG657" s="147"/>
      <c r="BH657" s="147"/>
      <c r="BI657" s="147"/>
      <c r="BJ657" s="147"/>
      <c r="BK657" s="148"/>
      <c r="BL657" s="149"/>
      <c r="BM657" s="149"/>
      <c r="BN657" s="147"/>
      <c r="BO657" s="38"/>
      <c r="BP657" s="38"/>
      <c r="BQ657" s="187"/>
      <c r="BR657" s="61"/>
      <c r="BS657" s="61"/>
      <c r="BT657" s="188"/>
      <c r="BU657" s="275"/>
      <c r="BV657" s="275"/>
      <c r="BW657" s="187"/>
      <c r="BX657" s="187"/>
      <c r="BY657" s="187"/>
      <c r="BZ657" s="187"/>
      <c r="CA657" s="187"/>
      <c r="CB657" s="187"/>
      <c r="CC657" s="187"/>
      <c r="CD657" s="187"/>
      <c r="CE657" s="187"/>
      <c r="CF657" s="188"/>
      <c r="CG657" s="189"/>
      <c r="CH657" s="189"/>
      <c r="CI657" s="187"/>
      <c r="CJ657" s="38"/>
      <c r="CK657" s="38"/>
      <c r="CL657" s="38"/>
      <c r="CM657" s="38"/>
      <c r="CN657" s="38"/>
      <c r="CO657" s="38"/>
      <c r="CP657" s="38"/>
      <c r="CQ657" s="38"/>
      <c r="CR657" s="38"/>
      <c r="CS657" s="38"/>
    </row>
    <row r="658" spans="1:97" ht="13.5" customHeight="1" x14ac:dyDescent="0.35">
      <c r="A658" s="25"/>
      <c r="B658" s="132"/>
      <c r="C658" s="27"/>
      <c r="D658" s="104"/>
      <c r="E658" s="105"/>
      <c r="F658" s="29"/>
      <c r="G658" s="30"/>
      <c r="H658" s="30"/>
      <c r="I658" s="31"/>
      <c r="J658" s="106"/>
      <c r="K658" s="106"/>
      <c r="L658" s="107"/>
      <c r="M658" s="107"/>
      <c r="N658" s="108"/>
      <c r="O658" s="108"/>
      <c r="P658" s="108"/>
      <c r="Q658" s="108"/>
      <c r="R658" s="108"/>
      <c r="S658" s="107"/>
      <c r="T658" s="107"/>
      <c r="U658" s="33"/>
      <c r="V658" s="31"/>
      <c r="W658" s="38"/>
      <c r="X658" s="38"/>
      <c r="Y658" s="38"/>
      <c r="Z658" s="38"/>
      <c r="AA658" s="38"/>
      <c r="AB658" s="33"/>
      <c r="AC658" s="33"/>
      <c r="AD658" s="33"/>
      <c r="AE658" s="33"/>
      <c r="AF658" s="33"/>
      <c r="AG658" s="33"/>
      <c r="AH658" s="33"/>
      <c r="AI658" s="170"/>
      <c r="AJ658" s="170"/>
      <c r="AK658" s="170"/>
      <c r="AL658" s="170"/>
      <c r="AM658" s="33"/>
      <c r="AN658" s="48"/>
      <c r="AO658" s="34"/>
      <c r="AP658" s="38"/>
      <c r="AQ658" s="34"/>
      <c r="AR658" s="31"/>
      <c r="AS658" s="38"/>
      <c r="AT658" s="38"/>
      <c r="AU658" s="37"/>
      <c r="AV658" s="38"/>
      <c r="AW658" s="38"/>
      <c r="AX658" s="147"/>
      <c r="AY658" s="60"/>
      <c r="AZ658" s="60"/>
      <c r="BA658" s="148"/>
      <c r="BB658" s="282"/>
      <c r="BC658" s="283"/>
      <c r="BD658" s="147"/>
      <c r="BE658" s="147"/>
      <c r="BF658" s="147"/>
      <c r="BG658" s="147"/>
      <c r="BH658" s="147"/>
      <c r="BI658" s="147"/>
      <c r="BJ658" s="147"/>
      <c r="BK658" s="148"/>
      <c r="BL658" s="149"/>
      <c r="BM658" s="149"/>
      <c r="BN658" s="147"/>
      <c r="BO658" s="38"/>
      <c r="BP658" s="38"/>
      <c r="BQ658" s="187"/>
      <c r="BR658" s="61"/>
      <c r="BS658" s="61"/>
      <c r="BT658" s="188"/>
      <c r="BU658" s="275"/>
      <c r="BV658" s="275"/>
      <c r="BW658" s="187"/>
      <c r="BX658" s="187"/>
      <c r="BY658" s="187"/>
      <c r="BZ658" s="187"/>
      <c r="CA658" s="187"/>
      <c r="CB658" s="187"/>
      <c r="CC658" s="187"/>
      <c r="CD658" s="187"/>
      <c r="CE658" s="187"/>
      <c r="CF658" s="188"/>
      <c r="CG658" s="189"/>
      <c r="CH658" s="189"/>
      <c r="CI658" s="187"/>
      <c r="CJ658" s="38"/>
      <c r="CK658" s="38"/>
      <c r="CL658" s="38"/>
      <c r="CM658" s="38"/>
      <c r="CN658" s="38"/>
      <c r="CO658" s="38"/>
      <c r="CP658" s="38"/>
      <c r="CQ658" s="38"/>
      <c r="CR658" s="38"/>
      <c r="CS658" s="38"/>
    </row>
    <row r="659" spans="1:97" ht="13.5" customHeight="1" x14ac:dyDescent="0.35">
      <c r="A659" s="25"/>
      <c r="B659" s="132"/>
      <c r="C659" s="27"/>
      <c r="D659" s="104"/>
      <c r="E659" s="105"/>
      <c r="F659" s="29"/>
      <c r="G659" s="30"/>
      <c r="H659" s="30"/>
      <c r="I659" s="31"/>
      <c r="J659" s="106"/>
      <c r="K659" s="106"/>
      <c r="L659" s="107"/>
      <c r="M659" s="107"/>
      <c r="N659" s="108"/>
      <c r="O659" s="108"/>
      <c r="P659" s="108"/>
      <c r="Q659" s="108"/>
      <c r="R659" s="108"/>
      <c r="S659" s="107"/>
      <c r="T659" s="107"/>
      <c r="U659" s="33"/>
      <c r="V659" s="31"/>
      <c r="W659" s="38"/>
      <c r="X659" s="38"/>
      <c r="Y659" s="38"/>
      <c r="Z659" s="38"/>
      <c r="AA659" s="38"/>
      <c r="AB659" s="33"/>
      <c r="AC659" s="33"/>
      <c r="AD659" s="33"/>
      <c r="AE659" s="33"/>
      <c r="AF659" s="33"/>
      <c r="AG659" s="33"/>
      <c r="AH659" s="33"/>
      <c r="AI659" s="170"/>
      <c r="AJ659" s="170"/>
      <c r="AK659" s="170"/>
      <c r="AL659" s="170"/>
      <c r="AM659" s="33"/>
      <c r="AN659" s="48"/>
      <c r="AO659" s="34"/>
      <c r="AP659" s="38"/>
      <c r="AQ659" s="34"/>
      <c r="AR659" s="31"/>
      <c r="AS659" s="38"/>
      <c r="AT659" s="38"/>
      <c r="AU659" s="37"/>
      <c r="AV659" s="38"/>
      <c r="AW659" s="38"/>
      <c r="AX659" s="147"/>
      <c r="AY659" s="60"/>
      <c r="AZ659" s="60"/>
      <c r="BA659" s="148"/>
      <c r="BB659" s="282"/>
      <c r="BC659" s="283"/>
      <c r="BD659" s="147"/>
      <c r="BE659" s="147"/>
      <c r="BF659" s="147"/>
      <c r="BG659" s="147"/>
      <c r="BH659" s="147"/>
      <c r="BI659" s="147"/>
      <c r="BJ659" s="147"/>
      <c r="BK659" s="148"/>
      <c r="BL659" s="149"/>
      <c r="BM659" s="149"/>
      <c r="BN659" s="147"/>
      <c r="BO659" s="38"/>
      <c r="BP659" s="38"/>
      <c r="BQ659" s="187"/>
      <c r="BR659" s="61"/>
      <c r="BS659" s="61"/>
      <c r="BT659" s="188"/>
      <c r="BU659" s="275"/>
      <c r="BV659" s="275"/>
      <c r="BW659" s="187"/>
      <c r="BX659" s="187"/>
      <c r="BY659" s="187"/>
      <c r="BZ659" s="187"/>
      <c r="CA659" s="187"/>
      <c r="CB659" s="187"/>
      <c r="CC659" s="187"/>
      <c r="CD659" s="187"/>
      <c r="CE659" s="187"/>
      <c r="CF659" s="188"/>
      <c r="CG659" s="189"/>
      <c r="CH659" s="189"/>
      <c r="CI659" s="187"/>
      <c r="CJ659" s="38"/>
      <c r="CK659" s="38"/>
      <c r="CL659" s="38"/>
      <c r="CM659" s="38"/>
      <c r="CN659" s="38"/>
      <c r="CO659" s="38"/>
      <c r="CP659" s="38"/>
      <c r="CQ659" s="38"/>
      <c r="CR659" s="38"/>
      <c r="CS659" s="38"/>
    </row>
    <row r="660" spans="1:97" ht="13.5" customHeight="1" x14ac:dyDescent="0.35">
      <c r="A660" s="25"/>
      <c r="B660" s="132"/>
      <c r="C660" s="27"/>
      <c r="D660" s="104"/>
      <c r="E660" s="105"/>
      <c r="F660" s="29"/>
      <c r="G660" s="30"/>
      <c r="H660" s="30"/>
      <c r="I660" s="31"/>
      <c r="J660" s="106"/>
      <c r="K660" s="106"/>
      <c r="L660" s="107"/>
      <c r="M660" s="107"/>
      <c r="N660" s="108"/>
      <c r="O660" s="108"/>
      <c r="P660" s="108"/>
      <c r="Q660" s="108"/>
      <c r="R660" s="108"/>
      <c r="S660" s="107"/>
      <c r="T660" s="107"/>
      <c r="U660" s="33"/>
      <c r="V660" s="31"/>
      <c r="W660" s="38"/>
      <c r="X660" s="38"/>
      <c r="Y660" s="38"/>
      <c r="Z660" s="38"/>
      <c r="AA660" s="38"/>
      <c r="AB660" s="33"/>
      <c r="AC660" s="33"/>
      <c r="AD660" s="33"/>
      <c r="AE660" s="33"/>
      <c r="AF660" s="33"/>
      <c r="AG660" s="33"/>
      <c r="AH660" s="33"/>
      <c r="AI660" s="170"/>
      <c r="AJ660" s="170"/>
      <c r="AK660" s="170"/>
      <c r="AL660" s="170"/>
      <c r="AM660" s="33"/>
      <c r="AN660" s="48"/>
      <c r="AO660" s="34"/>
      <c r="AP660" s="38"/>
      <c r="AQ660" s="34"/>
      <c r="AR660" s="31"/>
      <c r="AS660" s="38"/>
      <c r="AT660" s="38"/>
      <c r="AU660" s="37"/>
      <c r="AV660" s="38"/>
      <c r="AW660" s="38"/>
      <c r="AX660" s="147"/>
      <c r="AY660" s="60"/>
      <c r="AZ660" s="60"/>
      <c r="BA660" s="148"/>
      <c r="BB660" s="282"/>
      <c r="BC660" s="283"/>
      <c r="BD660" s="147"/>
      <c r="BE660" s="147"/>
      <c r="BF660" s="147"/>
      <c r="BG660" s="147"/>
      <c r="BH660" s="147"/>
      <c r="BI660" s="147"/>
      <c r="BJ660" s="147"/>
      <c r="BK660" s="148"/>
      <c r="BL660" s="149"/>
      <c r="BM660" s="149"/>
      <c r="BN660" s="147"/>
      <c r="BO660" s="38"/>
      <c r="BP660" s="38"/>
      <c r="BQ660" s="187"/>
      <c r="BR660" s="61"/>
      <c r="BS660" s="61"/>
      <c r="BT660" s="188"/>
      <c r="BU660" s="275"/>
      <c r="BV660" s="275"/>
      <c r="BW660" s="187"/>
      <c r="BX660" s="187"/>
      <c r="BY660" s="187"/>
      <c r="BZ660" s="187"/>
      <c r="CA660" s="187"/>
      <c r="CB660" s="187"/>
      <c r="CC660" s="187"/>
      <c r="CD660" s="187"/>
      <c r="CE660" s="187"/>
      <c r="CF660" s="188"/>
      <c r="CG660" s="189"/>
      <c r="CH660" s="189"/>
      <c r="CI660" s="187"/>
      <c r="CJ660" s="38"/>
      <c r="CK660" s="38"/>
      <c r="CL660" s="38"/>
      <c r="CM660" s="38"/>
      <c r="CN660" s="38"/>
      <c r="CO660" s="38"/>
      <c r="CP660" s="38"/>
      <c r="CQ660" s="38"/>
      <c r="CR660" s="38"/>
      <c r="CS660" s="38"/>
    </row>
    <row r="661" spans="1:97" ht="13.5" customHeight="1" x14ac:dyDescent="0.35">
      <c r="A661" s="25"/>
      <c r="B661" s="132"/>
      <c r="C661" s="27"/>
      <c r="D661" s="104"/>
      <c r="E661" s="105"/>
      <c r="F661" s="29"/>
      <c r="G661" s="30"/>
      <c r="H661" s="30"/>
      <c r="I661" s="31"/>
      <c r="J661" s="106"/>
      <c r="K661" s="106"/>
      <c r="L661" s="107"/>
      <c r="M661" s="107"/>
      <c r="N661" s="108"/>
      <c r="O661" s="108"/>
      <c r="P661" s="108"/>
      <c r="Q661" s="108"/>
      <c r="R661" s="108"/>
      <c r="S661" s="107"/>
      <c r="T661" s="107"/>
      <c r="U661" s="33"/>
      <c r="V661" s="31"/>
      <c r="W661" s="38"/>
      <c r="X661" s="38"/>
      <c r="Y661" s="38"/>
      <c r="Z661" s="38"/>
      <c r="AA661" s="38"/>
      <c r="AB661" s="33"/>
      <c r="AC661" s="33"/>
      <c r="AD661" s="33"/>
      <c r="AE661" s="33"/>
      <c r="AF661" s="33"/>
      <c r="AG661" s="33"/>
      <c r="AH661" s="33"/>
      <c r="AI661" s="170"/>
      <c r="AJ661" s="170"/>
      <c r="AK661" s="170"/>
      <c r="AL661" s="170"/>
      <c r="AM661" s="33"/>
      <c r="AN661" s="48"/>
      <c r="AO661" s="34"/>
      <c r="AP661" s="38"/>
      <c r="AQ661" s="34"/>
      <c r="AR661" s="31"/>
      <c r="AS661" s="38"/>
      <c r="AT661" s="38"/>
      <c r="AU661" s="37"/>
      <c r="AV661" s="38"/>
      <c r="AW661" s="38"/>
      <c r="AX661" s="147"/>
      <c r="AY661" s="60"/>
      <c r="AZ661" s="60"/>
      <c r="BA661" s="148"/>
      <c r="BB661" s="282"/>
      <c r="BC661" s="283"/>
      <c r="BD661" s="147"/>
      <c r="BE661" s="147"/>
      <c r="BF661" s="147"/>
      <c r="BG661" s="147"/>
      <c r="BH661" s="147"/>
      <c r="BI661" s="147"/>
      <c r="BJ661" s="147"/>
      <c r="BK661" s="148"/>
      <c r="BL661" s="149"/>
      <c r="BM661" s="149"/>
      <c r="BN661" s="147"/>
      <c r="BO661" s="38"/>
      <c r="BP661" s="38"/>
      <c r="BQ661" s="187"/>
      <c r="BR661" s="61"/>
      <c r="BS661" s="61"/>
      <c r="BT661" s="188"/>
      <c r="BU661" s="275"/>
      <c r="BV661" s="275"/>
      <c r="BW661" s="187"/>
      <c r="BX661" s="187"/>
      <c r="BY661" s="187"/>
      <c r="BZ661" s="187"/>
      <c r="CA661" s="187"/>
      <c r="CB661" s="187"/>
      <c r="CC661" s="187"/>
      <c r="CD661" s="187"/>
      <c r="CE661" s="187"/>
      <c r="CF661" s="188"/>
      <c r="CG661" s="189"/>
      <c r="CH661" s="189"/>
      <c r="CI661" s="187"/>
      <c r="CJ661" s="38"/>
      <c r="CK661" s="38"/>
      <c r="CL661" s="38"/>
      <c r="CM661" s="38"/>
      <c r="CN661" s="38"/>
      <c r="CO661" s="38"/>
      <c r="CP661" s="38"/>
      <c r="CQ661" s="38"/>
      <c r="CR661" s="38"/>
      <c r="CS661" s="38"/>
    </row>
    <row r="662" spans="1:97" ht="13.5" customHeight="1" x14ac:dyDescent="0.35">
      <c r="A662" s="25"/>
      <c r="B662" s="132"/>
      <c r="C662" s="27"/>
      <c r="D662" s="104"/>
      <c r="E662" s="105"/>
      <c r="F662" s="29"/>
      <c r="G662" s="30"/>
      <c r="H662" s="30"/>
      <c r="I662" s="31"/>
      <c r="J662" s="106"/>
      <c r="K662" s="106"/>
      <c r="L662" s="107"/>
      <c r="M662" s="107"/>
      <c r="N662" s="108"/>
      <c r="O662" s="108"/>
      <c r="P662" s="108"/>
      <c r="Q662" s="108"/>
      <c r="R662" s="108"/>
      <c r="S662" s="107"/>
      <c r="T662" s="107"/>
      <c r="U662" s="33"/>
      <c r="V662" s="31"/>
      <c r="W662" s="38"/>
      <c r="X662" s="38"/>
      <c r="Y662" s="38"/>
      <c r="Z662" s="38"/>
      <c r="AA662" s="38"/>
      <c r="AB662" s="33"/>
      <c r="AC662" s="33"/>
      <c r="AD662" s="33"/>
      <c r="AE662" s="33"/>
      <c r="AF662" s="33"/>
      <c r="AG662" s="33"/>
      <c r="AH662" s="33"/>
      <c r="AI662" s="170"/>
      <c r="AJ662" s="170"/>
      <c r="AK662" s="170"/>
      <c r="AL662" s="170"/>
      <c r="AM662" s="33"/>
      <c r="AN662" s="48"/>
      <c r="AO662" s="34"/>
      <c r="AP662" s="38"/>
      <c r="AQ662" s="34"/>
      <c r="AR662" s="31"/>
      <c r="AS662" s="38"/>
      <c r="AT662" s="38"/>
      <c r="AU662" s="37"/>
      <c r="AV662" s="38"/>
      <c r="AW662" s="38"/>
      <c r="AX662" s="147"/>
      <c r="AY662" s="60"/>
      <c r="AZ662" s="60"/>
      <c r="BA662" s="148"/>
      <c r="BB662" s="282"/>
      <c r="BC662" s="283"/>
      <c r="BD662" s="147"/>
      <c r="BE662" s="147"/>
      <c r="BF662" s="147"/>
      <c r="BG662" s="147"/>
      <c r="BH662" s="147"/>
      <c r="BI662" s="147"/>
      <c r="BJ662" s="147"/>
      <c r="BK662" s="148"/>
      <c r="BL662" s="149"/>
      <c r="BM662" s="149"/>
      <c r="BN662" s="147"/>
      <c r="BO662" s="38"/>
      <c r="BP662" s="38"/>
      <c r="BQ662" s="187"/>
      <c r="BR662" s="61"/>
      <c r="BS662" s="61"/>
      <c r="BT662" s="188"/>
      <c r="BU662" s="275"/>
      <c r="BV662" s="275"/>
      <c r="BW662" s="187"/>
      <c r="BX662" s="187"/>
      <c r="BY662" s="187"/>
      <c r="BZ662" s="187"/>
      <c r="CA662" s="187"/>
      <c r="CB662" s="187"/>
      <c r="CC662" s="187"/>
      <c r="CD662" s="187"/>
      <c r="CE662" s="187"/>
      <c r="CF662" s="188"/>
      <c r="CG662" s="189"/>
      <c r="CH662" s="189"/>
      <c r="CI662" s="187"/>
      <c r="CJ662" s="38"/>
      <c r="CK662" s="38"/>
      <c r="CL662" s="38"/>
      <c r="CM662" s="38"/>
      <c r="CN662" s="38"/>
      <c r="CO662" s="38"/>
      <c r="CP662" s="38"/>
      <c r="CQ662" s="38"/>
      <c r="CR662" s="38"/>
      <c r="CS662" s="38"/>
    </row>
    <row r="663" spans="1:97" ht="13.5" customHeight="1" x14ac:dyDescent="0.35">
      <c r="A663" s="25"/>
      <c r="B663" s="132"/>
      <c r="C663" s="27"/>
      <c r="D663" s="104"/>
      <c r="E663" s="105"/>
      <c r="F663" s="29"/>
      <c r="G663" s="30"/>
      <c r="H663" s="30"/>
      <c r="I663" s="31"/>
      <c r="J663" s="106"/>
      <c r="K663" s="106"/>
      <c r="L663" s="107"/>
      <c r="M663" s="107"/>
      <c r="N663" s="108"/>
      <c r="O663" s="108"/>
      <c r="P663" s="108"/>
      <c r="Q663" s="108"/>
      <c r="R663" s="108"/>
      <c r="S663" s="107"/>
      <c r="T663" s="107"/>
      <c r="U663" s="33"/>
      <c r="V663" s="31"/>
      <c r="W663" s="38"/>
      <c r="X663" s="38"/>
      <c r="Y663" s="38"/>
      <c r="Z663" s="38"/>
      <c r="AA663" s="38"/>
      <c r="AB663" s="33"/>
      <c r="AC663" s="33"/>
      <c r="AD663" s="33"/>
      <c r="AE663" s="33"/>
      <c r="AF663" s="33"/>
      <c r="AG663" s="33"/>
      <c r="AH663" s="33"/>
      <c r="AI663" s="170"/>
      <c r="AJ663" s="170"/>
      <c r="AK663" s="170"/>
      <c r="AL663" s="170"/>
      <c r="AM663" s="33"/>
      <c r="AN663" s="48"/>
      <c r="AO663" s="34"/>
      <c r="AP663" s="38"/>
      <c r="AQ663" s="34"/>
      <c r="AR663" s="31"/>
      <c r="AS663" s="38"/>
      <c r="AT663" s="38"/>
      <c r="AU663" s="37"/>
      <c r="AV663" s="38"/>
      <c r="AW663" s="38"/>
      <c r="AX663" s="147"/>
      <c r="AY663" s="60"/>
      <c r="AZ663" s="60"/>
      <c r="BA663" s="148"/>
      <c r="BB663" s="282"/>
      <c r="BC663" s="283"/>
      <c r="BD663" s="147"/>
      <c r="BE663" s="147"/>
      <c r="BF663" s="147"/>
      <c r="BG663" s="147"/>
      <c r="BH663" s="147"/>
      <c r="BI663" s="147"/>
      <c r="BJ663" s="147"/>
      <c r="BK663" s="148"/>
      <c r="BL663" s="149"/>
      <c r="BM663" s="149"/>
      <c r="BN663" s="147"/>
      <c r="BO663" s="38"/>
      <c r="BP663" s="38"/>
      <c r="BQ663" s="187"/>
      <c r="BR663" s="61"/>
      <c r="BS663" s="61"/>
      <c r="BT663" s="188"/>
      <c r="BU663" s="275"/>
      <c r="BV663" s="275"/>
      <c r="BW663" s="187"/>
      <c r="BX663" s="187"/>
      <c r="BY663" s="187"/>
      <c r="BZ663" s="187"/>
      <c r="CA663" s="187"/>
      <c r="CB663" s="187"/>
      <c r="CC663" s="187"/>
      <c r="CD663" s="187"/>
      <c r="CE663" s="187"/>
      <c r="CF663" s="188"/>
      <c r="CG663" s="189"/>
      <c r="CH663" s="189"/>
      <c r="CI663" s="187"/>
      <c r="CJ663" s="38"/>
      <c r="CK663" s="38"/>
      <c r="CL663" s="38"/>
      <c r="CM663" s="38"/>
      <c r="CN663" s="38"/>
      <c r="CO663" s="38"/>
      <c r="CP663" s="38"/>
      <c r="CQ663" s="38"/>
      <c r="CR663" s="38"/>
      <c r="CS663" s="38"/>
    </row>
    <row r="664" spans="1:97" ht="13.5" customHeight="1" x14ac:dyDescent="0.35">
      <c r="A664" s="25"/>
      <c r="B664" s="132"/>
      <c r="C664" s="27"/>
      <c r="D664" s="104"/>
      <c r="E664" s="105"/>
      <c r="F664" s="29"/>
      <c r="G664" s="30"/>
      <c r="H664" s="30"/>
      <c r="I664" s="31"/>
      <c r="J664" s="106"/>
      <c r="K664" s="106"/>
      <c r="L664" s="107"/>
      <c r="M664" s="107"/>
      <c r="N664" s="108"/>
      <c r="O664" s="108"/>
      <c r="P664" s="108"/>
      <c r="Q664" s="108"/>
      <c r="R664" s="108"/>
      <c r="S664" s="107"/>
      <c r="T664" s="107"/>
      <c r="U664" s="33"/>
      <c r="V664" s="31"/>
      <c r="W664" s="38"/>
      <c r="X664" s="38"/>
      <c r="Y664" s="38"/>
      <c r="Z664" s="38"/>
      <c r="AA664" s="38"/>
      <c r="AB664" s="33"/>
      <c r="AC664" s="33"/>
      <c r="AD664" s="33"/>
      <c r="AE664" s="33"/>
      <c r="AF664" s="33"/>
      <c r="AG664" s="33"/>
      <c r="AH664" s="33"/>
      <c r="AI664" s="170"/>
      <c r="AJ664" s="170"/>
      <c r="AK664" s="170"/>
      <c r="AL664" s="170"/>
      <c r="AM664" s="33"/>
      <c r="AN664" s="48"/>
      <c r="AO664" s="34"/>
      <c r="AP664" s="38"/>
      <c r="AQ664" s="34"/>
      <c r="AR664" s="31"/>
      <c r="AS664" s="38"/>
      <c r="AT664" s="38"/>
      <c r="AU664" s="37"/>
      <c r="AV664" s="38"/>
      <c r="AW664" s="38"/>
      <c r="AX664" s="147"/>
      <c r="AY664" s="60"/>
      <c r="AZ664" s="60"/>
      <c r="BA664" s="148"/>
      <c r="BB664" s="282"/>
      <c r="BC664" s="283"/>
      <c r="BD664" s="147"/>
      <c r="BE664" s="147"/>
      <c r="BF664" s="147"/>
      <c r="BG664" s="147"/>
      <c r="BH664" s="147"/>
      <c r="BI664" s="147"/>
      <c r="BJ664" s="147"/>
      <c r="BK664" s="148"/>
      <c r="BL664" s="149"/>
      <c r="BM664" s="149"/>
      <c r="BN664" s="147"/>
      <c r="BO664" s="38"/>
      <c r="BP664" s="38"/>
      <c r="BQ664" s="187"/>
      <c r="BR664" s="61"/>
      <c r="BS664" s="61"/>
      <c r="BT664" s="188"/>
      <c r="BU664" s="275"/>
      <c r="BV664" s="275"/>
      <c r="BW664" s="187"/>
      <c r="BX664" s="187"/>
      <c r="BY664" s="187"/>
      <c r="BZ664" s="187"/>
      <c r="CA664" s="187"/>
      <c r="CB664" s="187"/>
      <c r="CC664" s="187"/>
      <c r="CD664" s="187"/>
      <c r="CE664" s="187"/>
      <c r="CF664" s="188"/>
      <c r="CG664" s="189"/>
      <c r="CH664" s="189"/>
      <c r="CI664" s="187"/>
      <c r="CJ664" s="38"/>
      <c r="CK664" s="38"/>
      <c r="CL664" s="38"/>
      <c r="CM664" s="38"/>
      <c r="CN664" s="38"/>
      <c r="CO664" s="38"/>
      <c r="CP664" s="38"/>
      <c r="CQ664" s="38"/>
      <c r="CR664" s="38"/>
      <c r="CS664" s="38"/>
    </row>
    <row r="665" spans="1:97" ht="13.5" customHeight="1" x14ac:dyDescent="0.35">
      <c r="A665" s="25"/>
      <c r="B665" s="132"/>
      <c r="C665" s="27"/>
      <c r="D665" s="104"/>
      <c r="E665" s="105"/>
      <c r="F665" s="29"/>
      <c r="G665" s="30"/>
      <c r="H665" s="30"/>
      <c r="I665" s="31"/>
      <c r="J665" s="106"/>
      <c r="K665" s="106"/>
      <c r="L665" s="107"/>
      <c r="M665" s="107"/>
      <c r="N665" s="108"/>
      <c r="O665" s="108"/>
      <c r="P665" s="108"/>
      <c r="Q665" s="108"/>
      <c r="R665" s="108"/>
      <c r="S665" s="107"/>
      <c r="T665" s="107"/>
      <c r="U665" s="33"/>
      <c r="V665" s="31"/>
      <c r="W665" s="38"/>
      <c r="X665" s="38"/>
      <c r="Y665" s="38"/>
      <c r="Z665" s="38"/>
      <c r="AA665" s="38"/>
      <c r="AB665" s="33"/>
      <c r="AC665" s="33"/>
      <c r="AD665" s="33"/>
      <c r="AE665" s="33"/>
      <c r="AF665" s="33"/>
      <c r="AG665" s="33"/>
      <c r="AH665" s="33"/>
      <c r="AI665" s="170"/>
      <c r="AJ665" s="170"/>
      <c r="AK665" s="170"/>
      <c r="AL665" s="170"/>
      <c r="AM665" s="33"/>
      <c r="AN665" s="48"/>
      <c r="AO665" s="34"/>
      <c r="AP665" s="38"/>
      <c r="AQ665" s="34"/>
      <c r="AR665" s="31"/>
      <c r="AS665" s="38"/>
      <c r="AT665" s="38"/>
      <c r="AU665" s="37"/>
      <c r="AV665" s="38"/>
      <c r="AW665" s="38"/>
      <c r="AX665" s="147"/>
      <c r="AY665" s="60"/>
      <c r="AZ665" s="60"/>
      <c r="BA665" s="148"/>
      <c r="BB665" s="282"/>
      <c r="BC665" s="283"/>
      <c r="BD665" s="147"/>
      <c r="BE665" s="147"/>
      <c r="BF665" s="147"/>
      <c r="BG665" s="147"/>
      <c r="BH665" s="147"/>
      <c r="BI665" s="147"/>
      <c r="BJ665" s="147"/>
      <c r="BK665" s="148"/>
      <c r="BL665" s="149"/>
      <c r="BM665" s="149"/>
      <c r="BN665" s="147"/>
      <c r="BO665" s="38"/>
      <c r="BP665" s="38"/>
      <c r="BQ665" s="187"/>
      <c r="BR665" s="61"/>
      <c r="BS665" s="61"/>
      <c r="BT665" s="188"/>
      <c r="BU665" s="275"/>
      <c r="BV665" s="275"/>
      <c r="BW665" s="187"/>
      <c r="BX665" s="187"/>
      <c r="BY665" s="187"/>
      <c r="BZ665" s="187"/>
      <c r="CA665" s="187"/>
      <c r="CB665" s="187"/>
      <c r="CC665" s="187"/>
      <c r="CD665" s="187"/>
      <c r="CE665" s="187"/>
      <c r="CF665" s="188"/>
      <c r="CG665" s="189"/>
      <c r="CH665" s="189"/>
      <c r="CI665" s="187"/>
      <c r="CJ665" s="38"/>
      <c r="CK665" s="38"/>
      <c r="CL665" s="38"/>
      <c r="CM665" s="38"/>
      <c r="CN665" s="38"/>
      <c r="CO665" s="38"/>
      <c r="CP665" s="38"/>
      <c r="CQ665" s="38"/>
      <c r="CR665" s="38"/>
      <c r="CS665" s="38"/>
    </row>
    <row r="666" spans="1:97" ht="13.5" customHeight="1" x14ac:dyDescent="0.35">
      <c r="A666" s="25"/>
      <c r="B666" s="132"/>
      <c r="C666" s="27"/>
      <c r="D666" s="104"/>
      <c r="E666" s="105"/>
      <c r="F666" s="29"/>
      <c r="G666" s="30"/>
      <c r="H666" s="30"/>
      <c r="I666" s="31"/>
      <c r="J666" s="106"/>
      <c r="K666" s="106"/>
      <c r="L666" s="107"/>
      <c r="M666" s="107"/>
      <c r="N666" s="108"/>
      <c r="O666" s="108"/>
      <c r="P666" s="108"/>
      <c r="Q666" s="108"/>
      <c r="R666" s="108"/>
      <c r="S666" s="107"/>
      <c r="T666" s="107"/>
      <c r="U666" s="33"/>
      <c r="V666" s="31"/>
      <c r="W666" s="38"/>
      <c r="X666" s="38"/>
      <c r="Y666" s="38"/>
      <c r="Z666" s="38"/>
      <c r="AA666" s="38"/>
      <c r="AB666" s="33"/>
      <c r="AC666" s="33"/>
      <c r="AD666" s="33"/>
      <c r="AE666" s="33"/>
      <c r="AF666" s="33"/>
      <c r="AG666" s="33"/>
      <c r="AH666" s="33"/>
      <c r="AI666" s="170"/>
      <c r="AJ666" s="170"/>
      <c r="AK666" s="170"/>
      <c r="AL666" s="170"/>
      <c r="AM666" s="33"/>
      <c r="AN666" s="48"/>
      <c r="AO666" s="34"/>
      <c r="AP666" s="38"/>
      <c r="AQ666" s="34"/>
      <c r="AR666" s="31"/>
      <c r="AS666" s="38"/>
      <c r="AT666" s="38"/>
      <c r="AU666" s="37"/>
      <c r="AV666" s="38"/>
      <c r="AW666" s="38"/>
      <c r="AX666" s="147"/>
      <c r="AY666" s="60"/>
      <c r="AZ666" s="60"/>
      <c r="BA666" s="148"/>
      <c r="BB666" s="282"/>
      <c r="BC666" s="283"/>
      <c r="BD666" s="147"/>
      <c r="BE666" s="147"/>
      <c r="BF666" s="147"/>
      <c r="BG666" s="147"/>
      <c r="BH666" s="147"/>
      <c r="BI666" s="147"/>
      <c r="BJ666" s="147"/>
      <c r="BK666" s="148"/>
      <c r="BL666" s="149"/>
      <c r="BM666" s="149"/>
      <c r="BN666" s="147"/>
      <c r="BO666" s="38"/>
      <c r="BP666" s="38"/>
      <c r="BQ666" s="187"/>
      <c r="BR666" s="61"/>
      <c r="BS666" s="61"/>
      <c r="BT666" s="188"/>
      <c r="BU666" s="275"/>
      <c r="BV666" s="275"/>
      <c r="BW666" s="187"/>
      <c r="BX666" s="187"/>
      <c r="BY666" s="187"/>
      <c r="BZ666" s="187"/>
      <c r="CA666" s="187"/>
      <c r="CB666" s="187"/>
      <c r="CC666" s="187"/>
      <c r="CD666" s="187"/>
      <c r="CE666" s="187"/>
      <c r="CF666" s="188"/>
      <c r="CG666" s="189"/>
      <c r="CH666" s="189"/>
      <c r="CI666" s="187"/>
      <c r="CJ666" s="38"/>
      <c r="CK666" s="38"/>
      <c r="CL666" s="38"/>
      <c r="CM666" s="38"/>
      <c r="CN666" s="38"/>
      <c r="CO666" s="38"/>
      <c r="CP666" s="38"/>
      <c r="CQ666" s="38"/>
      <c r="CR666" s="38"/>
      <c r="CS666" s="38"/>
    </row>
    <row r="667" spans="1:97" ht="13.5" customHeight="1" x14ac:dyDescent="0.35">
      <c r="A667" s="25"/>
      <c r="B667" s="132"/>
      <c r="C667" s="27"/>
      <c r="D667" s="104"/>
      <c r="E667" s="105"/>
      <c r="F667" s="29"/>
      <c r="G667" s="30"/>
      <c r="H667" s="30"/>
      <c r="I667" s="31"/>
      <c r="J667" s="106"/>
      <c r="K667" s="106"/>
      <c r="L667" s="107"/>
      <c r="M667" s="107"/>
      <c r="N667" s="108"/>
      <c r="O667" s="108"/>
      <c r="P667" s="108"/>
      <c r="Q667" s="108"/>
      <c r="R667" s="108"/>
      <c r="S667" s="107"/>
      <c r="T667" s="107"/>
      <c r="U667" s="33"/>
      <c r="V667" s="31"/>
      <c r="W667" s="38"/>
      <c r="X667" s="38"/>
      <c r="Y667" s="38"/>
      <c r="Z667" s="38"/>
      <c r="AA667" s="38"/>
      <c r="AB667" s="33"/>
      <c r="AC667" s="33"/>
      <c r="AD667" s="33"/>
      <c r="AE667" s="33"/>
      <c r="AF667" s="33"/>
      <c r="AG667" s="33"/>
      <c r="AH667" s="33"/>
      <c r="AI667" s="170"/>
      <c r="AJ667" s="170"/>
      <c r="AK667" s="170"/>
      <c r="AL667" s="170"/>
      <c r="AM667" s="33"/>
      <c r="AN667" s="48"/>
      <c r="AO667" s="34"/>
      <c r="AP667" s="38"/>
      <c r="AQ667" s="34"/>
      <c r="AR667" s="31"/>
      <c r="AS667" s="38"/>
      <c r="AT667" s="38"/>
      <c r="AU667" s="37"/>
      <c r="AV667" s="38"/>
      <c r="AW667" s="38"/>
      <c r="AX667" s="147"/>
      <c r="AY667" s="60"/>
      <c r="AZ667" s="60"/>
      <c r="BA667" s="148"/>
      <c r="BB667" s="282"/>
      <c r="BC667" s="283"/>
      <c r="BD667" s="147"/>
      <c r="BE667" s="147"/>
      <c r="BF667" s="147"/>
      <c r="BG667" s="147"/>
      <c r="BH667" s="147"/>
      <c r="BI667" s="147"/>
      <c r="BJ667" s="147"/>
      <c r="BK667" s="148"/>
      <c r="BL667" s="149"/>
      <c r="BM667" s="149"/>
      <c r="BN667" s="147"/>
      <c r="BO667" s="38"/>
      <c r="BP667" s="38"/>
      <c r="BQ667" s="187"/>
      <c r="BR667" s="61"/>
      <c r="BS667" s="61"/>
      <c r="BT667" s="188"/>
      <c r="BU667" s="275"/>
      <c r="BV667" s="275"/>
      <c r="BW667" s="187"/>
      <c r="BX667" s="187"/>
      <c r="BY667" s="187"/>
      <c r="BZ667" s="187"/>
      <c r="CA667" s="187"/>
      <c r="CB667" s="187"/>
      <c r="CC667" s="187"/>
      <c r="CD667" s="187"/>
      <c r="CE667" s="187"/>
      <c r="CF667" s="188"/>
      <c r="CG667" s="189"/>
      <c r="CH667" s="189"/>
      <c r="CI667" s="187"/>
      <c r="CJ667" s="38"/>
      <c r="CK667" s="38"/>
      <c r="CL667" s="38"/>
      <c r="CM667" s="38"/>
      <c r="CN667" s="38"/>
      <c r="CO667" s="38"/>
      <c r="CP667" s="38"/>
      <c r="CQ667" s="38"/>
      <c r="CR667" s="38"/>
      <c r="CS667" s="38"/>
    </row>
    <row r="668" spans="1:97" ht="13.5" customHeight="1" x14ac:dyDescent="0.35">
      <c r="A668" s="25"/>
      <c r="B668" s="132"/>
      <c r="C668" s="27"/>
      <c r="D668" s="104"/>
      <c r="E668" s="105"/>
      <c r="F668" s="29"/>
      <c r="G668" s="30"/>
      <c r="H668" s="30"/>
      <c r="I668" s="31"/>
      <c r="J668" s="106"/>
      <c r="K668" s="106"/>
      <c r="L668" s="107"/>
      <c r="M668" s="107"/>
      <c r="N668" s="108"/>
      <c r="O668" s="108"/>
      <c r="P668" s="108"/>
      <c r="Q668" s="108"/>
      <c r="R668" s="108"/>
      <c r="S668" s="107"/>
      <c r="T668" s="107"/>
      <c r="U668" s="33"/>
      <c r="V668" s="31"/>
      <c r="W668" s="38"/>
      <c r="X668" s="38"/>
      <c r="Y668" s="38"/>
      <c r="Z668" s="38"/>
      <c r="AA668" s="38"/>
      <c r="AB668" s="33"/>
      <c r="AC668" s="33"/>
      <c r="AD668" s="33"/>
      <c r="AE668" s="33"/>
      <c r="AF668" s="33"/>
      <c r="AG668" s="33"/>
      <c r="AH668" s="33"/>
      <c r="AI668" s="170"/>
      <c r="AJ668" s="170"/>
      <c r="AK668" s="170"/>
      <c r="AL668" s="170"/>
      <c r="AM668" s="33"/>
      <c r="AN668" s="48"/>
      <c r="AO668" s="34"/>
      <c r="AP668" s="38"/>
      <c r="AQ668" s="34"/>
      <c r="AR668" s="31"/>
      <c r="AS668" s="38"/>
      <c r="AT668" s="38"/>
      <c r="AU668" s="37"/>
      <c r="AV668" s="38"/>
      <c r="AW668" s="38"/>
      <c r="AX668" s="147"/>
      <c r="AY668" s="60"/>
      <c r="AZ668" s="60"/>
      <c r="BA668" s="148"/>
      <c r="BB668" s="282"/>
      <c r="BC668" s="283"/>
      <c r="BD668" s="147"/>
      <c r="BE668" s="147"/>
      <c r="BF668" s="147"/>
      <c r="BG668" s="147"/>
      <c r="BH668" s="147"/>
      <c r="BI668" s="147"/>
      <c r="BJ668" s="147"/>
      <c r="BK668" s="148"/>
      <c r="BL668" s="149"/>
      <c r="BM668" s="149"/>
      <c r="BN668" s="147"/>
      <c r="BO668" s="38"/>
      <c r="BP668" s="38"/>
      <c r="BQ668" s="187"/>
      <c r="BR668" s="61"/>
      <c r="BS668" s="61"/>
      <c r="BT668" s="188"/>
      <c r="BU668" s="275"/>
      <c r="BV668" s="275"/>
      <c r="BW668" s="187"/>
      <c r="BX668" s="187"/>
      <c r="BY668" s="187"/>
      <c r="BZ668" s="187"/>
      <c r="CA668" s="187"/>
      <c r="CB668" s="187"/>
      <c r="CC668" s="187"/>
      <c r="CD668" s="187"/>
      <c r="CE668" s="187"/>
      <c r="CF668" s="188"/>
      <c r="CG668" s="189"/>
      <c r="CH668" s="189"/>
      <c r="CI668" s="187"/>
      <c r="CJ668" s="38"/>
      <c r="CK668" s="38"/>
      <c r="CL668" s="38"/>
      <c r="CM668" s="38"/>
      <c r="CN668" s="38"/>
      <c r="CO668" s="38"/>
      <c r="CP668" s="38"/>
      <c r="CQ668" s="38"/>
      <c r="CR668" s="38"/>
      <c r="CS668" s="38"/>
    </row>
    <row r="669" spans="1:97" ht="13.5" customHeight="1" x14ac:dyDescent="0.35">
      <c r="A669" s="25"/>
      <c r="B669" s="132"/>
      <c r="C669" s="27"/>
      <c r="D669" s="104"/>
      <c r="E669" s="105"/>
      <c r="F669" s="29"/>
      <c r="G669" s="30"/>
      <c r="H669" s="30"/>
      <c r="I669" s="31"/>
      <c r="J669" s="106"/>
      <c r="K669" s="106"/>
      <c r="L669" s="107"/>
      <c r="M669" s="107"/>
      <c r="N669" s="108"/>
      <c r="O669" s="108"/>
      <c r="P669" s="108"/>
      <c r="Q669" s="108"/>
      <c r="R669" s="108"/>
      <c r="S669" s="107"/>
      <c r="T669" s="107"/>
      <c r="U669" s="33"/>
      <c r="V669" s="31"/>
      <c r="W669" s="38"/>
      <c r="X669" s="38"/>
      <c r="Y669" s="38"/>
      <c r="Z669" s="38"/>
      <c r="AA669" s="38"/>
      <c r="AB669" s="33"/>
      <c r="AC669" s="33"/>
      <c r="AD669" s="33"/>
      <c r="AE669" s="33"/>
      <c r="AF669" s="33"/>
      <c r="AG669" s="33"/>
      <c r="AH669" s="33"/>
      <c r="AI669" s="170"/>
      <c r="AJ669" s="170"/>
      <c r="AK669" s="170"/>
      <c r="AL669" s="170"/>
      <c r="AM669" s="33"/>
      <c r="AN669" s="48"/>
      <c r="AO669" s="34"/>
      <c r="AP669" s="38"/>
      <c r="AQ669" s="34"/>
      <c r="AR669" s="31"/>
      <c r="AS669" s="38"/>
      <c r="AT669" s="38"/>
      <c r="AU669" s="37"/>
      <c r="AV669" s="38"/>
      <c r="AW669" s="38"/>
      <c r="AX669" s="147"/>
      <c r="AY669" s="60"/>
      <c r="AZ669" s="60"/>
      <c r="BA669" s="148"/>
      <c r="BB669" s="282"/>
      <c r="BC669" s="283"/>
      <c r="BD669" s="147"/>
      <c r="BE669" s="147"/>
      <c r="BF669" s="147"/>
      <c r="BG669" s="147"/>
      <c r="BH669" s="147"/>
      <c r="BI669" s="147"/>
      <c r="BJ669" s="147"/>
      <c r="BK669" s="148"/>
      <c r="BL669" s="149"/>
      <c r="BM669" s="149"/>
      <c r="BN669" s="147"/>
      <c r="BO669" s="38"/>
      <c r="BP669" s="38"/>
      <c r="BQ669" s="187"/>
      <c r="BR669" s="61"/>
      <c r="BS669" s="61"/>
      <c r="BT669" s="188"/>
      <c r="BU669" s="275"/>
      <c r="BV669" s="275"/>
      <c r="BW669" s="187"/>
      <c r="BX669" s="187"/>
      <c r="BY669" s="187"/>
      <c r="BZ669" s="187"/>
      <c r="CA669" s="187"/>
      <c r="CB669" s="187"/>
      <c r="CC669" s="187"/>
      <c r="CD669" s="187"/>
      <c r="CE669" s="187"/>
      <c r="CF669" s="188"/>
      <c r="CG669" s="189"/>
      <c r="CH669" s="189"/>
      <c r="CI669" s="187"/>
      <c r="CJ669" s="38"/>
      <c r="CK669" s="38"/>
      <c r="CL669" s="38"/>
      <c r="CM669" s="38"/>
      <c r="CN669" s="38"/>
      <c r="CO669" s="38"/>
      <c r="CP669" s="38"/>
      <c r="CQ669" s="38"/>
      <c r="CR669" s="38"/>
      <c r="CS669" s="38"/>
    </row>
    <row r="670" spans="1:97" ht="13.5" customHeight="1" x14ac:dyDescent="0.35">
      <c r="A670" s="25"/>
      <c r="B670" s="132"/>
      <c r="C670" s="27"/>
      <c r="D670" s="104"/>
      <c r="E670" s="105"/>
      <c r="F670" s="29"/>
      <c r="G670" s="30"/>
      <c r="H670" s="30"/>
      <c r="I670" s="31"/>
      <c r="J670" s="106"/>
      <c r="K670" s="106"/>
      <c r="L670" s="107"/>
      <c r="M670" s="107"/>
      <c r="N670" s="108"/>
      <c r="O670" s="108"/>
      <c r="P670" s="108"/>
      <c r="Q670" s="108"/>
      <c r="R670" s="108"/>
      <c r="S670" s="107"/>
      <c r="T670" s="107"/>
      <c r="U670" s="33"/>
      <c r="V670" s="31"/>
      <c r="W670" s="38"/>
      <c r="X670" s="38"/>
      <c r="Y670" s="38"/>
      <c r="Z670" s="38"/>
      <c r="AA670" s="38"/>
      <c r="AB670" s="33"/>
      <c r="AC670" s="33"/>
      <c r="AD670" s="33"/>
      <c r="AE670" s="33"/>
      <c r="AF670" s="33"/>
      <c r="AG670" s="33"/>
      <c r="AH670" s="33"/>
      <c r="AI670" s="170"/>
      <c r="AJ670" s="170"/>
      <c r="AK670" s="170"/>
      <c r="AL670" s="170"/>
      <c r="AM670" s="33"/>
      <c r="AN670" s="48"/>
      <c r="AO670" s="34"/>
      <c r="AP670" s="38"/>
      <c r="AQ670" s="34"/>
      <c r="AR670" s="31"/>
      <c r="AS670" s="38"/>
      <c r="AT670" s="38"/>
      <c r="AU670" s="37"/>
      <c r="AV670" s="38"/>
      <c r="AW670" s="38"/>
      <c r="AX670" s="147"/>
      <c r="AY670" s="60"/>
      <c r="AZ670" s="60"/>
      <c r="BA670" s="148"/>
      <c r="BB670" s="282"/>
      <c r="BC670" s="283"/>
      <c r="BD670" s="147"/>
      <c r="BE670" s="147"/>
      <c r="BF670" s="147"/>
      <c r="BG670" s="147"/>
      <c r="BH670" s="147"/>
      <c r="BI670" s="147"/>
      <c r="BJ670" s="147"/>
      <c r="BK670" s="148"/>
      <c r="BL670" s="149"/>
      <c r="BM670" s="149"/>
      <c r="BN670" s="147"/>
      <c r="BO670" s="38"/>
      <c r="BP670" s="38"/>
      <c r="BQ670" s="187"/>
      <c r="BR670" s="61"/>
      <c r="BS670" s="61"/>
      <c r="BT670" s="188"/>
      <c r="BU670" s="275"/>
      <c r="BV670" s="275"/>
      <c r="BW670" s="187"/>
      <c r="BX670" s="187"/>
      <c r="BY670" s="187"/>
      <c r="BZ670" s="187"/>
      <c r="CA670" s="187"/>
      <c r="CB670" s="187"/>
      <c r="CC670" s="187"/>
      <c r="CD670" s="187"/>
      <c r="CE670" s="187"/>
      <c r="CF670" s="188"/>
      <c r="CG670" s="189"/>
      <c r="CH670" s="189"/>
      <c r="CI670" s="187"/>
      <c r="CJ670" s="38"/>
      <c r="CK670" s="38"/>
      <c r="CL670" s="38"/>
      <c r="CM670" s="38"/>
      <c r="CN670" s="38"/>
      <c r="CO670" s="38"/>
      <c r="CP670" s="38"/>
      <c r="CQ670" s="38"/>
      <c r="CR670" s="38"/>
      <c r="CS670" s="38"/>
    </row>
    <row r="671" spans="1:97" ht="13.5" customHeight="1" x14ac:dyDescent="0.35">
      <c r="A671" s="25"/>
      <c r="B671" s="132"/>
      <c r="C671" s="27"/>
      <c r="D671" s="104"/>
      <c r="E671" s="105"/>
      <c r="F671" s="29"/>
      <c r="G671" s="30"/>
      <c r="H671" s="30"/>
      <c r="I671" s="31"/>
      <c r="J671" s="106"/>
      <c r="K671" s="106"/>
      <c r="L671" s="107"/>
      <c r="M671" s="107"/>
      <c r="N671" s="108"/>
      <c r="O671" s="108"/>
      <c r="P671" s="108"/>
      <c r="Q671" s="108"/>
      <c r="R671" s="108"/>
      <c r="S671" s="107"/>
      <c r="T671" s="107"/>
      <c r="U671" s="33"/>
      <c r="V671" s="31"/>
      <c r="W671" s="38"/>
      <c r="X671" s="38"/>
      <c r="Y671" s="38"/>
      <c r="Z671" s="38"/>
      <c r="AA671" s="38"/>
      <c r="AB671" s="33"/>
      <c r="AC671" s="33"/>
      <c r="AD671" s="33"/>
      <c r="AE671" s="33"/>
      <c r="AF671" s="33"/>
      <c r="AG671" s="33"/>
      <c r="AH671" s="33"/>
      <c r="AI671" s="170"/>
      <c r="AJ671" s="170"/>
      <c r="AK671" s="170"/>
      <c r="AL671" s="170"/>
      <c r="AM671" s="33"/>
      <c r="AN671" s="48"/>
      <c r="AO671" s="34"/>
      <c r="AP671" s="38"/>
      <c r="AQ671" s="34"/>
      <c r="AR671" s="31"/>
      <c r="AS671" s="38"/>
      <c r="AT671" s="38"/>
      <c r="AU671" s="37"/>
      <c r="AV671" s="38"/>
      <c r="AW671" s="38"/>
      <c r="AX671" s="147"/>
      <c r="AY671" s="60"/>
      <c r="AZ671" s="60"/>
      <c r="BA671" s="148"/>
      <c r="BB671" s="282"/>
      <c r="BC671" s="283"/>
      <c r="BD671" s="147"/>
      <c r="BE671" s="147"/>
      <c r="BF671" s="147"/>
      <c r="BG671" s="147"/>
      <c r="BH671" s="147"/>
      <c r="BI671" s="147"/>
      <c r="BJ671" s="147"/>
      <c r="BK671" s="148"/>
      <c r="BL671" s="149"/>
      <c r="BM671" s="149"/>
      <c r="BN671" s="147"/>
      <c r="BO671" s="38"/>
      <c r="BP671" s="38"/>
      <c r="BQ671" s="187"/>
      <c r="BR671" s="61"/>
      <c r="BS671" s="61"/>
      <c r="BT671" s="188"/>
      <c r="BU671" s="275"/>
      <c r="BV671" s="275"/>
      <c r="BW671" s="187"/>
      <c r="BX671" s="187"/>
      <c r="BY671" s="187"/>
      <c r="BZ671" s="187"/>
      <c r="CA671" s="187"/>
      <c r="CB671" s="187"/>
      <c r="CC671" s="187"/>
      <c r="CD671" s="187"/>
      <c r="CE671" s="187"/>
      <c r="CF671" s="188"/>
      <c r="CG671" s="189"/>
      <c r="CH671" s="189"/>
      <c r="CI671" s="187"/>
      <c r="CJ671" s="38"/>
      <c r="CK671" s="38"/>
      <c r="CL671" s="38"/>
      <c r="CM671" s="38"/>
      <c r="CN671" s="38"/>
      <c r="CO671" s="38"/>
      <c r="CP671" s="38"/>
      <c r="CQ671" s="38"/>
      <c r="CR671" s="38"/>
      <c r="CS671" s="38"/>
    </row>
    <row r="672" spans="1:97" ht="13.5" customHeight="1" x14ac:dyDescent="0.35">
      <c r="A672" s="25"/>
      <c r="B672" s="132"/>
      <c r="C672" s="27"/>
      <c r="D672" s="104"/>
      <c r="E672" s="105"/>
      <c r="F672" s="29"/>
      <c r="G672" s="30"/>
      <c r="H672" s="30"/>
      <c r="I672" s="31"/>
      <c r="J672" s="106"/>
      <c r="K672" s="106"/>
      <c r="L672" s="107"/>
      <c r="M672" s="107"/>
      <c r="N672" s="108"/>
      <c r="O672" s="108"/>
      <c r="P672" s="108"/>
      <c r="Q672" s="108"/>
      <c r="R672" s="108"/>
      <c r="S672" s="107"/>
      <c r="T672" s="107"/>
      <c r="U672" s="33"/>
      <c r="V672" s="31"/>
      <c r="W672" s="38"/>
      <c r="X672" s="38"/>
      <c r="Y672" s="38"/>
      <c r="Z672" s="38"/>
      <c r="AA672" s="38"/>
      <c r="AB672" s="33"/>
      <c r="AC672" s="33"/>
      <c r="AD672" s="33"/>
      <c r="AE672" s="33"/>
      <c r="AF672" s="33"/>
      <c r="AG672" s="33"/>
      <c r="AH672" s="33"/>
      <c r="AI672" s="170"/>
      <c r="AJ672" s="170"/>
      <c r="AK672" s="170"/>
      <c r="AL672" s="170"/>
      <c r="AM672" s="33"/>
      <c r="AN672" s="48"/>
      <c r="AO672" s="34"/>
      <c r="AP672" s="38"/>
      <c r="AQ672" s="34"/>
      <c r="AR672" s="31"/>
      <c r="AS672" s="38"/>
      <c r="AT672" s="38"/>
      <c r="AU672" s="37"/>
      <c r="AV672" s="38"/>
      <c r="AW672" s="38"/>
      <c r="AX672" s="147"/>
      <c r="AY672" s="60"/>
      <c r="AZ672" s="60"/>
      <c r="BA672" s="148"/>
      <c r="BB672" s="282"/>
      <c r="BC672" s="283"/>
      <c r="BD672" s="147"/>
      <c r="BE672" s="147"/>
      <c r="BF672" s="147"/>
      <c r="BG672" s="147"/>
      <c r="BH672" s="147"/>
      <c r="BI672" s="147"/>
      <c r="BJ672" s="147"/>
      <c r="BK672" s="148"/>
      <c r="BL672" s="149"/>
      <c r="BM672" s="149"/>
      <c r="BN672" s="147"/>
      <c r="BO672" s="38"/>
      <c r="BP672" s="38"/>
      <c r="BQ672" s="187"/>
      <c r="BR672" s="61"/>
      <c r="BS672" s="61"/>
      <c r="BT672" s="188"/>
      <c r="BU672" s="275"/>
      <c r="BV672" s="275"/>
      <c r="BW672" s="187"/>
      <c r="BX672" s="187"/>
      <c r="BY672" s="187"/>
      <c r="BZ672" s="187"/>
      <c r="CA672" s="187"/>
      <c r="CB672" s="187"/>
      <c r="CC672" s="187"/>
      <c r="CD672" s="187"/>
      <c r="CE672" s="187"/>
      <c r="CF672" s="188"/>
      <c r="CG672" s="189"/>
      <c r="CH672" s="189"/>
      <c r="CI672" s="187"/>
      <c r="CJ672" s="38"/>
      <c r="CK672" s="38"/>
      <c r="CL672" s="38"/>
      <c r="CM672" s="38"/>
      <c r="CN672" s="38"/>
      <c r="CO672" s="38"/>
      <c r="CP672" s="38"/>
      <c r="CQ672" s="38"/>
      <c r="CR672" s="38"/>
      <c r="CS672" s="38"/>
    </row>
    <row r="673" spans="1:97" ht="13.5" customHeight="1" x14ac:dyDescent="0.35">
      <c r="A673" s="25"/>
      <c r="B673" s="132"/>
      <c r="C673" s="27"/>
      <c r="D673" s="104"/>
      <c r="E673" s="105"/>
      <c r="F673" s="29"/>
      <c r="G673" s="30"/>
      <c r="H673" s="30"/>
      <c r="I673" s="31"/>
      <c r="J673" s="106"/>
      <c r="K673" s="106"/>
      <c r="L673" s="107"/>
      <c r="M673" s="107"/>
      <c r="N673" s="108"/>
      <c r="O673" s="108"/>
      <c r="P673" s="108"/>
      <c r="Q673" s="108"/>
      <c r="R673" s="108"/>
      <c r="S673" s="107"/>
      <c r="T673" s="107"/>
      <c r="U673" s="33"/>
      <c r="V673" s="31"/>
      <c r="W673" s="38"/>
      <c r="X673" s="38"/>
      <c r="Y673" s="38"/>
      <c r="Z673" s="38"/>
      <c r="AA673" s="38"/>
      <c r="AB673" s="33"/>
      <c r="AC673" s="33"/>
      <c r="AD673" s="33"/>
      <c r="AE673" s="33"/>
      <c r="AF673" s="33"/>
      <c r="AG673" s="33"/>
      <c r="AH673" s="33"/>
      <c r="AI673" s="170"/>
      <c r="AJ673" s="170"/>
      <c r="AK673" s="170"/>
      <c r="AL673" s="170"/>
      <c r="AM673" s="33"/>
      <c r="AN673" s="48"/>
      <c r="AO673" s="34"/>
      <c r="AP673" s="38"/>
      <c r="AQ673" s="34"/>
      <c r="AR673" s="31"/>
      <c r="AS673" s="38"/>
      <c r="AT673" s="38"/>
      <c r="AU673" s="37"/>
      <c r="AV673" s="38"/>
      <c r="AW673" s="38"/>
      <c r="AX673" s="147"/>
      <c r="AY673" s="60"/>
      <c r="AZ673" s="60"/>
      <c r="BA673" s="148"/>
      <c r="BB673" s="282"/>
      <c r="BC673" s="283"/>
      <c r="BD673" s="147"/>
      <c r="BE673" s="147"/>
      <c r="BF673" s="147"/>
      <c r="BG673" s="147"/>
      <c r="BH673" s="147"/>
      <c r="BI673" s="147"/>
      <c r="BJ673" s="147"/>
      <c r="BK673" s="148"/>
      <c r="BL673" s="149"/>
      <c r="BM673" s="149"/>
      <c r="BN673" s="147"/>
      <c r="BO673" s="38"/>
      <c r="BP673" s="38"/>
      <c r="BQ673" s="187"/>
      <c r="BR673" s="61"/>
      <c r="BS673" s="61"/>
      <c r="BT673" s="188"/>
      <c r="BU673" s="275"/>
      <c r="BV673" s="275"/>
      <c r="BW673" s="187"/>
      <c r="BX673" s="187"/>
      <c r="BY673" s="187"/>
      <c r="BZ673" s="187"/>
      <c r="CA673" s="187"/>
      <c r="CB673" s="187"/>
      <c r="CC673" s="187"/>
      <c r="CD673" s="187"/>
      <c r="CE673" s="187"/>
      <c r="CF673" s="188"/>
      <c r="CG673" s="189"/>
      <c r="CH673" s="189"/>
      <c r="CI673" s="187"/>
      <c r="CJ673" s="38"/>
      <c r="CK673" s="38"/>
      <c r="CL673" s="38"/>
      <c r="CM673" s="38"/>
      <c r="CN673" s="38"/>
      <c r="CO673" s="38"/>
      <c r="CP673" s="38"/>
      <c r="CQ673" s="38"/>
      <c r="CR673" s="38"/>
      <c r="CS673" s="38"/>
    </row>
    <row r="674" spans="1:97" ht="13.5" customHeight="1" x14ac:dyDescent="0.35">
      <c r="A674" s="25"/>
      <c r="B674" s="132"/>
      <c r="C674" s="27"/>
      <c r="D674" s="104"/>
      <c r="E674" s="105"/>
      <c r="F674" s="29"/>
      <c r="G674" s="30"/>
      <c r="H674" s="30"/>
      <c r="I674" s="31"/>
      <c r="J674" s="106"/>
      <c r="K674" s="106"/>
      <c r="L674" s="107"/>
      <c r="M674" s="107"/>
      <c r="N674" s="108"/>
      <c r="O674" s="108"/>
      <c r="P674" s="108"/>
      <c r="Q674" s="108"/>
      <c r="R674" s="108"/>
      <c r="S674" s="107"/>
      <c r="T674" s="107"/>
      <c r="U674" s="33"/>
      <c r="V674" s="31"/>
      <c r="W674" s="38"/>
      <c r="X674" s="38"/>
      <c r="Y674" s="38"/>
      <c r="Z674" s="38"/>
      <c r="AA674" s="38"/>
      <c r="AB674" s="33"/>
      <c r="AC674" s="33"/>
      <c r="AD674" s="33"/>
      <c r="AE674" s="33"/>
      <c r="AF674" s="33"/>
      <c r="AG674" s="33"/>
      <c r="AH674" s="33"/>
      <c r="AI674" s="170"/>
      <c r="AJ674" s="170"/>
      <c r="AK674" s="170"/>
      <c r="AL674" s="170"/>
      <c r="AM674" s="33"/>
      <c r="AN674" s="48"/>
      <c r="AO674" s="34"/>
      <c r="AP674" s="38"/>
      <c r="AQ674" s="34"/>
      <c r="AR674" s="31"/>
      <c r="AS674" s="38"/>
      <c r="AT674" s="38"/>
      <c r="AU674" s="37"/>
      <c r="AV674" s="38"/>
      <c r="AW674" s="38"/>
      <c r="AX674" s="147"/>
      <c r="AY674" s="60"/>
      <c r="AZ674" s="60"/>
      <c r="BA674" s="148"/>
      <c r="BB674" s="282"/>
      <c r="BC674" s="283"/>
      <c r="BD674" s="147"/>
      <c r="BE674" s="147"/>
      <c r="BF674" s="147"/>
      <c r="BG674" s="147"/>
      <c r="BH674" s="147"/>
      <c r="BI674" s="147"/>
      <c r="BJ674" s="147"/>
      <c r="BK674" s="148"/>
      <c r="BL674" s="149"/>
      <c r="BM674" s="149"/>
      <c r="BN674" s="147"/>
      <c r="BO674" s="38"/>
      <c r="BP674" s="38"/>
      <c r="BQ674" s="187"/>
      <c r="BR674" s="61"/>
      <c r="BS674" s="61"/>
      <c r="BT674" s="188"/>
      <c r="BU674" s="275"/>
      <c r="BV674" s="275"/>
      <c r="BW674" s="187"/>
      <c r="BX674" s="187"/>
      <c r="BY674" s="187"/>
      <c r="BZ674" s="187"/>
      <c r="CA674" s="187"/>
      <c r="CB674" s="187"/>
      <c r="CC674" s="187"/>
      <c r="CD674" s="187"/>
      <c r="CE674" s="187"/>
      <c r="CF674" s="188"/>
      <c r="CG674" s="189"/>
      <c r="CH674" s="189"/>
      <c r="CI674" s="187"/>
      <c r="CJ674" s="38"/>
      <c r="CK674" s="38"/>
      <c r="CL674" s="38"/>
      <c r="CM674" s="38"/>
      <c r="CN674" s="38"/>
      <c r="CO674" s="38"/>
      <c r="CP674" s="38"/>
      <c r="CQ674" s="38"/>
      <c r="CR674" s="38"/>
      <c r="CS674" s="38"/>
    </row>
    <row r="675" spans="1:97" ht="13.5" customHeight="1" x14ac:dyDescent="0.35">
      <c r="A675" s="25"/>
      <c r="B675" s="132"/>
      <c r="C675" s="27"/>
      <c r="D675" s="104"/>
      <c r="E675" s="105"/>
      <c r="F675" s="29"/>
      <c r="G675" s="30"/>
      <c r="H675" s="30"/>
      <c r="I675" s="31"/>
      <c r="J675" s="106"/>
      <c r="K675" s="106"/>
      <c r="L675" s="107"/>
      <c r="M675" s="107"/>
      <c r="N675" s="108"/>
      <c r="O675" s="108"/>
      <c r="P675" s="108"/>
      <c r="Q675" s="108"/>
      <c r="R675" s="108"/>
      <c r="S675" s="107"/>
      <c r="T675" s="107"/>
      <c r="U675" s="33"/>
      <c r="V675" s="31"/>
      <c r="W675" s="38"/>
      <c r="X675" s="38"/>
      <c r="Y675" s="38"/>
      <c r="Z675" s="38"/>
      <c r="AA675" s="38"/>
      <c r="AB675" s="33"/>
      <c r="AC675" s="33"/>
      <c r="AD675" s="33"/>
      <c r="AE675" s="33"/>
      <c r="AF675" s="33"/>
      <c r="AG675" s="33"/>
      <c r="AH675" s="33"/>
      <c r="AI675" s="170"/>
      <c r="AJ675" s="170"/>
      <c r="AK675" s="170"/>
      <c r="AL675" s="170"/>
      <c r="AM675" s="33"/>
      <c r="AN675" s="48"/>
      <c r="AO675" s="34"/>
      <c r="AP675" s="38"/>
      <c r="AQ675" s="34"/>
      <c r="AR675" s="31"/>
      <c r="AS675" s="38"/>
      <c r="AT675" s="38"/>
      <c r="AU675" s="37"/>
      <c r="AV675" s="38"/>
      <c r="AW675" s="38"/>
      <c r="AX675" s="147"/>
      <c r="AY675" s="60"/>
      <c r="AZ675" s="60"/>
      <c r="BA675" s="148"/>
      <c r="BB675" s="282"/>
      <c r="BC675" s="283"/>
      <c r="BD675" s="147"/>
      <c r="BE675" s="147"/>
      <c r="BF675" s="147"/>
      <c r="BG675" s="147"/>
      <c r="BH675" s="147"/>
      <c r="BI675" s="147"/>
      <c r="BJ675" s="147"/>
      <c r="BK675" s="148"/>
      <c r="BL675" s="149"/>
      <c r="BM675" s="149"/>
      <c r="BN675" s="147"/>
      <c r="BO675" s="38"/>
      <c r="BP675" s="38"/>
      <c r="BQ675" s="187"/>
      <c r="BR675" s="61"/>
      <c r="BS675" s="61"/>
      <c r="BT675" s="188"/>
      <c r="BU675" s="275"/>
      <c r="BV675" s="275"/>
      <c r="BW675" s="187"/>
      <c r="BX675" s="187"/>
      <c r="BY675" s="187"/>
      <c r="BZ675" s="187"/>
      <c r="CA675" s="187"/>
      <c r="CB675" s="187"/>
      <c r="CC675" s="187"/>
      <c r="CD675" s="187"/>
      <c r="CE675" s="187"/>
      <c r="CF675" s="188"/>
      <c r="CG675" s="189"/>
      <c r="CH675" s="189"/>
      <c r="CI675" s="187"/>
      <c r="CJ675" s="38"/>
      <c r="CK675" s="38"/>
      <c r="CL675" s="38"/>
      <c r="CM675" s="38"/>
      <c r="CN675" s="38"/>
      <c r="CO675" s="38"/>
      <c r="CP675" s="38"/>
      <c r="CQ675" s="38"/>
      <c r="CR675" s="38"/>
      <c r="CS675" s="38"/>
    </row>
    <row r="676" spans="1:97" ht="13.5" customHeight="1" x14ac:dyDescent="0.35">
      <c r="A676" s="25"/>
      <c r="B676" s="132"/>
      <c r="C676" s="27"/>
      <c r="D676" s="104"/>
      <c r="E676" s="105"/>
      <c r="F676" s="29"/>
      <c r="G676" s="30"/>
      <c r="H676" s="30"/>
      <c r="I676" s="31"/>
      <c r="J676" s="106"/>
      <c r="K676" s="106"/>
      <c r="L676" s="107"/>
      <c r="M676" s="107"/>
      <c r="N676" s="108"/>
      <c r="O676" s="108"/>
      <c r="P676" s="108"/>
      <c r="Q676" s="108"/>
      <c r="R676" s="108"/>
      <c r="S676" s="107"/>
      <c r="T676" s="107"/>
      <c r="U676" s="33"/>
      <c r="V676" s="31"/>
      <c r="W676" s="38"/>
      <c r="X676" s="38"/>
      <c r="Y676" s="38"/>
      <c r="Z676" s="38"/>
      <c r="AA676" s="38"/>
      <c r="AB676" s="33"/>
      <c r="AC676" s="33"/>
      <c r="AD676" s="33"/>
      <c r="AE676" s="33"/>
      <c r="AF676" s="33"/>
      <c r="AG676" s="33"/>
      <c r="AH676" s="33"/>
      <c r="AI676" s="170"/>
      <c r="AJ676" s="170"/>
      <c r="AK676" s="170"/>
      <c r="AL676" s="170"/>
      <c r="AM676" s="33"/>
      <c r="AN676" s="48"/>
      <c r="AO676" s="34"/>
      <c r="AP676" s="38"/>
      <c r="AQ676" s="34"/>
      <c r="AR676" s="31"/>
      <c r="AS676" s="38"/>
      <c r="AT676" s="38"/>
      <c r="AU676" s="37"/>
      <c r="AV676" s="38"/>
      <c r="AW676" s="38"/>
      <c r="AX676" s="147"/>
      <c r="AY676" s="60"/>
      <c r="AZ676" s="60"/>
      <c r="BA676" s="148"/>
      <c r="BB676" s="282"/>
      <c r="BC676" s="283"/>
      <c r="BD676" s="147"/>
      <c r="BE676" s="147"/>
      <c r="BF676" s="147"/>
      <c r="BG676" s="147"/>
      <c r="BH676" s="147"/>
      <c r="BI676" s="147"/>
      <c r="BJ676" s="147"/>
      <c r="BK676" s="148"/>
      <c r="BL676" s="149"/>
      <c r="BM676" s="149"/>
      <c r="BN676" s="147"/>
      <c r="BO676" s="38"/>
      <c r="BP676" s="38"/>
      <c r="BQ676" s="187"/>
      <c r="BR676" s="61"/>
      <c r="BS676" s="61"/>
      <c r="BT676" s="188"/>
      <c r="BU676" s="275"/>
      <c r="BV676" s="275"/>
      <c r="BW676" s="187"/>
      <c r="BX676" s="187"/>
      <c r="BY676" s="187"/>
      <c r="BZ676" s="187"/>
      <c r="CA676" s="187"/>
      <c r="CB676" s="187"/>
      <c r="CC676" s="187"/>
      <c r="CD676" s="187"/>
      <c r="CE676" s="187"/>
      <c r="CF676" s="188"/>
      <c r="CG676" s="189"/>
      <c r="CH676" s="189"/>
      <c r="CI676" s="187"/>
      <c r="CJ676" s="38"/>
      <c r="CK676" s="38"/>
      <c r="CL676" s="38"/>
      <c r="CM676" s="38"/>
      <c r="CN676" s="38"/>
      <c r="CO676" s="38"/>
      <c r="CP676" s="38"/>
      <c r="CQ676" s="38"/>
      <c r="CR676" s="38"/>
      <c r="CS676" s="38"/>
    </row>
    <row r="677" spans="1:97" ht="13.5" customHeight="1" x14ac:dyDescent="0.35">
      <c r="A677" s="25"/>
      <c r="B677" s="132"/>
      <c r="C677" s="27"/>
      <c r="D677" s="104"/>
      <c r="E677" s="105"/>
      <c r="F677" s="29"/>
      <c r="G677" s="30"/>
      <c r="H677" s="30"/>
      <c r="I677" s="31"/>
      <c r="J677" s="106"/>
      <c r="K677" s="106"/>
      <c r="L677" s="107"/>
      <c r="M677" s="107"/>
      <c r="N677" s="108"/>
      <c r="O677" s="108"/>
      <c r="P677" s="108"/>
      <c r="Q677" s="108"/>
      <c r="R677" s="108"/>
      <c r="S677" s="107"/>
      <c r="T677" s="107"/>
      <c r="U677" s="33"/>
      <c r="V677" s="31"/>
      <c r="W677" s="38"/>
      <c r="X677" s="38"/>
      <c r="Y677" s="38"/>
      <c r="Z677" s="38"/>
      <c r="AA677" s="38"/>
      <c r="AB677" s="33"/>
      <c r="AC677" s="33"/>
      <c r="AD677" s="33"/>
      <c r="AE677" s="33"/>
      <c r="AF677" s="33"/>
      <c r="AG677" s="33"/>
      <c r="AH677" s="33"/>
      <c r="AI677" s="170"/>
      <c r="AJ677" s="170"/>
      <c r="AK677" s="170"/>
      <c r="AL677" s="170"/>
      <c r="AM677" s="33"/>
      <c r="AN677" s="48"/>
      <c r="AO677" s="34"/>
      <c r="AP677" s="38"/>
      <c r="AQ677" s="34"/>
      <c r="AR677" s="31"/>
      <c r="AS677" s="38"/>
      <c r="AT677" s="38"/>
      <c r="AU677" s="37"/>
      <c r="AV677" s="38"/>
      <c r="AW677" s="38"/>
      <c r="AX677" s="147"/>
      <c r="AY677" s="60"/>
      <c r="AZ677" s="60"/>
      <c r="BA677" s="148"/>
      <c r="BB677" s="282"/>
      <c r="BC677" s="283"/>
      <c r="BD677" s="147"/>
      <c r="BE677" s="147"/>
      <c r="BF677" s="147"/>
      <c r="BG677" s="147"/>
      <c r="BH677" s="147"/>
      <c r="BI677" s="147"/>
      <c r="BJ677" s="147"/>
      <c r="BK677" s="148"/>
      <c r="BL677" s="149"/>
      <c r="BM677" s="149"/>
      <c r="BN677" s="147"/>
      <c r="BO677" s="38"/>
      <c r="BP677" s="38"/>
      <c r="BQ677" s="187"/>
      <c r="BR677" s="61"/>
      <c r="BS677" s="61"/>
      <c r="BT677" s="188"/>
      <c r="BU677" s="275"/>
      <c r="BV677" s="275"/>
      <c r="BW677" s="187"/>
      <c r="BX677" s="187"/>
      <c r="BY677" s="187"/>
      <c r="BZ677" s="187"/>
      <c r="CA677" s="187"/>
      <c r="CB677" s="187"/>
      <c r="CC677" s="187"/>
      <c r="CD677" s="187"/>
      <c r="CE677" s="187"/>
      <c r="CF677" s="188"/>
      <c r="CG677" s="189"/>
      <c r="CH677" s="189"/>
      <c r="CI677" s="187"/>
      <c r="CJ677" s="38"/>
      <c r="CK677" s="38"/>
      <c r="CL677" s="38"/>
      <c r="CM677" s="38"/>
      <c r="CN677" s="38"/>
      <c r="CO677" s="38"/>
      <c r="CP677" s="38"/>
      <c r="CQ677" s="38"/>
      <c r="CR677" s="38"/>
      <c r="CS677" s="38"/>
    </row>
    <row r="678" spans="1:97" ht="13.5" customHeight="1" x14ac:dyDescent="0.35">
      <c r="A678" s="25"/>
      <c r="B678" s="132"/>
      <c r="C678" s="27"/>
      <c r="D678" s="104"/>
      <c r="E678" s="105"/>
      <c r="F678" s="29"/>
      <c r="G678" s="30"/>
      <c r="H678" s="30"/>
      <c r="I678" s="31"/>
      <c r="J678" s="106"/>
      <c r="K678" s="106"/>
      <c r="L678" s="107"/>
      <c r="M678" s="107"/>
      <c r="N678" s="108"/>
      <c r="O678" s="108"/>
      <c r="P678" s="108"/>
      <c r="Q678" s="108"/>
      <c r="R678" s="108"/>
      <c r="S678" s="107"/>
      <c r="T678" s="107"/>
      <c r="U678" s="33"/>
      <c r="V678" s="31"/>
      <c r="W678" s="38"/>
      <c r="X678" s="38"/>
      <c r="Y678" s="38"/>
      <c r="Z678" s="38"/>
      <c r="AA678" s="38"/>
      <c r="AB678" s="33"/>
      <c r="AC678" s="33"/>
      <c r="AD678" s="33"/>
      <c r="AE678" s="33"/>
      <c r="AF678" s="33"/>
      <c r="AG678" s="33"/>
      <c r="AH678" s="33"/>
      <c r="AI678" s="170"/>
      <c r="AJ678" s="170"/>
      <c r="AK678" s="170"/>
      <c r="AL678" s="170"/>
      <c r="AM678" s="33"/>
      <c r="AN678" s="48"/>
      <c r="AO678" s="34"/>
      <c r="AP678" s="38"/>
      <c r="AQ678" s="34"/>
      <c r="AR678" s="31"/>
      <c r="AS678" s="38"/>
      <c r="AT678" s="38"/>
      <c r="AU678" s="37"/>
      <c r="AV678" s="38"/>
      <c r="AW678" s="38"/>
      <c r="AX678" s="147"/>
      <c r="AY678" s="60"/>
      <c r="AZ678" s="60"/>
      <c r="BA678" s="148"/>
      <c r="BB678" s="282"/>
      <c r="BC678" s="283"/>
      <c r="BD678" s="147"/>
      <c r="BE678" s="147"/>
      <c r="BF678" s="147"/>
      <c r="BG678" s="147"/>
      <c r="BH678" s="147"/>
      <c r="BI678" s="147"/>
      <c r="BJ678" s="147"/>
      <c r="BK678" s="148"/>
      <c r="BL678" s="149"/>
      <c r="BM678" s="149"/>
      <c r="BN678" s="147"/>
      <c r="BO678" s="38"/>
      <c r="BP678" s="38"/>
      <c r="BQ678" s="187"/>
      <c r="BR678" s="61"/>
      <c r="BS678" s="61"/>
      <c r="BT678" s="188"/>
      <c r="BU678" s="275"/>
      <c r="BV678" s="275"/>
      <c r="BW678" s="187"/>
      <c r="BX678" s="187"/>
      <c r="BY678" s="187"/>
      <c r="BZ678" s="187"/>
      <c r="CA678" s="187"/>
      <c r="CB678" s="187"/>
      <c r="CC678" s="187"/>
      <c r="CD678" s="187"/>
      <c r="CE678" s="187"/>
      <c r="CF678" s="188"/>
      <c r="CG678" s="189"/>
      <c r="CH678" s="189"/>
      <c r="CI678" s="187"/>
      <c r="CJ678" s="38"/>
      <c r="CK678" s="38"/>
      <c r="CL678" s="38"/>
      <c r="CM678" s="38"/>
      <c r="CN678" s="38"/>
      <c r="CO678" s="38"/>
      <c r="CP678" s="38"/>
      <c r="CQ678" s="38"/>
      <c r="CR678" s="38"/>
      <c r="CS678" s="38"/>
    </row>
    <row r="679" spans="1:97" ht="13.5" customHeight="1" x14ac:dyDescent="0.35">
      <c r="A679" s="25"/>
      <c r="B679" s="132"/>
      <c r="C679" s="27"/>
      <c r="D679" s="104"/>
      <c r="E679" s="105"/>
      <c r="F679" s="29"/>
      <c r="G679" s="30"/>
      <c r="H679" s="30"/>
      <c r="I679" s="31"/>
      <c r="J679" s="106"/>
      <c r="K679" s="106"/>
      <c r="L679" s="107"/>
      <c r="M679" s="107"/>
      <c r="N679" s="108"/>
      <c r="O679" s="108"/>
      <c r="P679" s="108"/>
      <c r="Q679" s="108"/>
      <c r="R679" s="108"/>
      <c r="S679" s="107"/>
      <c r="T679" s="107"/>
      <c r="U679" s="33"/>
      <c r="V679" s="31"/>
      <c r="W679" s="38"/>
      <c r="X679" s="38"/>
      <c r="Y679" s="38"/>
      <c r="Z679" s="38"/>
      <c r="AA679" s="38"/>
      <c r="AB679" s="33"/>
      <c r="AC679" s="33"/>
      <c r="AD679" s="33"/>
      <c r="AE679" s="33"/>
      <c r="AF679" s="33"/>
      <c r="AG679" s="33"/>
      <c r="AH679" s="33"/>
      <c r="AI679" s="170"/>
      <c r="AJ679" s="170"/>
      <c r="AK679" s="170"/>
      <c r="AL679" s="170"/>
      <c r="AM679" s="33"/>
      <c r="AN679" s="48"/>
      <c r="AO679" s="34"/>
      <c r="AP679" s="38"/>
      <c r="AQ679" s="34"/>
      <c r="AR679" s="31"/>
      <c r="AS679" s="38"/>
      <c r="AT679" s="38"/>
      <c r="AU679" s="37"/>
      <c r="AV679" s="38"/>
      <c r="AW679" s="38"/>
      <c r="AX679" s="147"/>
      <c r="AY679" s="60"/>
      <c r="AZ679" s="60"/>
      <c r="BA679" s="148"/>
      <c r="BB679" s="282"/>
      <c r="BC679" s="283"/>
      <c r="BD679" s="147"/>
      <c r="BE679" s="147"/>
      <c r="BF679" s="147"/>
      <c r="BG679" s="147"/>
      <c r="BH679" s="147"/>
      <c r="BI679" s="147"/>
      <c r="BJ679" s="147"/>
      <c r="BK679" s="148"/>
      <c r="BL679" s="149"/>
      <c r="BM679" s="149"/>
      <c r="BN679" s="147"/>
      <c r="BO679" s="38"/>
      <c r="BP679" s="38"/>
      <c r="BQ679" s="187"/>
      <c r="BR679" s="61"/>
      <c r="BS679" s="61"/>
      <c r="BT679" s="188"/>
      <c r="BU679" s="275"/>
      <c r="BV679" s="275"/>
      <c r="BW679" s="187"/>
      <c r="BX679" s="187"/>
      <c r="BY679" s="187"/>
      <c r="BZ679" s="187"/>
      <c r="CA679" s="187"/>
      <c r="CB679" s="187"/>
      <c r="CC679" s="187"/>
      <c r="CD679" s="187"/>
      <c r="CE679" s="187"/>
      <c r="CF679" s="188"/>
      <c r="CG679" s="189"/>
      <c r="CH679" s="189"/>
      <c r="CI679" s="187"/>
      <c r="CJ679" s="38"/>
      <c r="CK679" s="38"/>
      <c r="CL679" s="38"/>
      <c r="CM679" s="38"/>
      <c r="CN679" s="38"/>
      <c r="CO679" s="38"/>
      <c r="CP679" s="38"/>
      <c r="CQ679" s="38"/>
      <c r="CR679" s="38"/>
      <c r="CS679" s="38"/>
    </row>
    <row r="680" spans="1:97" ht="13.5" customHeight="1" x14ac:dyDescent="0.35">
      <c r="A680" s="25"/>
      <c r="B680" s="132"/>
      <c r="C680" s="27"/>
      <c r="D680" s="104"/>
      <c r="E680" s="105"/>
      <c r="F680" s="29"/>
      <c r="G680" s="30"/>
      <c r="H680" s="30"/>
      <c r="I680" s="31"/>
      <c r="J680" s="106"/>
      <c r="K680" s="106"/>
      <c r="L680" s="107"/>
      <c r="M680" s="107"/>
      <c r="N680" s="108"/>
      <c r="O680" s="108"/>
      <c r="P680" s="108"/>
      <c r="Q680" s="108"/>
      <c r="R680" s="108"/>
      <c r="S680" s="107"/>
      <c r="T680" s="107"/>
      <c r="U680" s="33"/>
      <c r="V680" s="31"/>
      <c r="W680" s="38"/>
      <c r="X680" s="38"/>
      <c r="Y680" s="38"/>
      <c r="Z680" s="38"/>
      <c r="AA680" s="38"/>
      <c r="AB680" s="33"/>
      <c r="AC680" s="33"/>
      <c r="AD680" s="33"/>
      <c r="AE680" s="33"/>
      <c r="AF680" s="33"/>
      <c r="AG680" s="33"/>
      <c r="AH680" s="33"/>
      <c r="AI680" s="170"/>
      <c r="AJ680" s="170"/>
      <c r="AK680" s="170"/>
      <c r="AL680" s="170"/>
      <c r="AM680" s="33"/>
      <c r="AN680" s="48"/>
      <c r="AO680" s="34"/>
      <c r="AP680" s="38"/>
      <c r="AQ680" s="34"/>
      <c r="AR680" s="31"/>
      <c r="AS680" s="38"/>
      <c r="AT680" s="38"/>
      <c r="AU680" s="37"/>
      <c r="AV680" s="38"/>
      <c r="AW680" s="38"/>
      <c r="AX680" s="147"/>
      <c r="AY680" s="60"/>
      <c r="AZ680" s="60"/>
      <c r="BA680" s="148"/>
      <c r="BB680" s="282"/>
      <c r="BC680" s="283"/>
      <c r="BD680" s="147"/>
      <c r="BE680" s="147"/>
      <c r="BF680" s="147"/>
      <c r="BG680" s="147"/>
      <c r="BH680" s="147"/>
      <c r="BI680" s="147"/>
      <c r="BJ680" s="147"/>
      <c r="BK680" s="148"/>
      <c r="BL680" s="149"/>
      <c r="BM680" s="149"/>
      <c r="BN680" s="147"/>
      <c r="BO680" s="38"/>
      <c r="BP680" s="38"/>
      <c r="BQ680" s="187"/>
      <c r="BR680" s="61"/>
      <c r="BS680" s="61"/>
      <c r="BT680" s="188"/>
      <c r="BU680" s="275"/>
      <c r="BV680" s="275"/>
      <c r="BW680" s="187"/>
      <c r="BX680" s="187"/>
      <c r="BY680" s="187"/>
      <c r="BZ680" s="187"/>
      <c r="CA680" s="187"/>
      <c r="CB680" s="187"/>
      <c r="CC680" s="187"/>
      <c r="CD680" s="187"/>
      <c r="CE680" s="187"/>
      <c r="CF680" s="188"/>
      <c r="CG680" s="189"/>
      <c r="CH680" s="189"/>
      <c r="CI680" s="187"/>
      <c r="CJ680" s="38"/>
      <c r="CK680" s="38"/>
      <c r="CL680" s="38"/>
      <c r="CM680" s="38"/>
      <c r="CN680" s="38"/>
      <c r="CO680" s="38"/>
      <c r="CP680" s="38"/>
      <c r="CQ680" s="38"/>
      <c r="CR680" s="38"/>
      <c r="CS680" s="38"/>
    </row>
    <row r="681" spans="1:97" ht="13.5" customHeight="1" x14ac:dyDescent="0.35">
      <c r="A681" s="25"/>
      <c r="B681" s="132"/>
      <c r="C681" s="27"/>
      <c r="D681" s="104"/>
      <c r="E681" s="105"/>
      <c r="F681" s="29"/>
      <c r="G681" s="30"/>
      <c r="H681" s="30"/>
      <c r="I681" s="31"/>
      <c r="J681" s="106"/>
      <c r="K681" s="106"/>
      <c r="L681" s="107"/>
      <c r="M681" s="107"/>
      <c r="N681" s="108"/>
      <c r="O681" s="108"/>
      <c r="P681" s="108"/>
      <c r="Q681" s="108"/>
      <c r="R681" s="108"/>
      <c r="S681" s="107"/>
      <c r="T681" s="107"/>
      <c r="U681" s="33"/>
      <c r="V681" s="31"/>
      <c r="W681" s="38"/>
      <c r="X681" s="38"/>
      <c r="Y681" s="38"/>
      <c r="Z681" s="38"/>
      <c r="AA681" s="38"/>
      <c r="AB681" s="33"/>
      <c r="AC681" s="33"/>
      <c r="AD681" s="33"/>
      <c r="AE681" s="33"/>
      <c r="AF681" s="33"/>
      <c r="AG681" s="33"/>
      <c r="AH681" s="33"/>
      <c r="AI681" s="170"/>
      <c r="AJ681" s="170"/>
      <c r="AK681" s="170"/>
      <c r="AL681" s="170"/>
      <c r="AM681" s="33"/>
      <c r="AN681" s="48"/>
      <c r="AO681" s="34"/>
      <c r="AP681" s="38"/>
      <c r="AQ681" s="34"/>
      <c r="AR681" s="31"/>
      <c r="AS681" s="38"/>
      <c r="AT681" s="38"/>
      <c r="AU681" s="37"/>
      <c r="AV681" s="38"/>
      <c r="AW681" s="38"/>
      <c r="AX681" s="147"/>
      <c r="AY681" s="60"/>
      <c r="AZ681" s="60"/>
      <c r="BA681" s="148"/>
      <c r="BB681" s="282"/>
      <c r="BC681" s="283"/>
      <c r="BD681" s="147"/>
      <c r="BE681" s="147"/>
      <c r="BF681" s="147"/>
      <c r="BG681" s="147"/>
      <c r="BH681" s="147"/>
      <c r="BI681" s="147"/>
      <c r="BJ681" s="147"/>
      <c r="BK681" s="148"/>
      <c r="BL681" s="149"/>
      <c r="BM681" s="149"/>
      <c r="BN681" s="147"/>
      <c r="BO681" s="38"/>
      <c r="BP681" s="38"/>
      <c r="BQ681" s="187"/>
      <c r="BR681" s="61"/>
      <c r="BS681" s="61"/>
      <c r="BT681" s="188"/>
      <c r="BU681" s="275"/>
      <c r="BV681" s="275"/>
      <c r="BW681" s="187"/>
      <c r="BX681" s="187"/>
      <c r="BY681" s="187"/>
      <c r="BZ681" s="187"/>
      <c r="CA681" s="187"/>
      <c r="CB681" s="187"/>
      <c r="CC681" s="187"/>
      <c r="CD681" s="187"/>
      <c r="CE681" s="187"/>
      <c r="CF681" s="188"/>
      <c r="CG681" s="189"/>
      <c r="CH681" s="189"/>
      <c r="CI681" s="187"/>
      <c r="CJ681" s="38"/>
      <c r="CK681" s="38"/>
      <c r="CL681" s="38"/>
      <c r="CM681" s="38"/>
      <c r="CN681" s="38"/>
      <c r="CO681" s="38"/>
      <c r="CP681" s="38"/>
      <c r="CQ681" s="38"/>
      <c r="CR681" s="38"/>
      <c r="CS681" s="38"/>
    </row>
    <row r="682" spans="1:97" ht="13.5" customHeight="1" x14ac:dyDescent="0.35">
      <c r="A682" s="25"/>
      <c r="B682" s="132"/>
      <c r="C682" s="27"/>
      <c r="D682" s="104"/>
      <c r="E682" s="105"/>
      <c r="F682" s="29"/>
      <c r="G682" s="30"/>
      <c r="H682" s="30"/>
      <c r="I682" s="31"/>
      <c r="J682" s="106"/>
      <c r="K682" s="106"/>
      <c r="L682" s="107"/>
      <c r="M682" s="107"/>
      <c r="N682" s="108"/>
      <c r="O682" s="108"/>
      <c r="P682" s="108"/>
      <c r="Q682" s="108"/>
      <c r="R682" s="108"/>
      <c r="S682" s="107"/>
      <c r="T682" s="107"/>
      <c r="U682" s="33"/>
      <c r="V682" s="31"/>
      <c r="W682" s="38"/>
      <c r="X682" s="38"/>
      <c r="Y682" s="38"/>
      <c r="Z682" s="38"/>
      <c r="AA682" s="38"/>
      <c r="AB682" s="33"/>
      <c r="AC682" s="33"/>
      <c r="AD682" s="33"/>
      <c r="AE682" s="33"/>
      <c r="AF682" s="33"/>
      <c r="AG682" s="33"/>
      <c r="AH682" s="33"/>
      <c r="AI682" s="170"/>
      <c r="AJ682" s="170"/>
      <c r="AK682" s="170"/>
      <c r="AL682" s="170"/>
      <c r="AM682" s="33"/>
      <c r="AN682" s="48"/>
      <c r="AO682" s="34"/>
      <c r="AP682" s="38"/>
      <c r="AQ682" s="34"/>
      <c r="AR682" s="31"/>
      <c r="AS682" s="38"/>
      <c r="AT682" s="38"/>
      <c r="AU682" s="37"/>
      <c r="AV682" s="38"/>
      <c r="AW682" s="38"/>
      <c r="AX682" s="147"/>
      <c r="AY682" s="60"/>
      <c r="AZ682" s="60"/>
      <c r="BA682" s="148"/>
      <c r="BB682" s="282"/>
      <c r="BC682" s="283"/>
      <c r="BD682" s="147"/>
      <c r="BE682" s="147"/>
      <c r="BF682" s="147"/>
      <c r="BG682" s="147"/>
      <c r="BH682" s="147"/>
      <c r="BI682" s="147"/>
      <c r="BJ682" s="147"/>
      <c r="BK682" s="148"/>
      <c r="BL682" s="149"/>
      <c r="BM682" s="149"/>
      <c r="BN682" s="147"/>
      <c r="BO682" s="38"/>
      <c r="BP682" s="38"/>
      <c r="BQ682" s="187"/>
      <c r="BR682" s="61"/>
      <c r="BS682" s="61"/>
      <c r="BT682" s="188"/>
      <c r="BU682" s="275"/>
      <c r="BV682" s="275"/>
      <c r="BW682" s="187"/>
      <c r="BX682" s="187"/>
      <c r="BY682" s="187"/>
      <c r="BZ682" s="187"/>
      <c r="CA682" s="187"/>
      <c r="CB682" s="187"/>
      <c r="CC682" s="187"/>
      <c r="CD682" s="187"/>
      <c r="CE682" s="187"/>
      <c r="CF682" s="188"/>
      <c r="CG682" s="189"/>
      <c r="CH682" s="189"/>
      <c r="CI682" s="187"/>
      <c r="CJ682" s="38"/>
      <c r="CK682" s="38"/>
      <c r="CL682" s="38"/>
      <c r="CM682" s="38"/>
      <c r="CN682" s="38"/>
      <c r="CO682" s="38"/>
      <c r="CP682" s="38"/>
      <c r="CQ682" s="38"/>
      <c r="CR682" s="38"/>
      <c r="CS682" s="38"/>
    </row>
    <row r="683" spans="1:97" ht="13.5" customHeight="1" x14ac:dyDescent="0.35">
      <c r="A683" s="25"/>
      <c r="B683" s="132"/>
      <c r="C683" s="27"/>
      <c r="D683" s="104"/>
      <c r="E683" s="105"/>
      <c r="F683" s="29"/>
      <c r="G683" s="30"/>
      <c r="H683" s="30"/>
      <c r="I683" s="31"/>
      <c r="J683" s="106"/>
      <c r="K683" s="106"/>
      <c r="L683" s="107"/>
      <c r="M683" s="107"/>
      <c r="N683" s="108"/>
      <c r="O683" s="108"/>
      <c r="P683" s="108"/>
      <c r="Q683" s="108"/>
      <c r="R683" s="108"/>
      <c r="S683" s="107"/>
      <c r="T683" s="107"/>
      <c r="U683" s="33"/>
      <c r="V683" s="31"/>
      <c r="W683" s="38"/>
      <c r="X683" s="38"/>
      <c r="Y683" s="38"/>
      <c r="Z683" s="38"/>
      <c r="AA683" s="38"/>
      <c r="AB683" s="33"/>
      <c r="AC683" s="33"/>
      <c r="AD683" s="33"/>
      <c r="AE683" s="33"/>
      <c r="AF683" s="33"/>
      <c r="AG683" s="33"/>
      <c r="AH683" s="33"/>
      <c r="AI683" s="170"/>
      <c r="AJ683" s="170"/>
      <c r="AK683" s="170"/>
      <c r="AL683" s="170"/>
      <c r="AM683" s="33"/>
      <c r="AN683" s="48"/>
      <c r="AO683" s="34"/>
      <c r="AP683" s="38"/>
      <c r="AQ683" s="34"/>
      <c r="AR683" s="31"/>
      <c r="AS683" s="38"/>
      <c r="AT683" s="38"/>
      <c r="AU683" s="37"/>
      <c r="AV683" s="38"/>
      <c r="AW683" s="38"/>
      <c r="AX683" s="147"/>
      <c r="AY683" s="60"/>
      <c r="AZ683" s="60"/>
      <c r="BA683" s="148"/>
      <c r="BB683" s="282"/>
      <c r="BC683" s="283"/>
      <c r="BD683" s="147"/>
      <c r="BE683" s="147"/>
      <c r="BF683" s="147"/>
      <c r="BG683" s="147"/>
      <c r="BH683" s="147"/>
      <c r="BI683" s="147"/>
      <c r="BJ683" s="147"/>
      <c r="BK683" s="148"/>
      <c r="BL683" s="149"/>
      <c r="BM683" s="149"/>
      <c r="BN683" s="147"/>
      <c r="BO683" s="38"/>
      <c r="BP683" s="38"/>
      <c r="BQ683" s="187"/>
      <c r="BR683" s="61"/>
      <c r="BS683" s="61"/>
      <c r="BT683" s="188"/>
      <c r="BU683" s="275"/>
      <c r="BV683" s="275"/>
      <c r="BW683" s="187"/>
      <c r="BX683" s="187"/>
      <c r="BY683" s="187"/>
      <c r="BZ683" s="187"/>
      <c r="CA683" s="187"/>
      <c r="CB683" s="187"/>
      <c r="CC683" s="187"/>
      <c r="CD683" s="187"/>
      <c r="CE683" s="187"/>
      <c r="CF683" s="188"/>
      <c r="CG683" s="189"/>
      <c r="CH683" s="189"/>
      <c r="CI683" s="187"/>
      <c r="CJ683" s="38"/>
      <c r="CK683" s="38"/>
      <c r="CL683" s="38"/>
      <c r="CM683" s="38"/>
      <c r="CN683" s="38"/>
      <c r="CO683" s="38"/>
      <c r="CP683" s="38"/>
      <c r="CQ683" s="38"/>
      <c r="CR683" s="38"/>
      <c r="CS683" s="38"/>
    </row>
    <row r="684" spans="1:97" ht="13.5" customHeight="1" x14ac:dyDescent="0.35">
      <c r="A684" s="25"/>
      <c r="B684" s="132"/>
      <c r="C684" s="27"/>
      <c r="D684" s="104"/>
      <c r="E684" s="105"/>
      <c r="F684" s="29"/>
      <c r="G684" s="30"/>
      <c r="H684" s="30"/>
      <c r="I684" s="31"/>
      <c r="J684" s="106"/>
      <c r="K684" s="106"/>
      <c r="L684" s="107"/>
      <c r="M684" s="107"/>
      <c r="N684" s="108"/>
      <c r="O684" s="108"/>
      <c r="P684" s="108"/>
      <c r="Q684" s="108"/>
      <c r="R684" s="108"/>
      <c r="S684" s="107"/>
      <c r="T684" s="107"/>
      <c r="U684" s="33"/>
      <c r="V684" s="31"/>
      <c r="W684" s="38"/>
      <c r="X684" s="38"/>
      <c r="Y684" s="38"/>
      <c r="Z684" s="38"/>
      <c r="AA684" s="38"/>
      <c r="AB684" s="33"/>
      <c r="AC684" s="33"/>
      <c r="AD684" s="33"/>
      <c r="AE684" s="33"/>
      <c r="AF684" s="33"/>
      <c r="AG684" s="33"/>
      <c r="AH684" s="33"/>
      <c r="AI684" s="170"/>
      <c r="AJ684" s="170"/>
      <c r="AK684" s="170"/>
      <c r="AL684" s="170"/>
      <c r="AM684" s="33"/>
      <c r="AN684" s="48"/>
      <c r="AO684" s="34"/>
      <c r="AP684" s="38"/>
      <c r="AQ684" s="34"/>
      <c r="AR684" s="31"/>
      <c r="AS684" s="38"/>
      <c r="AT684" s="38"/>
      <c r="AU684" s="37"/>
      <c r="AV684" s="38"/>
      <c r="AW684" s="38"/>
      <c r="AX684" s="147"/>
      <c r="AY684" s="60"/>
      <c r="AZ684" s="60"/>
      <c r="BA684" s="148"/>
      <c r="BB684" s="282"/>
      <c r="BC684" s="283"/>
      <c r="BD684" s="147"/>
      <c r="BE684" s="147"/>
      <c r="BF684" s="147"/>
      <c r="BG684" s="147"/>
      <c r="BH684" s="147"/>
      <c r="BI684" s="147"/>
      <c r="BJ684" s="147"/>
      <c r="BK684" s="148"/>
      <c r="BL684" s="149"/>
      <c r="BM684" s="149"/>
      <c r="BN684" s="147"/>
      <c r="BO684" s="38"/>
      <c r="BP684" s="38"/>
      <c r="BQ684" s="187"/>
      <c r="BR684" s="61"/>
      <c r="BS684" s="61"/>
      <c r="BT684" s="188"/>
      <c r="BU684" s="275"/>
      <c r="BV684" s="275"/>
      <c r="BW684" s="187"/>
      <c r="BX684" s="187"/>
      <c r="BY684" s="187"/>
      <c r="BZ684" s="187"/>
      <c r="CA684" s="187"/>
      <c r="CB684" s="187"/>
      <c r="CC684" s="187"/>
      <c r="CD684" s="187"/>
      <c r="CE684" s="187"/>
      <c r="CF684" s="188"/>
      <c r="CG684" s="189"/>
      <c r="CH684" s="189"/>
      <c r="CI684" s="187"/>
      <c r="CJ684" s="38"/>
      <c r="CK684" s="38"/>
      <c r="CL684" s="38"/>
      <c r="CM684" s="38"/>
      <c r="CN684" s="38"/>
      <c r="CO684" s="38"/>
      <c r="CP684" s="38"/>
      <c r="CQ684" s="38"/>
      <c r="CR684" s="38"/>
      <c r="CS684" s="38"/>
    </row>
    <row r="685" spans="1:97" ht="13.5" customHeight="1" x14ac:dyDescent="0.35">
      <c r="A685" s="25"/>
      <c r="B685" s="132"/>
      <c r="C685" s="27"/>
      <c r="D685" s="104"/>
      <c r="E685" s="105"/>
      <c r="F685" s="29"/>
      <c r="G685" s="30"/>
      <c r="H685" s="30"/>
      <c r="I685" s="31"/>
      <c r="J685" s="106"/>
      <c r="K685" s="106"/>
      <c r="L685" s="107"/>
      <c r="M685" s="107"/>
      <c r="N685" s="108"/>
      <c r="O685" s="108"/>
      <c r="P685" s="108"/>
      <c r="Q685" s="108"/>
      <c r="R685" s="108"/>
      <c r="S685" s="107"/>
      <c r="T685" s="107"/>
      <c r="U685" s="33"/>
      <c r="V685" s="31"/>
      <c r="W685" s="38"/>
      <c r="X685" s="38"/>
      <c r="Y685" s="38"/>
      <c r="Z685" s="38"/>
      <c r="AA685" s="38"/>
      <c r="AB685" s="33"/>
      <c r="AC685" s="33"/>
      <c r="AD685" s="33"/>
      <c r="AE685" s="33"/>
      <c r="AF685" s="33"/>
      <c r="AG685" s="33"/>
      <c r="AH685" s="33"/>
      <c r="AI685" s="170"/>
      <c r="AJ685" s="170"/>
      <c r="AK685" s="170"/>
      <c r="AL685" s="170"/>
      <c r="AM685" s="33"/>
      <c r="AN685" s="48"/>
      <c r="AO685" s="34"/>
      <c r="AP685" s="38"/>
      <c r="AQ685" s="34"/>
      <c r="AR685" s="31"/>
      <c r="AS685" s="38"/>
      <c r="AT685" s="38"/>
      <c r="AU685" s="37"/>
      <c r="AV685" s="38"/>
      <c r="AW685" s="38"/>
      <c r="AX685" s="147"/>
      <c r="AY685" s="60"/>
      <c r="AZ685" s="60"/>
      <c r="BA685" s="148"/>
      <c r="BB685" s="282"/>
      <c r="BC685" s="283"/>
      <c r="BD685" s="147"/>
      <c r="BE685" s="147"/>
      <c r="BF685" s="147"/>
      <c r="BG685" s="147"/>
      <c r="BH685" s="147"/>
      <c r="BI685" s="147"/>
      <c r="BJ685" s="147"/>
      <c r="BK685" s="148"/>
      <c r="BL685" s="149"/>
      <c r="BM685" s="149"/>
      <c r="BN685" s="147"/>
      <c r="BO685" s="38"/>
      <c r="BP685" s="38"/>
      <c r="BQ685" s="187"/>
      <c r="BR685" s="61"/>
      <c r="BS685" s="61"/>
      <c r="BT685" s="188"/>
      <c r="BU685" s="275"/>
      <c r="BV685" s="275"/>
      <c r="BW685" s="187"/>
      <c r="BX685" s="187"/>
      <c r="BY685" s="187"/>
      <c r="BZ685" s="187"/>
      <c r="CA685" s="187"/>
      <c r="CB685" s="187"/>
      <c r="CC685" s="187"/>
      <c r="CD685" s="187"/>
      <c r="CE685" s="187"/>
      <c r="CF685" s="188"/>
      <c r="CG685" s="189"/>
      <c r="CH685" s="189"/>
      <c r="CI685" s="187"/>
      <c r="CJ685" s="38"/>
      <c r="CK685" s="38"/>
      <c r="CL685" s="38"/>
      <c r="CM685" s="38"/>
      <c r="CN685" s="38"/>
      <c r="CO685" s="38"/>
      <c r="CP685" s="38"/>
      <c r="CQ685" s="38"/>
      <c r="CR685" s="38"/>
      <c r="CS685" s="38"/>
    </row>
    <row r="686" spans="1:97" ht="13.5" customHeight="1" x14ac:dyDescent="0.35">
      <c r="A686" s="25"/>
      <c r="B686" s="132"/>
      <c r="C686" s="27"/>
      <c r="D686" s="104"/>
      <c r="E686" s="105"/>
      <c r="F686" s="29"/>
      <c r="G686" s="30"/>
      <c r="H686" s="30"/>
      <c r="I686" s="31"/>
      <c r="J686" s="106"/>
      <c r="K686" s="106"/>
      <c r="L686" s="107"/>
      <c r="M686" s="107"/>
      <c r="N686" s="108"/>
      <c r="O686" s="108"/>
      <c r="P686" s="108"/>
      <c r="Q686" s="108"/>
      <c r="R686" s="108"/>
      <c r="S686" s="107"/>
      <c r="T686" s="107"/>
      <c r="U686" s="33"/>
      <c r="V686" s="31"/>
      <c r="W686" s="38"/>
      <c r="X686" s="38"/>
      <c r="Y686" s="38"/>
      <c r="Z686" s="38"/>
      <c r="AA686" s="38"/>
      <c r="AB686" s="33"/>
      <c r="AC686" s="33"/>
      <c r="AD686" s="33"/>
      <c r="AE686" s="33"/>
      <c r="AF686" s="33"/>
      <c r="AG686" s="33"/>
      <c r="AH686" s="33"/>
      <c r="AI686" s="170"/>
      <c r="AJ686" s="170"/>
      <c r="AK686" s="170"/>
      <c r="AL686" s="170"/>
      <c r="AM686" s="33"/>
      <c r="AN686" s="48"/>
      <c r="AO686" s="34"/>
      <c r="AP686" s="38"/>
      <c r="AQ686" s="34"/>
      <c r="AR686" s="31"/>
      <c r="AS686" s="38"/>
      <c r="AT686" s="38"/>
      <c r="AU686" s="37"/>
      <c r="AV686" s="38"/>
      <c r="AW686" s="38"/>
      <c r="AX686" s="147"/>
      <c r="AY686" s="60"/>
      <c r="AZ686" s="60"/>
      <c r="BA686" s="148"/>
      <c r="BB686" s="282"/>
      <c r="BC686" s="283"/>
      <c r="BD686" s="147"/>
      <c r="BE686" s="147"/>
      <c r="BF686" s="147"/>
      <c r="BG686" s="147"/>
      <c r="BH686" s="147"/>
      <c r="BI686" s="147"/>
      <c r="BJ686" s="147"/>
      <c r="BK686" s="148"/>
      <c r="BL686" s="149"/>
      <c r="BM686" s="149"/>
      <c r="BN686" s="147"/>
      <c r="BO686" s="38"/>
      <c r="BP686" s="38"/>
      <c r="BQ686" s="187"/>
      <c r="BR686" s="61"/>
      <c r="BS686" s="61"/>
      <c r="BT686" s="188"/>
      <c r="BU686" s="275"/>
      <c r="BV686" s="275"/>
      <c r="BW686" s="187"/>
      <c r="BX686" s="187"/>
      <c r="BY686" s="187"/>
      <c r="BZ686" s="187"/>
      <c r="CA686" s="187"/>
      <c r="CB686" s="187"/>
      <c r="CC686" s="187"/>
      <c r="CD686" s="187"/>
      <c r="CE686" s="187"/>
      <c r="CF686" s="188"/>
      <c r="CG686" s="189"/>
      <c r="CH686" s="189"/>
      <c r="CI686" s="187"/>
      <c r="CJ686" s="38"/>
      <c r="CK686" s="38"/>
      <c r="CL686" s="38"/>
      <c r="CM686" s="38"/>
      <c r="CN686" s="38"/>
      <c r="CO686" s="38"/>
      <c r="CP686" s="38"/>
      <c r="CQ686" s="38"/>
      <c r="CR686" s="38"/>
      <c r="CS686" s="38"/>
    </row>
    <row r="687" spans="1:97" ht="13.5" customHeight="1" x14ac:dyDescent="0.35">
      <c r="A687" s="25"/>
      <c r="B687" s="132"/>
      <c r="C687" s="27"/>
      <c r="D687" s="104"/>
      <c r="E687" s="105"/>
      <c r="F687" s="29"/>
      <c r="G687" s="30"/>
      <c r="H687" s="30"/>
      <c r="I687" s="31"/>
      <c r="J687" s="106"/>
      <c r="K687" s="106"/>
      <c r="L687" s="107"/>
      <c r="M687" s="107"/>
      <c r="N687" s="108"/>
      <c r="O687" s="108"/>
      <c r="P687" s="108"/>
      <c r="Q687" s="108"/>
      <c r="R687" s="108"/>
      <c r="S687" s="107"/>
      <c r="T687" s="107"/>
      <c r="U687" s="33"/>
      <c r="V687" s="31"/>
      <c r="W687" s="38"/>
      <c r="X687" s="38"/>
      <c r="Y687" s="38"/>
      <c r="Z687" s="38"/>
      <c r="AA687" s="38"/>
      <c r="AB687" s="33"/>
      <c r="AC687" s="33"/>
      <c r="AD687" s="33"/>
      <c r="AE687" s="33"/>
      <c r="AF687" s="33"/>
      <c r="AG687" s="33"/>
      <c r="AH687" s="33"/>
      <c r="AI687" s="170"/>
      <c r="AJ687" s="170"/>
      <c r="AK687" s="170"/>
      <c r="AL687" s="170"/>
      <c r="AM687" s="33"/>
      <c r="AN687" s="48"/>
      <c r="AO687" s="34"/>
      <c r="AP687" s="38"/>
      <c r="AQ687" s="34"/>
      <c r="AR687" s="31"/>
      <c r="AS687" s="38"/>
      <c r="AT687" s="38"/>
      <c r="AU687" s="37"/>
      <c r="AV687" s="38"/>
      <c r="AW687" s="38"/>
      <c r="AX687" s="147"/>
      <c r="AY687" s="60"/>
      <c r="AZ687" s="60"/>
      <c r="BA687" s="148"/>
      <c r="BB687" s="282"/>
      <c r="BC687" s="283"/>
      <c r="BD687" s="147"/>
      <c r="BE687" s="147"/>
      <c r="BF687" s="147"/>
      <c r="BG687" s="147"/>
      <c r="BH687" s="147"/>
      <c r="BI687" s="147"/>
      <c r="BJ687" s="147"/>
      <c r="BK687" s="148"/>
      <c r="BL687" s="149"/>
      <c r="BM687" s="149"/>
      <c r="BN687" s="147"/>
      <c r="BO687" s="38"/>
      <c r="BP687" s="38"/>
      <c r="BQ687" s="187"/>
      <c r="BR687" s="61"/>
      <c r="BS687" s="61"/>
      <c r="BT687" s="188"/>
      <c r="BU687" s="275"/>
      <c r="BV687" s="275"/>
      <c r="BW687" s="187"/>
      <c r="BX687" s="187"/>
      <c r="BY687" s="187"/>
      <c r="BZ687" s="187"/>
      <c r="CA687" s="187"/>
      <c r="CB687" s="187"/>
      <c r="CC687" s="187"/>
      <c r="CD687" s="187"/>
      <c r="CE687" s="187"/>
      <c r="CF687" s="188"/>
      <c r="CG687" s="189"/>
      <c r="CH687" s="189"/>
      <c r="CI687" s="187"/>
      <c r="CJ687" s="38"/>
      <c r="CK687" s="38"/>
      <c r="CL687" s="38"/>
      <c r="CM687" s="38"/>
      <c r="CN687" s="38"/>
      <c r="CO687" s="38"/>
      <c r="CP687" s="38"/>
      <c r="CQ687" s="38"/>
      <c r="CR687" s="38"/>
      <c r="CS687" s="38"/>
    </row>
    <row r="688" spans="1:97" ht="13.5" customHeight="1" x14ac:dyDescent="0.35">
      <c r="A688" s="25"/>
      <c r="B688" s="132"/>
      <c r="C688" s="27"/>
      <c r="D688" s="104"/>
      <c r="E688" s="105"/>
      <c r="F688" s="29"/>
      <c r="G688" s="30"/>
      <c r="H688" s="30"/>
      <c r="I688" s="31"/>
      <c r="J688" s="106"/>
      <c r="K688" s="106"/>
      <c r="L688" s="107"/>
      <c r="M688" s="107"/>
      <c r="N688" s="108"/>
      <c r="O688" s="108"/>
      <c r="P688" s="108"/>
      <c r="Q688" s="108"/>
      <c r="R688" s="108"/>
      <c r="S688" s="107"/>
      <c r="T688" s="107"/>
      <c r="U688" s="33"/>
      <c r="V688" s="31"/>
      <c r="W688" s="38"/>
      <c r="X688" s="38"/>
      <c r="Y688" s="38"/>
      <c r="Z688" s="38"/>
      <c r="AA688" s="38"/>
      <c r="AB688" s="33"/>
      <c r="AC688" s="33"/>
      <c r="AD688" s="33"/>
      <c r="AE688" s="33"/>
      <c r="AF688" s="33"/>
      <c r="AG688" s="33"/>
      <c r="AH688" s="33"/>
      <c r="AI688" s="170"/>
      <c r="AJ688" s="170"/>
      <c r="AK688" s="170"/>
      <c r="AL688" s="170"/>
      <c r="AM688" s="33"/>
      <c r="AN688" s="48"/>
      <c r="AO688" s="34"/>
      <c r="AP688" s="38"/>
      <c r="AQ688" s="34"/>
      <c r="AR688" s="31"/>
      <c r="AS688" s="38"/>
      <c r="AT688" s="38"/>
      <c r="AU688" s="37"/>
      <c r="AV688" s="38"/>
      <c r="AW688" s="38"/>
      <c r="AX688" s="147"/>
      <c r="AY688" s="60"/>
      <c r="AZ688" s="60"/>
      <c r="BA688" s="148"/>
      <c r="BB688" s="282"/>
      <c r="BC688" s="283"/>
      <c r="BD688" s="147"/>
      <c r="BE688" s="147"/>
      <c r="BF688" s="147"/>
      <c r="BG688" s="147"/>
      <c r="BH688" s="147"/>
      <c r="BI688" s="147"/>
      <c r="BJ688" s="147"/>
      <c r="BK688" s="148"/>
      <c r="BL688" s="149"/>
      <c r="BM688" s="149"/>
      <c r="BN688" s="147"/>
      <c r="BO688" s="38"/>
      <c r="BP688" s="38"/>
      <c r="BQ688" s="187"/>
      <c r="BR688" s="61"/>
      <c r="BS688" s="61"/>
      <c r="BT688" s="188"/>
      <c r="BU688" s="275"/>
      <c r="BV688" s="275"/>
      <c r="BW688" s="187"/>
      <c r="BX688" s="187"/>
      <c r="BY688" s="187"/>
      <c r="BZ688" s="187"/>
      <c r="CA688" s="187"/>
      <c r="CB688" s="187"/>
      <c r="CC688" s="187"/>
      <c r="CD688" s="187"/>
      <c r="CE688" s="187"/>
      <c r="CF688" s="188"/>
      <c r="CG688" s="189"/>
      <c r="CH688" s="189"/>
      <c r="CI688" s="187"/>
      <c r="CJ688" s="38"/>
      <c r="CK688" s="38"/>
      <c r="CL688" s="38"/>
      <c r="CM688" s="38"/>
      <c r="CN688" s="38"/>
      <c r="CO688" s="38"/>
      <c r="CP688" s="38"/>
      <c r="CQ688" s="38"/>
      <c r="CR688" s="38"/>
      <c r="CS688" s="38"/>
    </row>
    <row r="689" spans="1:97" ht="13.5" customHeight="1" x14ac:dyDescent="0.35">
      <c r="A689" s="25"/>
      <c r="B689" s="132"/>
      <c r="C689" s="27"/>
      <c r="D689" s="104"/>
      <c r="E689" s="105"/>
      <c r="F689" s="29"/>
      <c r="G689" s="30"/>
      <c r="H689" s="30"/>
      <c r="I689" s="31"/>
      <c r="J689" s="106"/>
      <c r="K689" s="106"/>
      <c r="L689" s="107"/>
      <c r="M689" s="107"/>
      <c r="N689" s="108"/>
      <c r="O689" s="108"/>
      <c r="P689" s="108"/>
      <c r="Q689" s="108"/>
      <c r="R689" s="108"/>
      <c r="S689" s="107"/>
      <c r="T689" s="107"/>
      <c r="U689" s="33"/>
      <c r="V689" s="31"/>
      <c r="W689" s="38"/>
      <c r="X689" s="38"/>
      <c r="Y689" s="38"/>
      <c r="Z689" s="38"/>
      <c r="AA689" s="38"/>
      <c r="AB689" s="33"/>
      <c r="AC689" s="33"/>
      <c r="AD689" s="33"/>
      <c r="AE689" s="33"/>
      <c r="AF689" s="33"/>
      <c r="AG689" s="33"/>
      <c r="AH689" s="33"/>
      <c r="AI689" s="170"/>
      <c r="AJ689" s="170"/>
      <c r="AK689" s="170"/>
      <c r="AL689" s="170"/>
      <c r="AM689" s="33"/>
      <c r="AN689" s="48"/>
      <c r="AO689" s="34"/>
      <c r="AP689" s="38"/>
      <c r="AQ689" s="34"/>
      <c r="AR689" s="31"/>
      <c r="AS689" s="38"/>
      <c r="AT689" s="38"/>
      <c r="AU689" s="37"/>
      <c r="AV689" s="38"/>
      <c r="AW689" s="38"/>
      <c r="AX689" s="147"/>
      <c r="AY689" s="60"/>
      <c r="AZ689" s="60"/>
      <c r="BA689" s="148"/>
      <c r="BB689" s="282"/>
      <c r="BC689" s="283"/>
      <c r="BD689" s="147"/>
      <c r="BE689" s="147"/>
      <c r="BF689" s="147"/>
      <c r="BG689" s="147"/>
      <c r="BH689" s="147"/>
      <c r="BI689" s="147"/>
      <c r="BJ689" s="147"/>
      <c r="BK689" s="148"/>
      <c r="BL689" s="149"/>
      <c r="BM689" s="149"/>
      <c r="BN689" s="147"/>
      <c r="BO689" s="38"/>
      <c r="BP689" s="38"/>
      <c r="BQ689" s="187"/>
      <c r="BR689" s="61"/>
      <c r="BS689" s="61"/>
      <c r="BT689" s="188"/>
      <c r="BU689" s="275"/>
      <c r="BV689" s="275"/>
      <c r="BW689" s="187"/>
      <c r="BX689" s="187"/>
      <c r="BY689" s="187"/>
      <c r="BZ689" s="187"/>
      <c r="CA689" s="187"/>
      <c r="CB689" s="187"/>
      <c r="CC689" s="187"/>
      <c r="CD689" s="187"/>
      <c r="CE689" s="187"/>
      <c r="CF689" s="188"/>
      <c r="CG689" s="189"/>
      <c r="CH689" s="189"/>
      <c r="CI689" s="187"/>
      <c r="CJ689" s="38"/>
      <c r="CK689" s="38"/>
      <c r="CL689" s="38"/>
      <c r="CM689" s="38"/>
      <c r="CN689" s="38"/>
      <c r="CO689" s="38"/>
      <c r="CP689" s="38"/>
      <c r="CQ689" s="38"/>
      <c r="CR689" s="38"/>
      <c r="CS689" s="38"/>
    </row>
    <row r="690" spans="1:97" ht="13.5" customHeight="1" x14ac:dyDescent="0.35">
      <c r="A690" s="25"/>
      <c r="B690" s="132"/>
      <c r="C690" s="27"/>
      <c r="D690" s="104"/>
      <c r="E690" s="105"/>
      <c r="F690" s="29"/>
      <c r="G690" s="30"/>
      <c r="H690" s="30"/>
      <c r="I690" s="31"/>
      <c r="J690" s="106"/>
      <c r="K690" s="106"/>
      <c r="L690" s="107"/>
      <c r="M690" s="107"/>
      <c r="N690" s="108"/>
      <c r="O690" s="108"/>
      <c r="P690" s="108"/>
      <c r="Q690" s="108"/>
      <c r="R690" s="108"/>
      <c r="S690" s="107"/>
      <c r="T690" s="107"/>
      <c r="U690" s="33"/>
      <c r="V690" s="31"/>
      <c r="W690" s="38"/>
      <c r="X690" s="38"/>
      <c r="Y690" s="38"/>
      <c r="Z690" s="38"/>
      <c r="AA690" s="38"/>
      <c r="AB690" s="33"/>
      <c r="AC690" s="33"/>
      <c r="AD690" s="33"/>
      <c r="AE690" s="33"/>
      <c r="AF690" s="33"/>
      <c r="AG690" s="33"/>
      <c r="AH690" s="33"/>
      <c r="AI690" s="170"/>
      <c r="AJ690" s="170"/>
      <c r="AK690" s="170"/>
      <c r="AL690" s="170"/>
      <c r="AM690" s="33"/>
      <c r="AN690" s="48"/>
      <c r="AO690" s="34"/>
      <c r="AP690" s="38"/>
      <c r="AQ690" s="34"/>
      <c r="AR690" s="31"/>
      <c r="AS690" s="38"/>
      <c r="AT690" s="38"/>
      <c r="AU690" s="37"/>
      <c r="AV690" s="38"/>
      <c r="AW690" s="38"/>
      <c r="AX690" s="147"/>
      <c r="AY690" s="60"/>
      <c r="AZ690" s="60"/>
      <c r="BA690" s="148"/>
      <c r="BB690" s="282"/>
      <c r="BC690" s="283"/>
      <c r="BD690" s="147"/>
      <c r="BE690" s="147"/>
      <c r="BF690" s="147"/>
      <c r="BG690" s="147"/>
      <c r="BH690" s="147"/>
      <c r="BI690" s="147"/>
      <c r="BJ690" s="147"/>
      <c r="BK690" s="148"/>
      <c r="BL690" s="149"/>
      <c r="BM690" s="149"/>
      <c r="BN690" s="147"/>
      <c r="BO690" s="38"/>
      <c r="BP690" s="38"/>
      <c r="BQ690" s="187"/>
      <c r="BR690" s="61"/>
      <c r="BS690" s="61"/>
      <c r="BT690" s="188"/>
      <c r="BU690" s="275"/>
      <c r="BV690" s="275"/>
      <c r="BW690" s="187"/>
      <c r="BX690" s="187"/>
      <c r="BY690" s="187"/>
      <c r="BZ690" s="187"/>
      <c r="CA690" s="187"/>
      <c r="CB690" s="187"/>
      <c r="CC690" s="187"/>
      <c r="CD690" s="187"/>
      <c r="CE690" s="187"/>
      <c r="CF690" s="188"/>
      <c r="CG690" s="189"/>
      <c r="CH690" s="189"/>
      <c r="CI690" s="187"/>
      <c r="CJ690" s="38"/>
      <c r="CK690" s="38"/>
      <c r="CL690" s="38"/>
      <c r="CM690" s="38"/>
      <c r="CN690" s="38"/>
      <c r="CO690" s="38"/>
      <c r="CP690" s="38"/>
      <c r="CQ690" s="38"/>
      <c r="CR690" s="38"/>
      <c r="CS690" s="38"/>
    </row>
    <row r="691" spans="1:97" ht="13.5" customHeight="1" x14ac:dyDescent="0.35">
      <c r="A691" s="25"/>
      <c r="B691" s="132"/>
      <c r="C691" s="27"/>
      <c r="D691" s="104"/>
      <c r="E691" s="105"/>
      <c r="F691" s="29"/>
      <c r="G691" s="30"/>
      <c r="H691" s="30"/>
      <c r="I691" s="31"/>
      <c r="J691" s="106"/>
      <c r="K691" s="106"/>
      <c r="L691" s="107"/>
      <c r="M691" s="107"/>
      <c r="N691" s="108"/>
      <c r="O691" s="108"/>
      <c r="P691" s="108"/>
      <c r="Q691" s="108"/>
      <c r="R691" s="108"/>
      <c r="S691" s="107"/>
      <c r="T691" s="107"/>
      <c r="U691" s="33"/>
      <c r="V691" s="31"/>
      <c r="W691" s="38"/>
      <c r="X691" s="38"/>
      <c r="Y691" s="38"/>
      <c r="Z691" s="38"/>
      <c r="AA691" s="38"/>
      <c r="AB691" s="33"/>
      <c r="AC691" s="33"/>
      <c r="AD691" s="33"/>
      <c r="AE691" s="33"/>
      <c r="AF691" s="33"/>
      <c r="AG691" s="33"/>
      <c r="AH691" s="33"/>
      <c r="AI691" s="170"/>
      <c r="AJ691" s="170"/>
      <c r="AK691" s="170"/>
      <c r="AL691" s="170"/>
      <c r="AM691" s="33"/>
      <c r="AN691" s="48"/>
      <c r="AO691" s="34"/>
      <c r="AP691" s="38"/>
      <c r="AQ691" s="34"/>
      <c r="AR691" s="31"/>
      <c r="AS691" s="38"/>
      <c r="AT691" s="38"/>
      <c r="AU691" s="37"/>
      <c r="AV691" s="38"/>
      <c r="AW691" s="38"/>
      <c r="AX691" s="147"/>
      <c r="AY691" s="60"/>
      <c r="AZ691" s="60"/>
      <c r="BA691" s="148"/>
      <c r="BB691" s="282"/>
      <c r="BC691" s="283"/>
      <c r="BD691" s="147"/>
      <c r="BE691" s="147"/>
      <c r="BF691" s="147"/>
      <c r="BG691" s="147"/>
      <c r="BH691" s="147"/>
      <c r="BI691" s="147"/>
      <c r="BJ691" s="147"/>
      <c r="BK691" s="148"/>
      <c r="BL691" s="149"/>
      <c r="BM691" s="149"/>
      <c r="BN691" s="147"/>
      <c r="BO691" s="38"/>
      <c r="BP691" s="38"/>
      <c r="BQ691" s="187"/>
      <c r="BR691" s="61"/>
      <c r="BS691" s="61"/>
      <c r="BT691" s="188"/>
      <c r="BU691" s="275"/>
      <c r="BV691" s="275"/>
      <c r="BW691" s="187"/>
      <c r="BX691" s="187"/>
      <c r="BY691" s="187"/>
      <c r="BZ691" s="187"/>
      <c r="CA691" s="187"/>
      <c r="CB691" s="187"/>
      <c r="CC691" s="187"/>
      <c r="CD691" s="187"/>
      <c r="CE691" s="187"/>
      <c r="CF691" s="188"/>
      <c r="CG691" s="189"/>
      <c r="CH691" s="189"/>
      <c r="CI691" s="187"/>
      <c r="CJ691" s="38"/>
      <c r="CK691" s="38"/>
      <c r="CL691" s="38"/>
      <c r="CM691" s="38"/>
      <c r="CN691" s="38"/>
      <c r="CO691" s="38"/>
      <c r="CP691" s="38"/>
      <c r="CQ691" s="38"/>
      <c r="CR691" s="38"/>
      <c r="CS691" s="38"/>
    </row>
    <row r="692" spans="1:97" ht="13.5" customHeight="1" x14ac:dyDescent="0.35">
      <c r="A692" s="25"/>
      <c r="B692" s="132"/>
      <c r="C692" s="27"/>
      <c r="D692" s="104"/>
      <c r="E692" s="105"/>
      <c r="F692" s="29"/>
      <c r="G692" s="30"/>
      <c r="H692" s="30"/>
      <c r="I692" s="31"/>
      <c r="J692" s="106"/>
      <c r="K692" s="106"/>
      <c r="L692" s="107"/>
      <c r="M692" s="107"/>
      <c r="N692" s="108"/>
      <c r="O692" s="108"/>
      <c r="P692" s="108"/>
      <c r="Q692" s="108"/>
      <c r="R692" s="108"/>
      <c r="S692" s="107"/>
      <c r="T692" s="107"/>
      <c r="U692" s="33"/>
      <c r="V692" s="31"/>
      <c r="W692" s="38"/>
      <c r="X692" s="38"/>
      <c r="Y692" s="38"/>
      <c r="Z692" s="38"/>
      <c r="AA692" s="38"/>
      <c r="AB692" s="33"/>
      <c r="AC692" s="33"/>
      <c r="AD692" s="33"/>
      <c r="AE692" s="33"/>
      <c r="AF692" s="33"/>
      <c r="AG692" s="33"/>
      <c r="AH692" s="33"/>
      <c r="AI692" s="170"/>
      <c r="AJ692" s="170"/>
      <c r="AK692" s="170"/>
      <c r="AL692" s="170"/>
      <c r="AM692" s="33"/>
      <c r="AN692" s="48"/>
      <c r="AO692" s="34"/>
      <c r="AP692" s="38"/>
      <c r="AQ692" s="34"/>
      <c r="AR692" s="31"/>
      <c r="AS692" s="38"/>
      <c r="AT692" s="38"/>
      <c r="AU692" s="37"/>
      <c r="AV692" s="38"/>
      <c r="AW692" s="38"/>
      <c r="AX692" s="147"/>
      <c r="AY692" s="60"/>
      <c r="AZ692" s="60"/>
      <c r="BA692" s="148"/>
      <c r="BB692" s="282"/>
      <c r="BC692" s="283"/>
      <c r="BD692" s="147"/>
      <c r="BE692" s="147"/>
      <c r="BF692" s="147"/>
      <c r="BG692" s="147"/>
      <c r="BH692" s="147"/>
      <c r="BI692" s="147"/>
      <c r="BJ692" s="147"/>
      <c r="BK692" s="148"/>
      <c r="BL692" s="149"/>
      <c r="BM692" s="149"/>
      <c r="BN692" s="147"/>
      <c r="BO692" s="38"/>
      <c r="BP692" s="38"/>
      <c r="BQ692" s="187"/>
      <c r="BR692" s="61"/>
      <c r="BS692" s="61"/>
      <c r="BT692" s="188"/>
      <c r="BU692" s="275"/>
      <c r="BV692" s="275"/>
      <c r="BW692" s="187"/>
      <c r="BX692" s="187"/>
      <c r="BY692" s="187"/>
      <c r="BZ692" s="187"/>
      <c r="CA692" s="187"/>
      <c r="CB692" s="187"/>
      <c r="CC692" s="187"/>
      <c r="CD692" s="187"/>
      <c r="CE692" s="187"/>
      <c r="CF692" s="188"/>
      <c r="CG692" s="189"/>
      <c r="CH692" s="189"/>
      <c r="CI692" s="187"/>
      <c r="CJ692" s="38"/>
      <c r="CK692" s="38"/>
      <c r="CL692" s="38"/>
      <c r="CM692" s="38"/>
      <c r="CN692" s="38"/>
      <c r="CO692" s="38"/>
      <c r="CP692" s="38"/>
      <c r="CQ692" s="38"/>
      <c r="CR692" s="38"/>
      <c r="CS692" s="38"/>
    </row>
    <row r="693" spans="1:97" ht="13.5" customHeight="1" x14ac:dyDescent="0.35">
      <c r="A693" s="25"/>
      <c r="B693" s="132"/>
      <c r="C693" s="27"/>
      <c r="D693" s="104"/>
      <c r="E693" s="105"/>
      <c r="F693" s="29"/>
      <c r="G693" s="30"/>
      <c r="H693" s="30"/>
      <c r="I693" s="31"/>
      <c r="J693" s="106"/>
      <c r="K693" s="106"/>
      <c r="L693" s="107"/>
      <c r="M693" s="107"/>
      <c r="N693" s="108"/>
      <c r="O693" s="108"/>
      <c r="P693" s="108"/>
      <c r="Q693" s="108"/>
      <c r="R693" s="108"/>
      <c r="S693" s="107"/>
      <c r="T693" s="107"/>
      <c r="U693" s="33"/>
      <c r="V693" s="31"/>
      <c r="W693" s="38"/>
      <c r="X693" s="38"/>
      <c r="Y693" s="38"/>
      <c r="Z693" s="38"/>
      <c r="AA693" s="38"/>
      <c r="AB693" s="33"/>
      <c r="AC693" s="33"/>
      <c r="AD693" s="33"/>
      <c r="AE693" s="33"/>
      <c r="AF693" s="33"/>
      <c r="AG693" s="33"/>
      <c r="AH693" s="33"/>
      <c r="AI693" s="170"/>
      <c r="AJ693" s="170"/>
      <c r="AK693" s="170"/>
      <c r="AL693" s="170"/>
      <c r="AM693" s="33"/>
      <c r="AN693" s="48"/>
      <c r="AO693" s="34"/>
      <c r="AP693" s="38"/>
      <c r="AQ693" s="34"/>
      <c r="AR693" s="31"/>
      <c r="AS693" s="38"/>
      <c r="AT693" s="38"/>
      <c r="AU693" s="37"/>
      <c r="AV693" s="38"/>
      <c r="AW693" s="38"/>
      <c r="AX693" s="147"/>
      <c r="AY693" s="60"/>
      <c r="AZ693" s="60"/>
      <c r="BA693" s="148"/>
      <c r="BB693" s="282"/>
      <c r="BC693" s="283"/>
      <c r="BD693" s="147"/>
      <c r="BE693" s="147"/>
      <c r="BF693" s="147"/>
      <c r="BG693" s="147"/>
      <c r="BH693" s="147"/>
      <c r="BI693" s="147"/>
      <c r="BJ693" s="147"/>
      <c r="BK693" s="148"/>
      <c r="BL693" s="149"/>
      <c r="BM693" s="149"/>
      <c r="BN693" s="147"/>
      <c r="BO693" s="38"/>
      <c r="BP693" s="38"/>
      <c r="BQ693" s="187"/>
      <c r="BR693" s="61"/>
      <c r="BS693" s="61"/>
      <c r="BT693" s="188"/>
      <c r="BU693" s="275"/>
      <c r="BV693" s="275"/>
      <c r="BW693" s="187"/>
      <c r="BX693" s="187"/>
      <c r="BY693" s="187"/>
      <c r="BZ693" s="187"/>
      <c r="CA693" s="187"/>
      <c r="CB693" s="187"/>
      <c r="CC693" s="187"/>
      <c r="CD693" s="187"/>
      <c r="CE693" s="187"/>
      <c r="CF693" s="188"/>
      <c r="CG693" s="189"/>
      <c r="CH693" s="189"/>
      <c r="CI693" s="187"/>
      <c r="CJ693" s="38"/>
      <c r="CK693" s="38"/>
      <c r="CL693" s="38"/>
      <c r="CM693" s="38"/>
      <c r="CN693" s="38"/>
      <c r="CO693" s="38"/>
      <c r="CP693" s="38"/>
      <c r="CQ693" s="38"/>
      <c r="CR693" s="38"/>
      <c r="CS693" s="38"/>
    </row>
    <row r="694" spans="1:97" ht="13.5" customHeight="1" x14ac:dyDescent="0.35">
      <c r="A694" s="25"/>
      <c r="B694" s="132"/>
      <c r="C694" s="27"/>
      <c r="D694" s="104"/>
      <c r="E694" s="105"/>
      <c r="F694" s="29"/>
      <c r="G694" s="30"/>
      <c r="H694" s="30"/>
      <c r="I694" s="31"/>
      <c r="J694" s="106"/>
      <c r="K694" s="106"/>
      <c r="L694" s="107"/>
      <c r="M694" s="107"/>
      <c r="N694" s="108"/>
      <c r="O694" s="108"/>
      <c r="P694" s="108"/>
      <c r="Q694" s="108"/>
      <c r="R694" s="108"/>
      <c r="S694" s="107"/>
      <c r="T694" s="107"/>
      <c r="U694" s="33"/>
      <c r="V694" s="31"/>
      <c r="W694" s="38"/>
      <c r="X694" s="38"/>
      <c r="Y694" s="38"/>
      <c r="Z694" s="38"/>
      <c r="AA694" s="38"/>
      <c r="AB694" s="33"/>
      <c r="AC694" s="33"/>
      <c r="AD694" s="33"/>
      <c r="AE694" s="33"/>
      <c r="AF694" s="33"/>
      <c r="AG694" s="33"/>
      <c r="AH694" s="33"/>
      <c r="AI694" s="170"/>
      <c r="AJ694" s="170"/>
      <c r="AK694" s="170"/>
      <c r="AL694" s="170"/>
      <c r="AM694" s="33"/>
      <c r="AN694" s="48"/>
      <c r="AO694" s="34"/>
      <c r="AP694" s="38"/>
      <c r="AQ694" s="34"/>
      <c r="AR694" s="31"/>
      <c r="AS694" s="38"/>
      <c r="AT694" s="38"/>
      <c r="AU694" s="37"/>
      <c r="AV694" s="38"/>
      <c r="AW694" s="38"/>
      <c r="AX694" s="147"/>
      <c r="AY694" s="60"/>
      <c r="AZ694" s="60"/>
      <c r="BA694" s="148"/>
      <c r="BB694" s="282"/>
      <c r="BC694" s="283"/>
      <c r="BD694" s="147"/>
      <c r="BE694" s="147"/>
      <c r="BF694" s="147"/>
      <c r="BG694" s="147"/>
      <c r="BH694" s="147"/>
      <c r="BI694" s="147"/>
      <c r="BJ694" s="147"/>
      <c r="BK694" s="148"/>
      <c r="BL694" s="149"/>
      <c r="BM694" s="149"/>
      <c r="BN694" s="147"/>
      <c r="BO694" s="38"/>
      <c r="BP694" s="38"/>
      <c r="BQ694" s="187"/>
      <c r="BR694" s="61"/>
      <c r="BS694" s="61"/>
      <c r="BT694" s="188"/>
      <c r="BU694" s="275"/>
      <c r="BV694" s="275"/>
      <c r="BW694" s="187"/>
      <c r="BX694" s="187"/>
      <c r="BY694" s="187"/>
      <c r="BZ694" s="187"/>
      <c r="CA694" s="187"/>
      <c r="CB694" s="187"/>
      <c r="CC694" s="187"/>
      <c r="CD694" s="187"/>
      <c r="CE694" s="187"/>
      <c r="CF694" s="188"/>
      <c r="CG694" s="189"/>
      <c r="CH694" s="189"/>
      <c r="CI694" s="187"/>
      <c r="CJ694" s="38"/>
      <c r="CK694" s="38"/>
      <c r="CL694" s="38"/>
      <c r="CM694" s="38"/>
      <c r="CN694" s="38"/>
      <c r="CO694" s="38"/>
      <c r="CP694" s="38"/>
      <c r="CQ694" s="38"/>
      <c r="CR694" s="38"/>
      <c r="CS694" s="38"/>
    </row>
    <row r="695" spans="1:97" ht="13.5" customHeight="1" x14ac:dyDescent="0.35">
      <c r="A695" s="25"/>
      <c r="B695" s="132"/>
      <c r="C695" s="27"/>
      <c r="D695" s="104"/>
      <c r="E695" s="105"/>
      <c r="F695" s="29"/>
      <c r="G695" s="30"/>
      <c r="H695" s="30"/>
      <c r="I695" s="31"/>
      <c r="J695" s="106"/>
      <c r="K695" s="106"/>
      <c r="L695" s="107"/>
      <c r="M695" s="107"/>
      <c r="N695" s="108"/>
      <c r="O695" s="108"/>
      <c r="P695" s="108"/>
      <c r="Q695" s="108"/>
      <c r="R695" s="108"/>
      <c r="S695" s="107"/>
      <c r="T695" s="107"/>
      <c r="U695" s="33"/>
      <c r="V695" s="31"/>
      <c r="W695" s="38"/>
      <c r="X695" s="38"/>
      <c r="Y695" s="38"/>
      <c r="Z695" s="38"/>
      <c r="AA695" s="38"/>
      <c r="AB695" s="33"/>
      <c r="AC695" s="33"/>
      <c r="AD695" s="33"/>
      <c r="AE695" s="33"/>
      <c r="AF695" s="33"/>
      <c r="AG695" s="33"/>
      <c r="AH695" s="33"/>
      <c r="AI695" s="170"/>
      <c r="AJ695" s="170"/>
      <c r="AK695" s="170"/>
      <c r="AL695" s="170"/>
      <c r="AM695" s="33"/>
      <c r="AN695" s="48"/>
      <c r="AO695" s="34"/>
      <c r="AP695" s="38"/>
      <c r="AQ695" s="34"/>
      <c r="AR695" s="31"/>
      <c r="AS695" s="38"/>
      <c r="AT695" s="38"/>
      <c r="AU695" s="37"/>
      <c r="AV695" s="38"/>
      <c r="AW695" s="38"/>
      <c r="AX695" s="147"/>
      <c r="AY695" s="60"/>
      <c r="AZ695" s="60"/>
      <c r="BA695" s="148"/>
      <c r="BB695" s="282"/>
      <c r="BC695" s="283"/>
      <c r="BD695" s="147"/>
      <c r="BE695" s="147"/>
      <c r="BF695" s="147"/>
      <c r="BG695" s="147"/>
      <c r="BH695" s="147"/>
      <c r="BI695" s="147"/>
      <c r="BJ695" s="147"/>
      <c r="BK695" s="148"/>
      <c r="BL695" s="149"/>
      <c r="BM695" s="149"/>
      <c r="BN695" s="147"/>
      <c r="BO695" s="38"/>
      <c r="BP695" s="38"/>
      <c r="BQ695" s="187"/>
      <c r="BR695" s="61"/>
      <c r="BS695" s="61"/>
      <c r="BT695" s="188"/>
      <c r="BU695" s="275"/>
      <c r="BV695" s="275"/>
      <c r="BW695" s="187"/>
      <c r="BX695" s="187"/>
      <c r="BY695" s="187"/>
      <c r="BZ695" s="187"/>
      <c r="CA695" s="187"/>
      <c r="CB695" s="187"/>
      <c r="CC695" s="187"/>
      <c r="CD695" s="187"/>
      <c r="CE695" s="187"/>
      <c r="CF695" s="188"/>
      <c r="CG695" s="189"/>
      <c r="CH695" s="189"/>
      <c r="CI695" s="187"/>
      <c r="CJ695" s="38"/>
      <c r="CK695" s="38"/>
      <c r="CL695" s="38"/>
      <c r="CM695" s="38"/>
      <c r="CN695" s="38"/>
      <c r="CO695" s="38"/>
      <c r="CP695" s="38"/>
      <c r="CQ695" s="38"/>
      <c r="CR695" s="38"/>
      <c r="CS695" s="38"/>
    </row>
    <row r="696" spans="1:97" ht="13.5" customHeight="1" x14ac:dyDescent="0.35">
      <c r="A696" s="25"/>
      <c r="B696" s="132"/>
      <c r="C696" s="27"/>
      <c r="D696" s="104"/>
      <c r="E696" s="105"/>
      <c r="F696" s="29"/>
      <c r="G696" s="30"/>
      <c r="H696" s="30"/>
      <c r="I696" s="31"/>
      <c r="J696" s="106"/>
      <c r="K696" s="106"/>
      <c r="L696" s="107"/>
      <c r="M696" s="107"/>
      <c r="N696" s="108"/>
      <c r="O696" s="108"/>
      <c r="P696" s="108"/>
      <c r="Q696" s="108"/>
      <c r="R696" s="108"/>
      <c r="S696" s="107"/>
      <c r="T696" s="107"/>
      <c r="U696" s="33"/>
      <c r="V696" s="31"/>
      <c r="W696" s="38"/>
      <c r="X696" s="38"/>
      <c r="Y696" s="38"/>
      <c r="Z696" s="38"/>
      <c r="AA696" s="38"/>
      <c r="AB696" s="33"/>
      <c r="AC696" s="33"/>
      <c r="AD696" s="33"/>
      <c r="AE696" s="33"/>
      <c r="AF696" s="33"/>
      <c r="AG696" s="33"/>
      <c r="AH696" s="33"/>
      <c r="AI696" s="170"/>
      <c r="AJ696" s="170"/>
      <c r="AK696" s="170"/>
      <c r="AL696" s="170"/>
      <c r="AM696" s="33"/>
      <c r="AN696" s="48"/>
      <c r="AO696" s="34"/>
      <c r="AP696" s="38"/>
      <c r="AQ696" s="34"/>
      <c r="AR696" s="31"/>
      <c r="AS696" s="38"/>
      <c r="AT696" s="38"/>
      <c r="AU696" s="37"/>
      <c r="AV696" s="38"/>
      <c r="AW696" s="38"/>
      <c r="AX696" s="147"/>
      <c r="AY696" s="60"/>
      <c r="AZ696" s="60"/>
      <c r="BA696" s="148"/>
      <c r="BB696" s="282"/>
      <c r="BC696" s="283"/>
      <c r="BD696" s="147"/>
      <c r="BE696" s="147"/>
      <c r="BF696" s="147"/>
      <c r="BG696" s="147"/>
      <c r="BH696" s="147"/>
      <c r="BI696" s="147"/>
      <c r="BJ696" s="147"/>
      <c r="BK696" s="148"/>
      <c r="BL696" s="149"/>
      <c r="BM696" s="149"/>
      <c r="BN696" s="147"/>
      <c r="BO696" s="38"/>
      <c r="BP696" s="38"/>
      <c r="BQ696" s="187"/>
      <c r="BR696" s="61"/>
      <c r="BS696" s="61"/>
      <c r="BT696" s="188"/>
      <c r="BU696" s="275"/>
      <c r="BV696" s="275"/>
      <c r="BW696" s="187"/>
      <c r="BX696" s="187"/>
      <c r="BY696" s="187"/>
      <c r="BZ696" s="187"/>
      <c r="CA696" s="187"/>
      <c r="CB696" s="187"/>
      <c r="CC696" s="187"/>
      <c r="CD696" s="187"/>
      <c r="CE696" s="187"/>
      <c r="CF696" s="188"/>
      <c r="CG696" s="189"/>
      <c r="CH696" s="189"/>
      <c r="CI696" s="187"/>
      <c r="CJ696" s="38"/>
      <c r="CK696" s="38"/>
      <c r="CL696" s="38"/>
      <c r="CM696" s="38"/>
      <c r="CN696" s="38"/>
      <c r="CO696" s="38"/>
      <c r="CP696" s="38"/>
      <c r="CQ696" s="38"/>
      <c r="CR696" s="38"/>
      <c r="CS696" s="38"/>
    </row>
    <row r="697" spans="1:97" ht="13.5" customHeight="1" x14ac:dyDescent="0.35">
      <c r="A697" s="25"/>
      <c r="B697" s="132"/>
      <c r="C697" s="27"/>
      <c r="D697" s="104"/>
      <c r="E697" s="105"/>
      <c r="F697" s="29"/>
      <c r="G697" s="30"/>
      <c r="H697" s="30"/>
      <c r="I697" s="31"/>
      <c r="J697" s="106"/>
      <c r="K697" s="106"/>
      <c r="L697" s="107"/>
      <c r="M697" s="107"/>
      <c r="N697" s="108"/>
      <c r="O697" s="108"/>
      <c r="P697" s="108"/>
      <c r="Q697" s="108"/>
      <c r="R697" s="108"/>
      <c r="S697" s="107"/>
      <c r="T697" s="107"/>
      <c r="U697" s="33"/>
      <c r="V697" s="31"/>
      <c r="W697" s="38"/>
      <c r="X697" s="38"/>
      <c r="Y697" s="38"/>
      <c r="Z697" s="38"/>
      <c r="AA697" s="38"/>
      <c r="AB697" s="33"/>
      <c r="AC697" s="33"/>
      <c r="AD697" s="33"/>
      <c r="AE697" s="33"/>
      <c r="AF697" s="33"/>
      <c r="AG697" s="33"/>
      <c r="AH697" s="33"/>
      <c r="AI697" s="170"/>
      <c r="AJ697" s="170"/>
      <c r="AK697" s="170"/>
      <c r="AL697" s="170"/>
      <c r="AM697" s="33"/>
      <c r="AN697" s="48"/>
      <c r="AO697" s="34"/>
      <c r="AP697" s="38"/>
      <c r="AQ697" s="34"/>
      <c r="AR697" s="31"/>
      <c r="AS697" s="38"/>
      <c r="AT697" s="38"/>
      <c r="AU697" s="37"/>
      <c r="AV697" s="38"/>
      <c r="AW697" s="38"/>
      <c r="AX697" s="147"/>
      <c r="AY697" s="60"/>
      <c r="AZ697" s="60"/>
      <c r="BA697" s="148"/>
      <c r="BB697" s="282"/>
      <c r="BC697" s="283"/>
      <c r="BD697" s="147"/>
      <c r="BE697" s="147"/>
      <c r="BF697" s="147"/>
      <c r="BG697" s="147"/>
      <c r="BH697" s="147"/>
      <c r="BI697" s="147"/>
      <c r="BJ697" s="147"/>
      <c r="BK697" s="148"/>
      <c r="BL697" s="149"/>
      <c r="BM697" s="149"/>
      <c r="BN697" s="147"/>
      <c r="BO697" s="38"/>
      <c r="BP697" s="38"/>
      <c r="BQ697" s="187"/>
      <c r="BR697" s="61"/>
      <c r="BS697" s="61"/>
      <c r="BT697" s="188"/>
      <c r="BU697" s="275"/>
      <c r="BV697" s="275"/>
      <c r="BW697" s="187"/>
      <c r="BX697" s="187"/>
      <c r="BY697" s="187"/>
      <c r="BZ697" s="187"/>
      <c r="CA697" s="187"/>
      <c r="CB697" s="187"/>
      <c r="CC697" s="187"/>
      <c r="CD697" s="187"/>
      <c r="CE697" s="187"/>
      <c r="CF697" s="188"/>
      <c r="CG697" s="189"/>
      <c r="CH697" s="189"/>
      <c r="CI697" s="187"/>
      <c r="CJ697" s="38"/>
      <c r="CK697" s="38"/>
      <c r="CL697" s="38"/>
      <c r="CM697" s="38"/>
      <c r="CN697" s="38"/>
      <c r="CO697" s="38"/>
      <c r="CP697" s="38"/>
      <c r="CQ697" s="38"/>
      <c r="CR697" s="38"/>
      <c r="CS697" s="38"/>
    </row>
    <row r="698" spans="1:97" ht="13.5" customHeight="1" x14ac:dyDescent="0.35">
      <c r="A698" s="25"/>
      <c r="B698" s="132"/>
      <c r="C698" s="27"/>
      <c r="D698" s="104"/>
      <c r="E698" s="105"/>
      <c r="F698" s="29"/>
      <c r="G698" s="30"/>
      <c r="H698" s="30"/>
      <c r="I698" s="31"/>
      <c r="J698" s="106"/>
      <c r="K698" s="106"/>
      <c r="L698" s="107"/>
      <c r="M698" s="107"/>
      <c r="N698" s="108"/>
      <c r="O698" s="108"/>
      <c r="P698" s="108"/>
      <c r="Q698" s="108"/>
      <c r="R698" s="108"/>
      <c r="S698" s="107"/>
      <c r="T698" s="107"/>
      <c r="U698" s="33"/>
      <c r="V698" s="31"/>
      <c r="W698" s="38"/>
      <c r="X698" s="38"/>
      <c r="Y698" s="38"/>
      <c r="Z698" s="38"/>
      <c r="AA698" s="38"/>
      <c r="AB698" s="33"/>
      <c r="AC698" s="33"/>
      <c r="AD698" s="33"/>
      <c r="AE698" s="33"/>
      <c r="AF698" s="33"/>
      <c r="AG698" s="33"/>
      <c r="AH698" s="33"/>
      <c r="AI698" s="170"/>
      <c r="AJ698" s="170"/>
      <c r="AK698" s="170"/>
      <c r="AL698" s="170"/>
      <c r="AM698" s="33"/>
      <c r="AN698" s="48"/>
      <c r="AO698" s="34"/>
      <c r="AP698" s="38"/>
      <c r="AQ698" s="34"/>
      <c r="AR698" s="31"/>
      <c r="AS698" s="38"/>
      <c r="AT698" s="38"/>
      <c r="AU698" s="37"/>
      <c r="AV698" s="38"/>
      <c r="AW698" s="38"/>
      <c r="AX698" s="147"/>
      <c r="AY698" s="60"/>
      <c r="AZ698" s="60"/>
      <c r="BA698" s="148"/>
      <c r="BB698" s="282"/>
      <c r="BC698" s="283"/>
      <c r="BD698" s="147"/>
      <c r="BE698" s="147"/>
      <c r="BF698" s="147"/>
      <c r="BG698" s="147"/>
      <c r="BH698" s="147"/>
      <c r="BI698" s="147"/>
      <c r="BJ698" s="147"/>
      <c r="BK698" s="148"/>
      <c r="BL698" s="149"/>
      <c r="BM698" s="149"/>
      <c r="BN698" s="147"/>
      <c r="BO698" s="38"/>
      <c r="BP698" s="38"/>
      <c r="BQ698" s="187"/>
      <c r="BR698" s="61"/>
      <c r="BS698" s="61"/>
      <c r="BT698" s="188"/>
      <c r="BU698" s="275"/>
      <c r="BV698" s="275"/>
      <c r="BW698" s="187"/>
      <c r="BX698" s="187"/>
      <c r="BY698" s="187"/>
      <c r="BZ698" s="187"/>
      <c r="CA698" s="187"/>
      <c r="CB698" s="187"/>
      <c r="CC698" s="187"/>
      <c r="CD698" s="187"/>
      <c r="CE698" s="187"/>
      <c r="CF698" s="188"/>
      <c r="CG698" s="189"/>
      <c r="CH698" s="189"/>
      <c r="CI698" s="187"/>
      <c r="CJ698" s="38"/>
      <c r="CK698" s="38"/>
      <c r="CL698" s="38"/>
      <c r="CM698" s="38"/>
      <c r="CN698" s="38"/>
      <c r="CO698" s="38"/>
      <c r="CP698" s="38"/>
      <c r="CQ698" s="38"/>
      <c r="CR698" s="38"/>
      <c r="CS698" s="38"/>
    </row>
    <row r="699" spans="1:97" ht="13.5" customHeight="1" x14ac:dyDescent="0.35">
      <c r="A699" s="25"/>
      <c r="B699" s="132"/>
      <c r="C699" s="27"/>
      <c r="D699" s="104"/>
      <c r="E699" s="105"/>
      <c r="F699" s="29"/>
      <c r="G699" s="30"/>
      <c r="H699" s="30"/>
      <c r="I699" s="31"/>
      <c r="J699" s="106"/>
      <c r="K699" s="106"/>
      <c r="L699" s="107"/>
      <c r="M699" s="107"/>
      <c r="N699" s="108"/>
      <c r="O699" s="108"/>
      <c r="P699" s="108"/>
      <c r="Q699" s="108"/>
      <c r="R699" s="108"/>
      <c r="S699" s="107"/>
      <c r="T699" s="107"/>
      <c r="U699" s="33"/>
      <c r="V699" s="31"/>
      <c r="W699" s="38"/>
      <c r="X699" s="38"/>
      <c r="Y699" s="38"/>
      <c r="Z699" s="38"/>
      <c r="AA699" s="38"/>
      <c r="AB699" s="33"/>
      <c r="AC699" s="33"/>
      <c r="AD699" s="33"/>
      <c r="AE699" s="33"/>
      <c r="AF699" s="33"/>
      <c r="AG699" s="33"/>
      <c r="AH699" s="33"/>
      <c r="AI699" s="170"/>
      <c r="AJ699" s="170"/>
      <c r="AK699" s="170"/>
      <c r="AL699" s="170"/>
      <c r="AM699" s="33"/>
      <c r="AN699" s="48"/>
      <c r="AO699" s="34"/>
      <c r="AP699" s="38"/>
      <c r="AQ699" s="34"/>
      <c r="AR699" s="31"/>
      <c r="AS699" s="38"/>
      <c r="AT699" s="38"/>
      <c r="AU699" s="37"/>
      <c r="AV699" s="38"/>
      <c r="AW699" s="38"/>
      <c r="AX699" s="147"/>
      <c r="AY699" s="60"/>
      <c r="AZ699" s="60"/>
      <c r="BA699" s="148"/>
      <c r="BB699" s="282"/>
      <c r="BC699" s="283"/>
      <c r="BD699" s="147"/>
      <c r="BE699" s="147"/>
      <c r="BF699" s="147"/>
      <c r="BG699" s="147"/>
      <c r="BH699" s="147"/>
      <c r="BI699" s="147"/>
      <c r="BJ699" s="147"/>
      <c r="BK699" s="148"/>
      <c r="BL699" s="149"/>
      <c r="BM699" s="149"/>
      <c r="BN699" s="147"/>
      <c r="BO699" s="38"/>
      <c r="BP699" s="38"/>
      <c r="BQ699" s="187"/>
      <c r="BR699" s="61"/>
      <c r="BS699" s="61"/>
      <c r="BT699" s="188"/>
      <c r="BU699" s="275"/>
      <c r="BV699" s="275"/>
      <c r="BW699" s="187"/>
      <c r="BX699" s="187"/>
      <c r="BY699" s="187"/>
      <c r="BZ699" s="187"/>
      <c r="CA699" s="187"/>
      <c r="CB699" s="187"/>
      <c r="CC699" s="187"/>
      <c r="CD699" s="187"/>
      <c r="CE699" s="187"/>
      <c r="CF699" s="188"/>
      <c r="CG699" s="189"/>
      <c r="CH699" s="189"/>
      <c r="CI699" s="187"/>
      <c r="CJ699" s="38"/>
      <c r="CK699" s="38"/>
      <c r="CL699" s="38"/>
      <c r="CM699" s="38"/>
      <c r="CN699" s="38"/>
      <c r="CO699" s="38"/>
      <c r="CP699" s="38"/>
      <c r="CQ699" s="38"/>
      <c r="CR699" s="38"/>
      <c r="CS699" s="38"/>
    </row>
    <row r="700" spans="1:97" ht="13.5" customHeight="1" x14ac:dyDescent="0.35">
      <c r="A700" s="25"/>
      <c r="B700" s="132"/>
      <c r="C700" s="27"/>
      <c r="D700" s="104"/>
      <c r="E700" s="105"/>
      <c r="F700" s="29"/>
      <c r="G700" s="30"/>
      <c r="H700" s="30"/>
      <c r="I700" s="31"/>
      <c r="J700" s="106"/>
      <c r="K700" s="106"/>
      <c r="L700" s="107"/>
      <c r="M700" s="107"/>
      <c r="N700" s="108"/>
      <c r="O700" s="108"/>
      <c r="P700" s="108"/>
      <c r="Q700" s="108"/>
      <c r="R700" s="108"/>
      <c r="S700" s="107"/>
      <c r="T700" s="107"/>
      <c r="U700" s="33"/>
      <c r="V700" s="31"/>
      <c r="W700" s="38"/>
      <c r="X700" s="38"/>
      <c r="Y700" s="38"/>
      <c r="Z700" s="38"/>
      <c r="AA700" s="38"/>
      <c r="AB700" s="33"/>
      <c r="AC700" s="33"/>
      <c r="AD700" s="33"/>
      <c r="AE700" s="33"/>
      <c r="AF700" s="33"/>
      <c r="AG700" s="33"/>
      <c r="AH700" s="33"/>
      <c r="AI700" s="170"/>
      <c r="AJ700" s="170"/>
      <c r="AK700" s="170"/>
      <c r="AL700" s="170"/>
      <c r="AM700" s="33"/>
      <c r="AN700" s="48"/>
      <c r="AO700" s="34"/>
      <c r="AP700" s="38"/>
      <c r="AQ700" s="34"/>
      <c r="AR700" s="31"/>
      <c r="AS700" s="38"/>
      <c r="AT700" s="38"/>
      <c r="AU700" s="37"/>
      <c r="AV700" s="38"/>
      <c r="AW700" s="38"/>
      <c r="AX700" s="147"/>
      <c r="AY700" s="60"/>
      <c r="AZ700" s="60"/>
      <c r="BA700" s="148"/>
      <c r="BB700" s="282"/>
      <c r="BC700" s="283"/>
      <c r="BD700" s="147"/>
      <c r="BE700" s="147"/>
      <c r="BF700" s="147"/>
      <c r="BG700" s="147"/>
      <c r="BH700" s="147"/>
      <c r="BI700" s="147"/>
      <c r="BJ700" s="147"/>
      <c r="BK700" s="148"/>
      <c r="BL700" s="149"/>
      <c r="BM700" s="149"/>
      <c r="BN700" s="147"/>
      <c r="BO700" s="38"/>
      <c r="BP700" s="38"/>
      <c r="BQ700" s="187"/>
      <c r="BR700" s="61"/>
      <c r="BS700" s="61"/>
      <c r="BT700" s="188"/>
      <c r="BU700" s="275"/>
      <c r="BV700" s="275"/>
      <c r="BW700" s="187"/>
      <c r="BX700" s="187"/>
      <c r="BY700" s="187"/>
      <c r="BZ700" s="187"/>
      <c r="CA700" s="187"/>
      <c r="CB700" s="187"/>
      <c r="CC700" s="187"/>
      <c r="CD700" s="187"/>
      <c r="CE700" s="187"/>
      <c r="CF700" s="188"/>
      <c r="CG700" s="189"/>
      <c r="CH700" s="189"/>
      <c r="CI700" s="187"/>
      <c r="CJ700" s="38"/>
      <c r="CK700" s="38"/>
      <c r="CL700" s="38"/>
      <c r="CM700" s="38"/>
      <c r="CN700" s="38"/>
      <c r="CO700" s="38"/>
      <c r="CP700" s="38"/>
      <c r="CQ700" s="38"/>
      <c r="CR700" s="38"/>
      <c r="CS700" s="38"/>
    </row>
    <row r="701" spans="1:97" ht="13.5" customHeight="1" x14ac:dyDescent="0.35">
      <c r="A701" s="25"/>
      <c r="B701" s="132"/>
      <c r="C701" s="27"/>
      <c r="D701" s="104"/>
      <c r="E701" s="105"/>
      <c r="F701" s="29"/>
      <c r="G701" s="30"/>
      <c r="H701" s="30"/>
      <c r="I701" s="31"/>
      <c r="J701" s="106"/>
      <c r="K701" s="106"/>
      <c r="L701" s="107"/>
      <c r="M701" s="107"/>
      <c r="N701" s="108"/>
      <c r="O701" s="108"/>
      <c r="P701" s="108"/>
      <c r="Q701" s="108"/>
      <c r="R701" s="108"/>
      <c r="S701" s="107"/>
      <c r="T701" s="107"/>
      <c r="U701" s="33"/>
      <c r="V701" s="31"/>
      <c r="W701" s="38"/>
      <c r="X701" s="38"/>
      <c r="Y701" s="38"/>
      <c r="Z701" s="38"/>
      <c r="AA701" s="38"/>
      <c r="AB701" s="33"/>
      <c r="AC701" s="33"/>
      <c r="AD701" s="33"/>
      <c r="AE701" s="33"/>
      <c r="AF701" s="33"/>
      <c r="AG701" s="33"/>
      <c r="AH701" s="33"/>
      <c r="AI701" s="170"/>
      <c r="AJ701" s="170"/>
      <c r="AK701" s="170"/>
      <c r="AL701" s="170"/>
      <c r="AM701" s="33"/>
      <c r="AN701" s="48"/>
      <c r="AO701" s="34"/>
      <c r="AP701" s="38"/>
      <c r="AQ701" s="34"/>
      <c r="AR701" s="31"/>
      <c r="AS701" s="38"/>
      <c r="AT701" s="38"/>
      <c r="AU701" s="37"/>
      <c r="AV701" s="38"/>
      <c r="AW701" s="38"/>
      <c r="AX701" s="147"/>
      <c r="AY701" s="60"/>
      <c r="AZ701" s="60"/>
      <c r="BA701" s="148"/>
      <c r="BB701" s="282"/>
      <c r="BC701" s="283"/>
      <c r="BD701" s="147"/>
      <c r="BE701" s="147"/>
      <c r="BF701" s="147"/>
      <c r="BG701" s="147"/>
      <c r="BH701" s="147"/>
      <c r="BI701" s="147"/>
      <c r="BJ701" s="147"/>
      <c r="BK701" s="148"/>
      <c r="BL701" s="149"/>
      <c r="BM701" s="149"/>
      <c r="BN701" s="147"/>
      <c r="BO701" s="38"/>
      <c r="BP701" s="38"/>
      <c r="BQ701" s="187"/>
      <c r="BR701" s="61"/>
      <c r="BS701" s="61"/>
      <c r="BT701" s="188"/>
      <c r="BU701" s="275"/>
      <c r="BV701" s="275"/>
      <c r="BW701" s="187"/>
      <c r="BX701" s="187"/>
      <c r="BY701" s="187"/>
      <c r="BZ701" s="187"/>
      <c r="CA701" s="187"/>
      <c r="CB701" s="187"/>
      <c r="CC701" s="187"/>
      <c r="CD701" s="187"/>
      <c r="CE701" s="187"/>
      <c r="CF701" s="188"/>
      <c r="CG701" s="189"/>
      <c r="CH701" s="189"/>
      <c r="CI701" s="187"/>
      <c r="CJ701" s="38"/>
      <c r="CK701" s="38"/>
      <c r="CL701" s="38"/>
      <c r="CM701" s="38"/>
      <c r="CN701" s="38"/>
      <c r="CO701" s="38"/>
      <c r="CP701" s="38"/>
      <c r="CQ701" s="38"/>
      <c r="CR701" s="38"/>
      <c r="CS701" s="38"/>
    </row>
    <row r="702" spans="1:97" ht="13.5" customHeight="1" x14ac:dyDescent="0.35">
      <c r="A702" s="25"/>
      <c r="B702" s="132"/>
      <c r="C702" s="27"/>
      <c r="D702" s="104"/>
      <c r="E702" s="105"/>
      <c r="F702" s="29"/>
      <c r="G702" s="30"/>
      <c r="H702" s="30"/>
      <c r="I702" s="31"/>
      <c r="J702" s="106"/>
      <c r="K702" s="106"/>
      <c r="L702" s="107"/>
      <c r="M702" s="107"/>
      <c r="N702" s="108"/>
      <c r="O702" s="108"/>
      <c r="P702" s="108"/>
      <c r="Q702" s="108"/>
      <c r="R702" s="108"/>
      <c r="S702" s="107"/>
      <c r="T702" s="107"/>
      <c r="U702" s="33"/>
      <c r="V702" s="31"/>
      <c r="W702" s="38"/>
      <c r="X702" s="38"/>
      <c r="Y702" s="38"/>
      <c r="Z702" s="38"/>
      <c r="AA702" s="38"/>
      <c r="AB702" s="33"/>
      <c r="AC702" s="33"/>
      <c r="AD702" s="33"/>
      <c r="AE702" s="33"/>
      <c r="AF702" s="33"/>
      <c r="AG702" s="33"/>
      <c r="AH702" s="33"/>
      <c r="AI702" s="170"/>
      <c r="AJ702" s="170"/>
      <c r="AK702" s="170"/>
      <c r="AL702" s="170"/>
      <c r="AM702" s="33"/>
      <c r="AN702" s="48"/>
      <c r="AO702" s="34"/>
      <c r="AP702" s="38"/>
      <c r="AQ702" s="34"/>
      <c r="AR702" s="31"/>
      <c r="AS702" s="38"/>
      <c r="AT702" s="38"/>
      <c r="AU702" s="37"/>
      <c r="AV702" s="38"/>
      <c r="AW702" s="38"/>
      <c r="AX702" s="147"/>
      <c r="AY702" s="60"/>
      <c r="AZ702" s="60"/>
      <c r="BA702" s="148"/>
      <c r="BB702" s="282"/>
      <c r="BC702" s="283"/>
      <c r="BD702" s="147"/>
      <c r="BE702" s="147"/>
      <c r="BF702" s="147"/>
      <c r="BG702" s="147"/>
      <c r="BH702" s="147"/>
      <c r="BI702" s="147"/>
      <c r="BJ702" s="147"/>
      <c r="BK702" s="148"/>
      <c r="BL702" s="149"/>
      <c r="BM702" s="149"/>
      <c r="BN702" s="147"/>
      <c r="BO702" s="38"/>
      <c r="BP702" s="38"/>
      <c r="BQ702" s="187"/>
      <c r="BR702" s="61"/>
      <c r="BS702" s="61"/>
      <c r="BT702" s="188"/>
      <c r="BU702" s="275"/>
      <c r="BV702" s="275"/>
      <c r="BW702" s="187"/>
      <c r="BX702" s="187"/>
      <c r="BY702" s="187"/>
      <c r="BZ702" s="187"/>
      <c r="CA702" s="187"/>
      <c r="CB702" s="187"/>
      <c r="CC702" s="187"/>
      <c r="CD702" s="187"/>
      <c r="CE702" s="187"/>
      <c r="CF702" s="188"/>
      <c r="CG702" s="189"/>
      <c r="CH702" s="189"/>
      <c r="CI702" s="187"/>
      <c r="CJ702" s="38"/>
      <c r="CK702" s="38"/>
      <c r="CL702" s="38"/>
      <c r="CM702" s="38"/>
      <c r="CN702" s="38"/>
      <c r="CO702" s="38"/>
      <c r="CP702" s="38"/>
      <c r="CQ702" s="38"/>
      <c r="CR702" s="38"/>
      <c r="CS702" s="38"/>
    </row>
    <row r="703" spans="1:97" ht="13.5" customHeight="1" x14ac:dyDescent="0.35">
      <c r="A703" s="25"/>
      <c r="B703" s="132"/>
      <c r="C703" s="27"/>
      <c r="D703" s="104"/>
      <c r="E703" s="105"/>
      <c r="F703" s="29"/>
      <c r="G703" s="30"/>
      <c r="H703" s="30"/>
      <c r="I703" s="31"/>
      <c r="J703" s="106"/>
      <c r="K703" s="106"/>
      <c r="L703" s="107"/>
      <c r="M703" s="107"/>
      <c r="N703" s="108"/>
      <c r="O703" s="108"/>
      <c r="P703" s="108"/>
      <c r="Q703" s="108"/>
      <c r="R703" s="108"/>
      <c r="S703" s="107"/>
      <c r="T703" s="107"/>
      <c r="U703" s="33"/>
      <c r="V703" s="31"/>
      <c r="W703" s="38"/>
      <c r="X703" s="38"/>
      <c r="Y703" s="38"/>
      <c r="Z703" s="38"/>
      <c r="AA703" s="38"/>
      <c r="AB703" s="33"/>
      <c r="AC703" s="33"/>
      <c r="AD703" s="33"/>
      <c r="AE703" s="33"/>
      <c r="AF703" s="33"/>
      <c r="AG703" s="33"/>
      <c r="AH703" s="33"/>
      <c r="AI703" s="170"/>
      <c r="AJ703" s="170"/>
      <c r="AK703" s="170"/>
      <c r="AL703" s="170"/>
      <c r="AM703" s="33"/>
      <c r="AN703" s="48"/>
      <c r="AO703" s="34"/>
      <c r="AP703" s="38"/>
      <c r="AQ703" s="34"/>
      <c r="AR703" s="31"/>
      <c r="AS703" s="38"/>
      <c r="AT703" s="38"/>
      <c r="AU703" s="37"/>
      <c r="AV703" s="38"/>
      <c r="AW703" s="38"/>
      <c r="AX703" s="147"/>
      <c r="AY703" s="60"/>
      <c r="AZ703" s="60"/>
      <c r="BA703" s="148"/>
      <c r="BB703" s="282"/>
      <c r="BC703" s="283"/>
      <c r="BD703" s="147"/>
      <c r="BE703" s="147"/>
      <c r="BF703" s="147"/>
      <c r="BG703" s="147"/>
      <c r="BH703" s="147"/>
      <c r="BI703" s="147"/>
      <c r="BJ703" s="147"/>
      <c r="BK703" s="148"/>
      <c r="BL703" s="149"/>
      <c r="BM703" s="149"/>
      <c r="BN703" s="147"/>
      <c r="BO703" s="38"/>
      <c r="BP703" s="38"/>
      <c r="BQ703" s="187"/>
      <c r="BR703" s="61"/>
      <c r="BS703" s="61"/>
      <c r="BT703" s="188"/>
      <c r="BU703" s="275"/>
      <c r="BV703" s="275"/>
      <c r="BW703" s="187"/>
      <c r="BX703" s="187"/>
      <c r="BY703" s="187"/>
      <c r="BZ703" s="187"/>
      <c r="CA703" s="187"/>
      <c r="CB703" s="187"/>
      <c r="CC703" s="187"/>
      <c r="CD703" s="187"/>
      <c r="CE703" s="187"/>
      <c r="CF703" s="188"/>
      <c r="CG703" s="189"/>
      <c r="CH703" s="189"/>
      <c r="CI703" s="187"/>
      <c r="CJ703" s="38"/>
      <c r="CK703" s="38"/>
      <c r="CL703" s="38"/>
      <c r="CM703" s="38"/>
      <c r="CN703" s="38"/>
      <c r="CO703" s="38"/>
      <c r="CP703" s="38"/>
      <c r="CQ703" s="38"/>
      <c r="CR703" s="38"/>
      <c r="CS703" s="38"/>
    </row>
    <row r="704" spans="1:97" ht="13.5" customHeight="1" x14ac:dyDescent="0.35">
      <c r="A704" s="25"/>
      <c r="B704" s="132"/>
      <c r="C704" s="27"/>
      <c r="D704" s="104"/>
      <c r="E704" s="105"/>
      <c r="F704" s="29"/>
      <c r="G704" s="30"/>
      <c r="H704" s="30"/>
      <c r="I704" s="31"/>
      <c r="J704" s="106"/>
      <c r="K704" s="106"/>
      <c r="L704" s="107"/>
      <c r="M704" s="107"/>
      <c r="N704" s="108"/>
      <c r="O704" s="108"/>
      <c r="P704" s="108"/>
      <c r="Q704" s="108"/>
      <c r="R704" s="108"/>
      <c r="S704" s="107"/>
      <c r="T704" s="107"/>
      <c r="U704" s="33"/>
      <c r="V704" s="31"/>
      <c r="W704" s="38"/>
      <c r="X704" s="38"/>
      <c r="Y704" s="38"/>
      <c r="Z704" s="38"/>
      <c r="AA704" s="38"/>
      <c r="AB704" s="33"/>
      <c r="AC704" s="33"/>
      <c r="AD704" s="33"/>
      <c r="AE704" s="33"/>
      <c r="AF704" s="33"/>
      <c r="AG704" s="33"/>
      <c r="AH704" s="33"/>
      <c r="AI704" s="170"/>
      <c r="AJ704" s="170"/>
      <c r="AK704" s="170"/>
      <c r="AL704" s="170"/>
      <c r="AM704" s="33"/>
      <c r="AN704" s="48"/>
      <c r="AO704" s="34"/>
      <c r="AP704" s="38"/>
      <c r="AQ704" s="34"/>
      <c r="AR704" s="31"/>
      <c r="AS704" s="38"/>
      <c r="AT704" s="38"/>
      <c r="AU704" s="37"/>
      <c r="AV704" s="38"/>
      <c r="AW704" s="38"/>
      <c r="AX704" s="147"/>
      <c r="AY704" s="60"/>
      <c r="AZ704" s="60"/>
      <c r="BA704" s="148"/>
      <c r="BB704" s="282"/>
      <c r="BC704" s="283"/>
      <c r="BD704" s="147"/>
      <c r="BE704" s="147"/>
      <c r="BF704" s="147"/>
      <c r="BG704" s="147"/>
      <c r="BH704" s="147"/>
      <c r="BI704" s="147"/>
      <c r="BJ704" s="147"/>
      <c r="BK704" s="148"/>
      <c r="BL704" s="149"/>
      <c r="BM704" s="149"/>
      <c r="BN704" s="147"/>
      <c r="BO704" s="38"/>
      <c r="BP704" s="38"/>
      <c r="BQ704" s="187"/>
      <c r="BR704" s="61"/>
      <c r="BS704" s="61"/>
      <c r="BT704" s="188"/>
      <c r="BU704" s="275"/>
      <c r="BV704" s="275"/>
      <c r="BW704" s="187"/>
      <c r="BX704" s="187"/>
      <c r="BY704" s="187"/>
      <c r="BZ704" s="187"/>
      <c r="CA704" s="187"/>
      <c r="CB704" s="187"/>
      <c r="CC704" s="187"/>
      <c r="CD704" s="187"/>
      <c r="CE704" s="187"/>
      <c r="CF704" s="188"/>
      <c r="CG704" s="189"/>
      <c r="CH704" s="189"/>
      <c r="CI704" s="187"/>
      <c r="CJ704" s="38"/>
      <c r="CK704" s="38"/>
      <c r="CL704" s="38"/>
      <c r="CM704" s="38"/>
      <c r="CN704" s="38"/>
      <c r="CO704" s="38"/>
      <c r="CP704" s="38"/>
      <c r="CQ704" s="38"/>
      <c r="CR704" s="38"/>
      <c r="CS704" s="38"/>
    </row>
    <row r="705" spans="1:97" ht="13.5" customHeight="1" x14ac:dyDescent="0.35">
      <c r="A705" s="25"/>
      <c r="B705" s="132"/>
      <c r="C705" s="27"/>
      <c r="D705" s="104"/>
      <c r="E705" s="105"/>
      <c r="F705" s="29"/>
      <c r="G705" s="30"/>
      <c r="H705" s="30"/>
      <c r="I705" s="31"/>
      <c r="J705" s="106"/>
      <c r="K705" s="106"/>
      <c r="L705" s="107"/>
      <c r="M705" s="107"/>
      <c r="N705" s="108"/>
      <c r="O705" s="108"/>
      <c r="P705" s="108"/>
      <c r="Q705" s="108"/>
      <c r="R705" s="108"/>
      <c r="S705" s="107"/>
      <c r="T705" s="107"/>
      <c r="U705" s="33"/>
      <c r="V705" s="31"/>
      <c r="W705" s="38"/>
      <c r="X705" s="38"/>
      <c r="Y705" s="38"/>
      <c r="Z705" s="38"/>
      <c r="AA705" s="38"/>
      <c r="AB705" s="33"/>
      <c r="AC705" s="33"/>
      <c r="AD705" s="33"/>
      <c r="AE705" s="33"/>
      <c r="AF705" s="33"/>
      <c r="AG705" s="33"/>
      <c r="AH705" s="33"/>
      <c r="AI705" s="170"/>
      <c r="AJ705" s="170"/>
      <c r="AK705" s="170"/>
      <c r="AL705" s="170"/>
      <c r="AM705" s="33"/>
      <c r="AN705" s="48"/>
      <c r="AO705" s="34"/>
      <c r="AP705" s="38"/>
      <c r="AQ705" s="34"/>
      <c r="AR705" s="31"/>
      <c r="AS705" s="38"/>
      <c r="AT705" s="38"/>
      <c r="AU705" s="37"/>
      <c r="AV705" s="38"/>
      <c r="AW705" s="38"/>
      <c r="AX705" s="147"/>
      <c r="AY705" s="60"/>
      <c r="AZ705" s="60"/>
      <c r="BA705" s="148"/>
      <c r="BB705" s="282"/>
      <c r="BC705" s="283"/>
      <c r="BD705" s="147"/>
      <c r="BE705" s="147"/>
      <c r="BF705" s="147"/>
      <c r="BG705" s="147"/>
      <c r="BH705" s="147"/>
      <c r="BI705" s="147"/>
      <c r="BJ705" s="147"/>
      <c r="BK705" s="148"/>
      <c r="BL705" s="149"/>
      <c r="BM705" s="149"/>
      <c r="BN705" s="147"/>
      <c r="BO705" s="38"/>
      <c r="BP705" s="38"/>
      <c r="BQ705" s="187"/>
      <c r="BR705" s="61"/>
      <c r="BS705" s="61"/>
      <c r="BT705" s="188"/>
      <c r="BU705" s="275"/>
      <c r="BV705" s="275"/>
      <c r="BW705" s="187"/>
      <c r="BX705" s="187"/>
      <c r="BY705" s="187"/>
      <c r="BZ705" s="187"/>
      <c r="CA705" s="187"/>
      <c r="CB705" s="187"/>
      <c r="CC705" s="187"/>
      <c r="CD705" s="187"/>
      <c r="CE705" s="187"/>
      <c r="CF705" s="188"/>
      <c r="CG705" s="189"/>
      <c r="CH705" s="189"/>
      <c r="CI705" s="187"/>
      <c r="CJ705" s="38"/>
      <c r="CK705" s="38"/>
      <c r="CL705" s="38"/>
      <c r="CM705" s="38"/>
      <c r="CN705" s="38"/>
      <c r="CO705" s="38"/>
      <c r="CP705" s="38"/>
      <c r="CQ705" s="38"/>
      <c r="CR705" s="38"/>
      <c r="CS705" s="38"/>
    </row>
    <row r="706" spans="1:97" ht="13.5" customHeight="1" x14ac:dyDescent="0.35">
      <c r="A706" s="25"/>
      <c r="B706" s="132"/>
      <c r="C706" s="27"/>
      <c r="D706" s="104"/>
      <c r="E706" s="105"/>
      <c r="F706" s="29"/>
      <c r="G706" s="30"/>
      <c r="H706" s="30"/>
      <c r="I706" s="31"/>
      <c r="J706" s="106"/>
      <c r="K706" s="106"/>
      <c r="L706" s="107"/>
      <c r="M706" s="107"/>
      <c r="N706" s="108"/>
      <c r="O706" s="108"/>
      <c r="P706" s="108"/>
      <c r="Q706" s="108"/>
      <c r="R706" s="108"/>
      <c r="S706" s="107"/>
      <c r="T706" s="107"/>
      <c r="U706" s="33"/>
      <c r="V706" s="31"/>
      <c r="W706" s="38"/>
      <c r="X706" s="38"/>
      <c r="Y706" s="38"/>
      <c r="Z706" s="38"/>
      <c r="AA706" s="38"/>
      <c r="AB706" s="33"/>
      <c r="AC706" s="33"/>
      <c r="AD706" s="33"/>
      <c r="AE706" s="33"/>
      <c r="AF706" s="33"/>
      <c r="AG706" s="33"/>
      <c r="AH706" s="33"/>
      <c r="AI706" s="170"/>
      <c r="AJ706" s="170"/>
      <c r="AK706" s="170"/>
      <c r="AL706" s="170"/>
      <c r="AM706" s="33"/>
      <c r="AN706" s="48"/>
      <c r="AO706" s="34"/>
      <c r="AP706" s="38"/>
      <c r="AQ706" s="34"/>
      <c r="AR706" s="31"/>
      <c r="AS706" s="38"/>
      <c r="AT706" s="38"/>
      <c r="AU706" s="37"/>
      <c r="AV706" s="38"/>
      <c r="AW706" s="38"/>
      <c r="AX706" s="147"/>
      <c r="AY706" s="60"/>
      <c r="AZ706" s="60"/>
      <c r="BA706" s="148"/>
      <c r="BB706" s="282"/>
      <c r="BC706" s="283"/>
      <c r="BD706" s="147"/>
      <c r="BE706" s="147"/>
      <c r="BF706" s="147"/>
      <c r="BG706" s="147"/>
      <c r="BH706" s="147"/>
      <c r="BI706" s="147"/>
      <c r="BJ706" s="147"/>
      <c r="BK706" s="148"/>
      <c r="BL706" s="149"/>
      <c r="BM706" s="149"/>
      <c r="BN706" s="147"/>
      <c r="BO706" s="38"/>
      <c r="BP706" s="38"/>
      <c r="BQ706" s="187"/>
      <c r="BR706" s="61"/>
      <c r="BS706" s="61"/>
      <c r="BT706" s="188"/>
      <c r="BU706" s="275"/>
      <c r="BV706" s="275"/>
      <c r="BW706" s="187"/>
      <c r="BX706" s="187"/>
      <c r="BY706" s="187"/>
      <c r="BZ706" s="187"/>
      <c r="CA706" s="187"/>
      <c r="CB706" s="187"/>
      <c r="CC706" s="187"/>
      <c r="CD706" s="187"/>
      <c r="CE706" s="187"/>
      <c r="CF706" s="188"/>
      <c r="CG706" s="189"/>
      <c r="CH706" s="189"/>
      <c r="CI706" s="187"/>
      <c r="CJ706" s="38"/>
      <c r="CK706" s="38"/>
      <c r="CL706" s="38"/>
      <c r="CM706" s="38"/>
      <c r="CN706" s="38"/>
      <c r="CO706" s="38"/>
      <c r="CP706" s="38"/>
      <c r="CQ706" s="38"/>
      <c r="CR706" s="38"/>
      <c r="CS706" s="38"/>
    </row>
    <row r="707" spans="1:97" ht="13.5" customHeight="1" x14ac:dyDescent="0.35">
      <c r="A707" s="25"/>
      <c r="B707" s="132"/>
      <c r="C707" s="27"/>
      <c r="D707" s="104"/>
      <c r="E707" s="105"/>
      <c r="F707" s="29"/>
      <c r="G707" s="30"/>
      <c r="H707" s="30"/>
      <c r="I707" s="31"/>
      <c r="J707" s="106"/>
      <c r="K707" s="106"/>
      <c r="L707" s="107"/>
      <c r="M707" s="107"/>
      <c r="N707" s="108"/>
      <c r="O707" s="108"/>
      <c r="P707" s="108"/>
      <c r="Q707" s="108"/>
      <c r="R707" s="108"/>
      <c r="S707" s="107"/>
      <c r="T707" s="107"/>
      <c r="U707" s="33"/>
      <c r="V707" s="31"/>
      <c r="W707" s="38"/>
      <c r="X707" s="38"/>
      <c r="Y707" s="38"/>
      <c r="Z707" s="38"/>
      <c r="AA707" s="38"/>
      <c r="AB707" s="33"/>
      <c r="AC707" s="33"/>
      <c r="AD707" s="33"/>
      <c r="AE707" s="33"/>
      <c r="AF707" s="33"/>
      <c r="AG707" s="33"/>
      <c r="AH707" s="33"/>
      <c r="AI707" s="170"/>
      <c r="AJ707" s="170"/>
      <c r="AK707" s="170"/>
      <c r="AL707" s="170"/>
      <c r="AM707" s="33"/>
      <c r="AN707" s="48"/>
      <c r="AO707" s="34"/>
      <c r="AP707" s="38"/>
      <c r="AQ707" s="34"/>
      <c r="AR707" s="31"/>
      <c r="AS707" s="38"/>
      <c r="AT707" s="38"/>
      <c r="AU707" s="37"/>
      <c r="AV707" s="38"/>
      <c r="AW707" s="38"/>
      <c r="AX707" s="147"/>
      <c r="AY707" s="60"/>
      <c r="AZ707" s="60"/>
      <c r="BA707" s="148"/>
      <c r="BB707" s="282"/>
      <c r="BC707" s="283"/>
      <c r="BD707" s="147"/>
      <c r="BE707" s="147"/>
      <c r="BF707" s="147"/>
      <c r="BG707" s="147"/>
      <c r="BH707" s="147"/>
      <c r="BI707" s="147"/>
      <c r="BJ707" s="147"/>
      <c r="BK707" s="148"/>
      <c r="BL707" s="149"/>
      <c r="BM707" s="149"/>
      <c r="BN707" s="147"/>
      <c r="BO707" s="38"/>
      <c r="BP707" s="38"/>
      <c r="BQ707" s="187"/>
      <c r="BR707" s="61"/>
      <c r="BS707" s="61"/>
      <c r="BT707" s="188"/>
      <c r="BU707" s="275"/>
      <c r="BV707" s="275"/>
      <c r="BW707" s="187"/>
      <c r="BX707" s="187"/>
      <c r="BY707" s="187"/>
      <c r="BZ707" s="187"/>
      <c r="CA707" s="187"/>
      <c r="CB707" s="187"/>
      <c r="CC707" s="187"/>
      <c r="CD707" s="187"/>
      <c r="CE707" s="187"/>
      <c r="CF707" s="188"/>
      <c r="CG707" s="189"/>
      <c r="CH707" s="189"/>
      <c r="CI707" s="187"/>
      <c r="CJ707" s="38"/>
      <c r="CK707" s="38"/>
      <c r="CL707" s="38"/>
      <c r="CM707" s="38"/>
      <c r="CN707" s="38"/>
      <c r="CO707" s="38"/>
      <c r="CP707" s="38"/>
      <c r="CQ707" s="38"/>
      <c r="CR707" s="38"/>
      <c r="CS707" s="38"/>
    </row>
    <row r="708" spans="1:97" ht="13.5" customHeight="1" x14ac:dyDescent="0.35">
      <c r="A708" s="25"/>
      <c r="B708" s="132"/>
      <c r="C708" s="27"/>
      <c r="D708" s="104"/>
      <c r="E708" s="105"/>
      <c r="F708" s="29"/>
      <c r="G708" s="30"/>
      <c r="H708" s="30"/>
      <c r="I708" s="31"/>
      <c r="J708" s="106"/>
      <c r="K708" s="106"/>
      <c r="L708" s="107"/>
      <c r="M708" s="107"/>
      <c r="N708" s="108"/>
      <c r="O708" s="108"/>
      <c r="P708" s="108"/>
      <c r="Q708" s="108"/>
      <c r="R708" s="108"/>
      <c r="S708" s="107"/>
      <c r="T708" s="107"/>
      <c r="U708" s="33"/>
      <c r="V708" s="31"/>
      <c r="W708" s="38"/>
      <c r="X708" s="38"/>
      <c r="Y708" s="38"/>
      <c r="Z708" s="38"/>
      <c r="AA708" s="38"/>
      <c r="AB708" s="33"/>
      <c r="AC708" s="33"/>
      <c r="AD708" s="33"/>
      <c r="AE708" s="33"/>
      <c r="AF708" s="33"/>
      <c r="AG708" s="33"/>
      <c r="AH708" s="33"/>
      <c r="AI708" s="170"/>
      <c r="AJ708" s="170"/>
      <c r="AK708" s="170"/>
      <c r="AL708" s="170"/>
      <c r="AM708" s="33"/>
      <c r="AN708" s="48"/>
      <c r="AO708" s="34"/>
      <c r="AP708" s="38"/>
      <c r="AQ708" s="34"/>
      <c r="AR708" s="31"/>
      <c r="AS708" s="38"/>
      <c r="AT708" s="38"/>
      <c r="AU708" s="37"/>
      <c r="AV708" s="38"/>
      <c r="AW708" s="38"/>
      <c r="AX708" s="147"/>
      <c r="AY708" s="60"/>
      <c r="AZ708" s="60"/>
      <c r="BA708" s="148"/>
      <c r="BB708" s="282"/>
      <c r="BC708" s="283"/>
      <c r="BD708" s="147"/>
      <c r="BE708" s="147"/>
      <c r="BF708" s="147"/>
      <c r="BG708" s="147"/>
      <c r="BH708" s="147"/>
      <c r="BI708" s="147"/>
      <c r="BJ708" s="147"/>
      <c r="BK708" s="148"/>
      <c r="BL708" s="149"/>
      <c r="BM708" s="149"/>
      <c r="BN708" s="147"/>
      <c r="BO708" s="38"/>
      <c r="BP708" s="38"/>
      <c r="BQ708" s="187"/>
      <c r="BR708" s="61"/>
      <c r="BS708" s="61"/>
      <c r="BT708" s="188"/>
      <c r="BU708" s="275"/>
      <c r="BV708" s="275"/>
      <c r="BW708" s="187"/>
      <c r="BX708" s="187"/>
      <c r="BY708" s="187"/>
      <c r="BZ708" s="187"/>
      <c r="CA708" s="187"/>
      <c r="CB708" s="187"/>
      <c r="CC708" s="187"/>
      <c r="CD708" s="187"/>
      <c r="CE708" s="187"/>
      <c r="CF708" s="188"/>
      <c r="CG708" s="189"/>
      <c r="CH708" s="189"/>
      <c r="CI708" s="187"/>
      <c r="CJ708" s="38"/>
      <c r="CK708" s="38"/>
      <c r="CL708" s="38"/>
      <c r="CM708" s="38"/>
      <c r="CN708" s="38"/>
      <c r="CO708" s="38"/>
      <c r="CP708" s="38"/>
      <c r="CQ708" s="38"/>
      <c r="CR708" s="38"/>
      <c r="CS708" s="38"/>
    </row>
    <row r="709" spans="1:97" ht="13.5" customHeight="1" x14ac:dyDescent="0.35">
      <c r="A709" s="25"/>
      <c r="B709" s="132"/>
      <c r="C709" s="27"/>
      <c r="D709" s="104"/>
      <c r="E709" s="105"/>
      <c r="F709" s="29"/>
      <c r="G709" s="30"/>
      <c r="H709" s="30"/>
      <c r="I709" s="31"/>
      <c r="J709" s="106"/>
      <c r="K709" s="106"/>
      <c r="L709" s="107"/>
      <c r="M709" s="107"/>
      <c r="N709" s="108"/>
      <c r="O709" s="108"/>
      <c r="P709" s="108"/>
      <c r="Q709" s="108"/>
      <c r="R709" s="108"/>
      <c r="S709" s="107"/>
      <c r="T709" s="107"/>
      <c r="U709" s="33"/>
      <c r="V709" s="31"/>
      <c r="W709" s="38"/>
      <c r="X709" s="38"/>
      <c r="Y709" s="38"/>
      <c r="Z709" s="38"/>
      <c r="AA709" s="38"/>
      <c r="AB709" s="33"/>
      <c r="AC709" s="33"/>
      <c r="AD709" s="33"/>
      <c r="AE709" s="33"/>
      <c r="AF709" s="33"/>
      <c r="AG709" s="33"/>
      <c r="AH709" s="33"/>
      <c r="AI709" s="170"/>
      <c r="AJ709" s="170"/>
      <c r="AK709" s="170"/>
      <c r="AL709" s="170"/>
      <c r="AM709" s="33"/>
      <c r="AN709" s="48"/>
      <c r="AO709" s="34"/>
      <c r="AP709" s="38"/>
      <c r="AQ709" s="34"/>
      <c r="AR709" s="31"/>
      <c r="AS709" s="38"/>
      <c r="AT709" s="38"/>
      <c r="AU709" s="37"/>
      <c r="AV709" s="38"/>
      <c r="AW709" s="38"/>
      <c r="AX709" s="147"/>
      <c r="AY709" s="60"/>
      <c r="AZ709" s="60"/>
      <c r="BA709" s="148"/>
      <c r="BB709" s="282"/>
      <c r="BC709" s="283"/>
      <c r="BD709" s="147"/>
      <c r="BE709" s="147"/>
      <c r="BF709" s="147"/>
      <c r="BG709" s="147"/>
      <c r="BH709" s="147"/>
      <c r="BI709" s="147"/>
      <c r="BJ709" s="147"/>
      <c r="BK709" s="148"/>
      <c r="BL709" s="149"/>
      <c r="BM709" s="149"/>
      <c r="BN709" s="147"/>
      <c r="BO709" s="38"/>
      <c r="BP709" s="38"/>
      <c r="BQ709" s="187"/>
      <c r="BR709" s="61"/>
      <c r="BS709" s="61"/>
      <c r="BT709" s="188"/>
      <c r="BU709" s="275"/>
      <c r="BV709" s="275"/>
      <c r="BW709" s="187"/>
      <c r="BX709" s="187"/>
      <c r="BY709" s="187"/>
      <c r="BZ709" s="187"/>
      <c r="CA709" s="187"/>
      <c r="CB709" s="187"/>
      <c r="CC709" s="187"/>
      <c r="CD709" s="187"/>
      <c r="CE709" s="187"/>
      <c r="CF709" s="188"/>
      <c r="CG709" s="189"/>
      <c r="CH709" s="189"/>
      <c r="CI709" s="187"/>
      <c r="CJ709" s="38"/>
      <c r="CK709" s="38"/>
      <c r="CL709" s="38"/>
      <c r="CM709" s="38"/>
      <c r="CN709" s="38"/>
      <c r="CO709" s="38"/>
      <c r="CP709" s="38"/>
      <c r="CQ709" s="38"/>
      <c r="CR709" s="38"/>
      <c r="CS709" s="38"/>
    </row>
    <row r="710" spans="1:97" ht="13.5" customHeight="1" x14ac:dyDescent="0.35">
      <c r="A710" s="25"/>
      <c r="B710" s="132"/>
      <c r="C710" s="27"/>
      <c r="D710" s="104"/>
      <c r="E710" s="105"/>
      <c r="F710" s="29"/>
      <c r="G710" s="30"/>
      <c r="H710" s="30"/>
      <c r="I710" s="31"/>
      <c r="J710" s="106"/>
      <c r="K710" s="106"/>
      <c r="L710" s="107"/>
      <c r="M710" s="107"/>
      <c r="N710" s="108"/>
      <c r="O710" s="108"/>
      <c r="P710" s="108"/>
      <c r="Q710" s="108"/>
      <c r="R710" s="108"/>
      <c r="S710" s="107"/>
      <c r="T710" s="107"/>
      <c r="U710" s="33"/>
      <c r="V710" s="31"/>
      <c r="W710" s="38"/>
      <c r="X710" s="38"/>
      <c r="Y710" s="38"/>
      <c r="Z710" s="38"/>
      <c r="AA710" s="38"/>
      <c r="AB710" s="33"/>
      <c r="AC710" s="33"/>
      <c r="AD710" s="33"/>
      <c r="AE710" s="33"/>
      <c r="AF710" s="33"/>
      <c r="AG710" s="33"/>
      <c r="AH710" s="33"/>
      <c r="AI710" s="170"/>
      <c r="AJ710" s="170"/>
      <c r="AK710" s="170"/>
      <c r="AL710" s="170"/>
      <c r="AM710" s="33"/>
      <c r="AN710" s="48"/>
      <c r="AO710" s="34"/>
      <c r="AP710" s="38"/>
      <c r="AQ710" s="34"/>
      <c r="AR710" s="31"/>
      <c r="AS710" s="38"/>
      <c r="AT710" s="38"/>
      <c r="AU710" s="37"/>
      <c r="AV710" s="38"/>
      <c r="AW710" s="38"/>
      <c r="AX710" s="147"/>
      <c r="AY710" s="60"/>
      <c r="AZ710" s="60"/>
      <c r="BA710" s="148"/>
      <c r="BB710" s="282"/>
      <c r="BC710" s="283"/>
      <c r="BD710" s="147"/>
      <c r="BE710" s="147"/>
      <c r="BF710" s="147"/>
      <c r="BG710" s="147"/>
      <c r="BH710" s="147"/>
      <c r="BI710" s="147"/>
      <c r="BJ710" s="147"/>
      <c r="BK710" s="148"/>
      <c r="BL710" s="149"/>
      <c r="BM710" s="149"/>
      <c r="BN710" s="147"/>
      <c r="BO710" s="38"/>
      <c r="BP710" s="38"/>
      <c r="BQ710" s="187"/>
      <c r="BR710" s="61"/>
      <c r="BS710" s="61"/>
      <c r="BT710" s="188"/>
      <c r="BU710" s="275"/>
      <c r="BV710" s="275"/>
      <c r="BW710" s="187"/>
      <c r="BX710" s="187"/>
      <c r="BY710" s="187"/>
      <c r="BZ710" s="187"/>
      <c r="CA710" s="187"/>
      <c r="CB710" s="187"/>
      <c r="CC710" s="187"/>
      <c r="CD710" s="187"/>
      <c r="CE710" s="187"/>
      <c r="CF710" s="188"/>
      <c r="CG710" s="189"/>
      <c r="CH710" s="189"/>
      <c r="CI710" s="187"/>
      <c r="CJ710" s="38"/>
      <c r="CK710" s="38"/>
      <c r="CL710" s="38"/>
      <c r="CM710" s="38"/>
      <c r="CN710" s="38"/>
      <c r="CO710" s="38"/>
      <c r="CP710" s="38"/>
      <c r="CQ710" s="38"/>
      <c r="CR710" s="38"/>
      <c r="CS710" s="38"/>
    </row>
    <row r="711" spans="1:97" ht="13.5" customHeight="1" x14ac:dyDescent="0.35">
      <c r="A711" s="25"/>
      <c r="B711" s="132"/>
      <c r="C711" s="27"/>
      <c r="D711" s="104"/>
      <c r="E711" s="105"/>
      <c r="F711" s="29"/>
      <c r="G711" s="30"/>
      <c r="H711" s="30"/>
      <c r="I711" s="31"/>
      <c r="J711" s="106"/>
      <c r="K711" s="106"/>
      <c r="L711" s="107"/>
      <c r="M711" s="107"/>
      <c r="N711" s="108"/>
      <c r="O711" s="108"/>
      <c r="P711" s="108"/>
      <c r="Q711" s="108"/>
      <c r="R711" s="108"/>
      <c r="S711" s="107"/>
      <c r="T711" s="107"/>
      <c r="U711" s="33"/>
      <c r="V711" s="31"/>
      <c r="W711" s="38"/>
      <c r="X711" s="38"/>
      <c r="Y711" s="38"/>
      <c r="Z711" s="38"/>
      <c r="AA711" s="38"/>
      <c r="AB711" s="33"/>
      <c r="AC711" s="33"/>
      <c r="AD711" s="33"/>
      <c r="AE711" s="33"/>
      <c r="AF711" s="33"/>
      <c r="AG711" s="33"/>
      <c r="AH711" s="33"/>
      <c r="AI711" s="170"/>
      <c r="AJ711" s="170"/>
      <c r="AK711" s="170"/>
      <c r="AL711" s="170"/>
      <c r="AM711" s="33"/>
      <c r="AN711" s="48"/>
      <c r="AO711" s="34"/>
      <c r="AP711" s="38"/>
      <c r="AQ711" s="34"/>
      <c r="AR711" s="31"/>
      <c r="AS711" s="38"/>
      <c r="AT711" s="38"/>
      <c r="AU711" s="37"/>
      <c r="AV711" s="38"/>
      <c r="AW711" s="38"/>
      <c r="AX711" s="147"/>
      <c r="AY711" s="60"/>
      <c r="AZ711" s="60"/>
      <c r="BA711" s="148"/>
      <c r="BB711" s="282"/>
      <c r="BC711" s="283"/>
      <c r="BD711" s="147"/>
      <c r="BE711" s="147"/>
      <c r="BF711" s="147"/>
      <c r="BG711" s="147"/>
      <c r="BH711" s="147"/>
      <c r="BI711" s="147"/>
      <c r="BJ711" s="147"/>
      <c r="BK711" s="148"/>
      <c r="BL711" s="149"/>
      <c r="BM711" s="149"/>
      <c r="BN711" s="147"/>
      <c r="BO711" s="38"/>
      <c r="BP711" s="38"/>
      <c r="BQ711" s="187"/>
      <c r="BR711" s="61"/>
      <c r="BS711" s="61"/>
      <c r="BT711" s="188"/>
      <c r="BU711" s="275"/>
      <c r="BV711" s="275"/>
      <c r="BW711" s="187"/>
      <c r="BX711" s="187"/>
      <c r="BY711" s="187"/>
      <c r="BZ711" s="187"/>
      <c r="CA711" s="187"/>
      <c r="CB711" s="187"/>
      <c r="CC711" s="187"/>
      <c r="CD711" s="187"/>
      <c r="CE711" s="187"/>
      <c r="CF711" s="188"/>
      <c r="CG711" s="189"/>
      <c r="CH711" s="189"/>
      <c r="CI711" s="187"/>
      <c r="CJ711" s="38"/>
      <c r="CK711" s="38"/>
      <c r="CL711" s="38"/>
      <c r="CM711" s="38"/>
      <c r="CN711" s="38"/>
      <c r="CO711" s="38"/>
      <c r="CP711" s="38"/>
      <c r="CQ711" s="38"/>
      <c r="CR711" s="38"/>
      <c r="CS711" s="38"/>
    </row>
    <row r="712" spans="1:97" ht="13.5" customHeight="1" x14ac:dyDescent="0.35">
      <c r="A712" s="25"/>
      <c r="B712" s="132"/>
      <c r="C712" s="27"/>
      <c r="D712" s="104"/>
      <c r="E712" s="105"/>
      <c r="F712" s="29"/>
      <c r="G712" s="30"/>
      <c r="H712" s="30"/>
      <c r="I712" s="31"/>
      <c r="J712" s="106"/>
      <c r="K712" s="106"/>
      <c r="L712" s="107"/>
      <c r="M712" s="107"/>
      <c r="N712" s="108"/>
      <c r="O712" s="108"/>
      <c r="P712" s="108"/>
      <c r="Q712" s="108"/>
      <c r="R712" s="108"/>
      <c r="S712" s="107"/>
      <c r="T712" s="107"/>
      <c r="U712" s="33"/>
      <c r="V712" s="31"/>
      <c r="W712" s="38"/>
      <c r="X712" s="38"/>
      <c r="Y712" s="38"/>
      <c r="Z712" s="38"/>
      <c r="AA712" s="38"/>
      <c r="AB712" s="33"/>
      <c r="AC712" s="33"/>
      <c r="AD712" s="33"/>
      <c r="AE712" s="33"/>
      <c r="AF712" s="33"/>
      <c r="AG712" s="33"/>
      <c r="AH712" s="33"/>
      <c r="AI712" s="170"/>
      <c r="AJ712" s="170"/>
      <c r="AK712" s="170"/>
      <c r="AL712" s="170"/>
      <c r="AM712" s="33"/>
      <c r="AN712" s="48"/>
      <c r="AO712" s="34"/>
      <c r="AP712" s="38"/>
      <c r="AQ712" s="34"/>
      <c r="AR712" s="31"/>
      <c r="AS712" s="38"/>
      <c r="AT712" s="38"/>
      <c r="AU712" s="37"/>
      <c r="AV712" s="38"/>
      <c r="AW712" s="38"/>
      <c r="AX712" s="147"/>
      <c r="AY712" s="60"/>
      <c r="AZ712" s="60"/>
      <c r="BA712" s="148"/>
      <c r="BB712" s="282"/>
      <c r="BC712" s="283"/>
      <c r="BD712" s="147"/>
      <c r="BE712" s="147"/>
      <c r="BF712" s="147"/>
      <c r="BG712" s="147"/>
      <c r="BH712" s="147"/>
      <c r="BI712" s="147"/>
      <c r="BJ712" s="147"/>
      <c r="BK712" s="148"/>
      <c r="BL712" s="149"/>
      <c r="BM712" s="149"/>
      <c r="BN712" s="147"/>
      <c r="BO712" s="38"/>
      <c r="BP712" s="38"/>
      <c r="BQ712" s="187"/>
      <c r="BR712" s="61"/>
      <c r="BS712" s="61"/>
      <c r="BT712" s="188"/>
      <c r="BU712" s="275"/>
      <c r="BV712" s="275"/>
      <c r="BW712" s="187"/>
      <c r="BX712" s="187"/>
      <c r="BY712" s="187"/>
      <c r="BZ712" s="187"/>
      <c r="CA712" s="187"/>
      <c r="CB712" s="187"/>
      <c r="CC712" s="187"/>
      <c r="CD712" s="187"/>
      <c r="CE712" s="187"/>
      <c r="CF712" s="188"/>
      <c r="CG712" s="189"/>
      <c r="CH712" s="189"/>
      <c r="CI712" s="187"/>
      <c r="CJ712" s="38"/>
      <c r="CK712" s="38"/>
      <c r="CL712" s="38"/>
      <c r="CM712" s="38"/>
      <c r="CN712" s="38"/>
      <c r="CO712" s="38"/>
      <c r="CP712" s="38"/>
      <c r="CQ712" s="38"/>
      <c r="CR712" s="38"/>
      <c r="CS712" s="38"/>
    </row>
    <row r="713" spans="1:97" ht="13.5" customHeight="1" x14ac:dyDescent="0.35">
      <c r="A713" s="25"/>
      <c r="B713" s="132"/>
      <c r="C713" s="27"/>
      <c r="D713" s="104"/>
      <c r="E713" s="105"/>
      <c r="F713" s="29"/>
      <c r="G713" s="30"/>
      <c r="H713" s="30"/>
      <c r="I713" s="31"/>
      <c r="J713" s="106"/>
      <c r="K713" s="106"/>
      <c r="L713" s="107"/>
      <c r="M713" s="107"/>
      <c r="N713" s="108"/>
      <c r="O713" s="108"/>
      <c r="P713" s="108"/>
      <c r="Q713" s="108"/>
      <c r="R713" s="108"/>
      <c r="S713" s="107"/>
      <c r="T713" s="107"/>
      <c r="U713" s="33"/>
      <c r="V713" s="31"/>
      <c r="W713" s="38"/>
      <c r="X713" s="38"/>
      <c r="Y713" s="38"/>
      <c r="Z713" s="38"/>
      <c r="AA713" s="38"/>
      <c r="AB713" s="33"/>
      <c r="AC713" s="33"/>
      <c r="AD713" s="33"/>
      <c r="AE713" s="33"/>
      <c r="AF713" s="33"/>
      <c r="AG713" s="33"/>
      <c r="AH713" s="33"/>
      <c r="AI713" s="170"/>
      <c r="AJ713" s="170"/>
      <c r="AK713" s="170"/>
      <c r="AL713" s="170"/>
      <c r="AM713" s="33"/>
      <c r="AN713" s="48"/>
      <c r="AO713" s="34"/>
      <c r="AP713" s="38"/>
      <c r="AQ713" s="34"/>
      <c r="AR713" s="31"/>
      <c r="AS713" s="38"/>
      <c r="AT713" s="38"/>
      <c r="AU713" s="37"/>
      <c r="AV713" s="38"/>
      <c r="AW713" s="38"/>
      <c r="AX713" s="147"/>
      <c r="AY713" s="60"/>
      <c r="AZ713" s="60"/>
      <c r="BA713" s="148"/>
      <c r="BB713" s="282"/>
      <c r="BC713" s="283"/>
      <c r="BD713" s="147"/>
      <c r="BE713" s="147"/>
      <c r="BF713" s="147"/>
      <c r="BG713" s="147"/>
      <c r="BH713" s="147"/>
      <c r="BI713" s="147"/>
      <c r="BJ713" s="147"/>
      <c r="BK713" s="148"/>
      <c r="BL713" s="149"/>
      <c r="BM713" s="149"/>
      <c r="BN713" s="147"/>
      <c r="BO713" s="38"/>
      <c r="BP713" s="38"/>
      <c r="BQ713" s="187"/>
      <c r="BR713" s="61"/>
      <c r="BS713" s="61"/>
      <c r="BT713" s="188"/>
      <c r="BU713" s="275"/>
      <c r="BV713" s="275"/>
      <c r="BW713" s="187"/>
      <c r="BX713" s="187"/>
      <c r="BY713" s="187"/>
      <c r="BZ713" s="187"/>
      <c r="CA713" s="187"/>
      <c r="CB713" s="187"/>
      <c r="CC713" s="187"/>
      <c r="CD713" s="187"/>
      <c r="CE713" s="187"/>
      <c r="CF713" s="188"/>
      <c r="CG713" s="189"/>
      <c r="CH713" s="189"/>
      <c r="CI713" s="187"/>
      <c r="CJ713" s="38"/>
      <c r="CK713" s="38"/>
      <c r="CL713" s="38"/>
      <c r="CM713" s="38"/>
      <c r="CN713" s="38"/>
      <c r="CO713" s="38"/>
      <c r="CP713" s="38"/>
      <c r="CQ713" s="38"/>
      <c r="CR713" s="38"/>
      <c r="CS713" s="38"/>
    </row>
    <row r="714" spans="1:97" ht="13.5" customHeight="1" x14ac:dyDescent="0.35">
      <c r="A714" s="25"/>
      <c r="B714" s="132"/>
      <c r="C714" s="27"/>
      <c r="D714" s="104"/>
      <c r="E714" s="105"/>
      <c r="F714" s="29"/>
      <c r="G714" s="30"/>
      <c r="H714" s="30"/>
      <c r="I714" s="31"/>
      <c r="J714" s="106"/>
      <c r="K714" s="106"/>
      <c r="L714" s="107"/>
      <c r="M714" s="107"/>
      <c r="N714" s="108"/>
      <c r="O714" s="108"/>
      <c r="P714" s="108"/>
      <c r="Q714" s="108"/>
      <c r="R714" s="108"/>
      <c r="S714" s="107"/>
      <c r="T714" s="107"/>
      <c r="U714" s="33"/>
      <c r="V714" s="31"/>
      <c r="W714" s="38"/>
      <c r="X714" s="38"/>
      <c r="Y714" s="38"/>
      <c r="Z714" s="38"/>
      <c r="AA714" s="38"/>
      <c r="AB714" s="33"/>
      <c r="AC714" s="33"/>
      <c r="AD714" s="33"/>
      <c r="AE714" s="33"/>
      <c r="AF714" s="33"/>
      <c r="AG714" s="33"/>
      <c r="AH714" s="33"/>
      <c r="AI714" s="170"/>
      <c r="AJ714" s="170"/>
      <c r="AK714" s="170"/>
      <c r="AL714" s="170"/>
      <c r="AM714" s="33"/>
      <c r="AN714" s="48"/>
      <c r="AO714" s="34"/>
      <c r="AP714" s="38"/>
      <c r="AQ714" s="34"/>
      <c r="AR714" s="31"/>
      <c r="AS714" s="38"/>
      <c r="AT714" s="38"/>
      <c r="AU714" s="37"/>
      <c r="AV714" s="38"/>
      <c r="AW714" s="38"/>
      <c r="AX714" s="147"/>
      <c r="AY714" s="60"/>
      <c r="AZ714" s="60"/>
      <c r="BA714" s="148"/>
      <c r="BB714" s="282"/>
      <c r="BC714" s="283"/>
      <c r="BD714" s="147"/>
      <c r="BE714" s="147"/>
      <c r="BF714" s="147"/>
      <c r="BG714" s="147"/>
      <c r="BH714" s="147"/>
      <c r="BI714" s="147"/>
      <c r="BJ714" s="147"/>
      <c r="BK714" s="148"/>
      <c r="BL714" s="149"/>
      <c r="BM714" s="149"/>
      <c r="BN714" s="147"/>
      <c r="BO714" s="38"/>
      <c r="BP714" s="38"/>
      <c r="BQ714" s="187"/>
      <c r="BR714" s="61"/>
      <c r="BS714" s="61"/>
      <c r="BT714" s="188"/>
      <c r="BU714" s="275"/>
      <c r="BV714" s="275"/>
      <c r="BW714" s="187"/>
      <c r="BX714" s="187"/>
      <c r="BY714" s="187"/>
      <c r="BZ714" s="187"/>
      <c r="CA714" s="187"/>
      <c r="CB714" s="187"/>
      <c r="CC714" s="187"/>
      <c r="CD714" s="187"/>
      <c r="CE714" s="187"/>
      <c r="CF714" s="188"/>
      <c r="CG714" s="189"/>
      <c r="CH714" s="189"/>
      <c r="CI714" s="187"/>
      <c r="CJ714" s="38"/>
      <c r="CK714" s="38"/>
      <c r="CL714" s="38"/>
      <c r="CM714" s="38"/>
      <c r="CN714" s="38"/>
      <c r="CO714" s="38"/>
      <c r="CP714" s="38"/>
      <c r="CQ714" s="38"/>
      <c r="CR714" s="38"/>
      <c r="CS714" s="38"/>
    </row>
    <row r="715" spans="1:97" ht="13.5" customHeight="1" x14ac:dyDescent="0.35">
      <c r="A715" s="25"/>
      <c r="B715" s="132"/>
      <c r="C715" s="27"/>
      <c r="D715" s="104"/>
      <c r="E715" s="105"/>
      <c r="F715" s="29"/>
      <c r="G715" s="30"/>
      <c r="H715" s="30"/>
      <c r="I715" s="31"/>
      <c r="J715" s="106"/>
      <c r="K715" s="106"/>
      <c r="L715" s="107"/>
      <c r="M715" s="107"/>
      <c r="N715" s="108"/>
      <c r="O715" s="108"/>
      <c r="P715" s="108"/>
      <c r="Q715" s="108"/>
      <c r="R715" s="108"/>
      <c r="S715" s="107"/>
      <c r="T715" s="107"/>
      <c r="U715" s="33"/>
      <c r="V715" s="31"/>
      <c r="W715" s="38"/>
      <c r="X715" s="38"/>
      <c r="Y715" s="38"/>
      <c r="Z715" s="38"/>
      <c r="AA715" s="38"/>
      <c r="AB715" s="33"/>
      <c r="AC715" s="33"/>
      <c r="AD715" s="33"/>
      <c r="AE715" s="33"/>
      <c r="AF715" s="33"/>
      <c r="AG715" s="33"/>
      <c r="AH715" s="33"/>
      <c r="AI715" s="170"/>
      <c r="AJ715" s="170"/>
      <c r="AK715" s="170"/>
      <c r="AL715" s="170"/>
      <c r="AM715" s="33"/>
      <c r="AN715" s="48"/>
      <c r="AO715" s="34"/>
      <c r="AP715" s="38"/>
      <c r="AQ715" s="34"/>
      <c r="AR715" s="31"/>
      <c r="AS715" s="38"/>
      <c r="AT715" s="38"/>
      <c r="AU715" s="37"/>
      <c r="AV715" s="38"/>
      <c r="AW715" s="38"/>
      <c r="AX715" s="147"/>
      <c r="AY715" s="60"/>
      <c r="AZ715" s="60"/>
      <c r="BA715" s="148"/>
      <c r="BB715" s="282"/>
      <c r="BC715" s="283"/>
      <c r="BD715" s="147"/>
      <c r="BE715" s="147"/>
      <c r="BF715" s="147"/>
      <c r="BG715" s="147"/>
      <c r="BH715" s="147"/>
      <c r="BI715" s="147"/>
      <c r="BJ715" s="147"/>
      <c r="BK715" s="148"/>
      <c r="BL715" s="149"/>
      <c r="BM715" s="149"/>
      <c r="BN715" s="147"/>
      <c r="BO715" s="38"/>
      <c r="BP715" s="38"/>
      <c r="BQ715" s="187"/>
      <c r="BR715" s="61"/>
      <c r="BS715" s="61"/>
      <c r="BT715" s="188"/>
      <c r="BU715" s="275"/>
      <c r="BV715" s="275"/>
      <c r="BW715" s="187"/>
      <c r="BX715" s="187"/>
      <c r="BY715" s="187"/>
      <c r="BZ715" s="187"/>
      <c r="CA715" s="187"/>
      <c r="CB715" s="187"/>
      <c r="CC715" s="187"/>
      <c r="CD715" s="187"/>
      <c r="CE715" s="187"/>
      <c r="CF715" s="188"/>
      <c r="CG715" s="189"/>
      <c r="CH715" s="189"/>
      <c r="CI715" s="187"/>
      <c r="CJ715" s="38"/>
      <c r="CK715" s="38"/>
      <c r="CL715" s="38"/>
      <c r="CM715" s="38"/>
      <c r="CN715" s="38"/>
      <c r="CO715" s="38"/>
      <c r="CP715" s="38"/>
      <c r="CQ715" s="38"/>
      <c r="CR715" s="38"/>
      <c r="CS715" s="38"/>
    </row>
    <row r="716" spans="1:97" ht="13.5" customHeight="1" x14ac:dyDescent="0.35">
      <c r="A716" s="25"/>
      <c r="B716" s="132"/>
      <c r="C716" s="27"/>
      <c r="D716" s="104"/>
      <c r="E716" s="105"/>
      <c r="F716" s="29"/>
      <c r="G716" s="30"/>
      <c r="H716" s="30"/>
      <c r="I716" s="31"/>
      <c r="J716" s="106"/>
      <c r="K716" s="106"/>
      <c r="L716" s="107"/>
      <c r="M716" s="107"/>
      <c r="N716" s="108"/>
      <c r="O716" s="108"/>
      <c r="P716" s="108"/>
      <c r="Q716" s="108"/>
      <c r="R716" s="108"/>
      <c r="S716" s="107"/>
      <c r="T716" s="107"/>
      <c r="U716" s="33"/>
      <c r="V716" s="31"/>
      <c r="W716" s="38"/>
      <c r="X716" s="38"/>
      <c r="Y716" s="38"/>
      <c r="Z716" s="38"/>
      <c r="AA716" s="38"/>
      <c r="AB716" s="33"/>
      <c r="AC716" s="33"/>
      <c r="AD716" s="33"/>
      <c r="AE716" s="33"/>
      <c r="AF716" s="33"/>
      <c r="AG716" s="33"/>
      <c r="AH716" s="33"/>
      <c r="AI716" s="170"/>
      <c r="AJ716" s="170"/>
      <c r="AK716" s="170"/>
      <c r="AL716" s="170"/>
      <c r="AM716" s="33"/>
      <c r="AN716" s="48"/>
      <c r="AO716" s="34"/>
      <c r="AP716" s="38"/>
      <c r="AQ716" s="34"/>
      <c r="AR716" s="31"/>
      <c r="AS716" s="38"/>
      <c r="AT716" s="38"/>
      <c r="AU716" s="37"/>
      <c r="AV716" s="38"/>
      <c r="AW716" s="38"/>
      <c r="AX716" s="147"/>
      <c r="AY716" s="60"/>
      <c r="AZ716" s="60"/>
      <c r="BA716" s="148"/>
      <c r="BB716" s="282"/>
      <c r="BC716" s="283"/>
      <c r="BD716" s="147"/>
      <c r="BE716" s="147"/>
      <c r="BF716" s="147"/>
      <c r="BG716" s="147"/>
      <c r="BH716" s="147"/>
      <c r="BI716" s="147"/>
      <c r="BJ716" s="147"/>
      <c r="BK716" s="148"/>
      <c r="BL716" s="149"/>
      <c r="BM716" s="149"/>
      <c r="BN716" s="147"/>
      <c r="BO716" s="38"/>
      <c r="BP716" s="38"/>
      <c r="BQ716" s="187"/>
      <c r="BR716" s="61"/>
      <c r="BS716" s="61"/>
      <c r="BT716" s="188"/>
      <c r="BU716" s="275"/>
      <c r="BV716" s="275"/>
      <c r="BW716" s="187"/>
      <c r="BX716" s="187"/>
      <c r="BY716" s="187"/>
      <c r="BZ716" s="187"/>
      <c r="CA716" s="187"/>
      <c r="CB716" s="187"/>
      <c r="CC716" s="187"/>
      <c r="CD716" s="187"/>
      <c r="CE716" s="187"/>
      <c r="CF716" s="188"/>
      <c r="CG716" s="189"/>
      <c r="CH716" s="189"/>
      <c r="CI716" s="187"/>
      <c r="CJ716" s="38"/>
      <c r="CK716" s="38"/>
      <c r="CL716" s="38"/>
      <c r="CM716" s="38"/>
      <c r="CN716" s="38"/>
      <c r="CO716" s="38"/>
      <c r="CP716" s="38"/>
      <c r="CQ716" s="38"/>
      <c r="CR716" s="38"/>
      <c r="CS716" s="38"/>
    </row>
    <row r="717" spans="1:97" ht="13.5" customHeight="1" x14ac:dyDescent="0.35">
      <c r="A717" s="25"/>
      <c r="B717" s="132"/>
      <c r="C717" s="27"/>
      <c r="D717" s="104"/>
      <c r="E717" s="105"/>
      <c r="F717" s="29"/>
      <c r="G717" s="30"/>
      <c r="H717" s="30"/>
      <c r="I717" s="31"/>
      <c r="J717" s="106"/>
      <c r="K717" s="106"/>
      <c r="L717" s="107"/>
      <c r="M717" s="107"/>
      <c r="N717" s="108"/>
      <c r="O717" s="108"/>
      <c r="P717" s="108"/>
      <c r="Q717" s="108"/>
      <c r="R717" s="108"/>
      <c r="S717" s="107"/>
      <c r="T717" s="107"/>
      <c r="U717" s="33"/>
      <c r="V717" s="31"/>
      <c r="W717" s="38"/>
      <c r="X717" s="38"/>
      <c r="Y717" s="38"/>
      <c r="Z717" s="38"/>
      <c r="AA717" s="38"/>
      <c r="AB717" s="33"/>
      <c r="AC717" s="33"/>
      <c r="AD717" s="33"/>
      <c r="AE717" s="33"/>
      <c r="AF717" s="33"/>
      <c r="AG717" s="33"/>
      <c r="AH717" s="33"/>
      <c r="AI717" s="170"/>
      <c r="AJ717" s="170"/>
      <c r="AK717" s="170"/>
      <c r="AL717" s="170"/>
      <c r="AM717" s="33"/>
      <c r="AN717" s="48"/>
      <c r="AO717" s="34"/>
      <c r="AP717" s="38"/>
      <c r="AQ717" s="34"/>
      <c r="AR717" s="31"/>
      <c r="AS717" s="38"/>
      <c r="AT717" s="38"/>
      <c r="AU717" s="37"/>
      <c r="AV717" s="38"/>
      <c r="AW717" s="38"/>
      <c r="AX717" s="147"/>
      <c r="AY717" s="60"/>
      <c r="AZ717" s="60"/>
      <c r="BA717" s="148"/>
      <c r="BB717" s="282"/>
      <c r="BC717" s="283"/>
      <c r="BD717" s="147"/>
      <c r="BE717" s="147"/>
      <c r="BF717" s="147"/>
      <c r="BG717" s="147"/>
      <c r="BH717" s="147"/>
      <c r="BI717" s="147"/>
      <c r="BJ717" s="147"/>
      <c r="BK717" s="148"/>
      <c r="BL717" s="149"/>
      <c r="BM717" s="149"/>
      <c r="BN717" s="147"/>
      <c r="BO717" s="38"/>
      <c r="BP717" s="38"/>
      <c r="BQ717" s="187"/>
      <c r="BR717" s="61"/>
      <c r="BS717" s="61"/>
      <c r="BT717" s="188"/>
      <c r="BU717" s="275"/>
      <c r="BV717" s="275"/>
      <c r="BW717" s="187"/>
      <c r="BX717" s="187"/>
      <c r="BY717" s="187"/>
      <c r="BZ717" s="187"/>
      <c r="CA717" s="187"/>
      <c r="CB717" s="187"/>
      <c r="CC717" s="187"/>
      <c r="CD717" s="187"/>
      <c r="CE717" s="187"/>
      <c r="CF717" s="188"/>
      <c r="CG717" s="189"/>
      <c r="CH717" s="189"/>
      <c r="CI717" s="187"/>
      <c r="CJ717" s="38"/>
      <c r="CK717" s="38"/>
      <c r="CL717" s="38"/>
      <c r="CM717" s="38"/>
      <c r="CN717" s="38"/>
      <c r="CO717" s="38"/>
      <c r="CP717" s="38"/>
      <c r="CQ717" s="38"/>
      <c r="CR717" s="38"/>
      <c r="CS717" s="38"/>
    </row>
    <row r="718" spans="1:97" ht="13.5" customHeight="1" x14ac:dyDescent="0.35">
      <c r="A718" s="25"/>
      <c r="B718" s="132"/>
      <c r="C718" s="27"/>
      <c r="D718" s="104"/>
      <c r="E718" s="105"/>
      <c r="F718" s="29"/>
      <c r="G718" s="30"/>
      <c r="H718" s="30"/>
      <c r="I718" s="31"/>
      <c r="J718" s="106"/>
      <c r="K718" s="106"/>
      <c r="L718" s="107"/>
      <c r="M718" s="107"/>
      <c r="N718" s="108"/>
      <c r="O718" s="108"/>
      <c r="P718" s="108"/>
      <c r="Q718" s="108"/>
      <c r="R718" s="108"/>
      <c r="S718" s="107"/>
      <c r="T718" s="107"/>
      <c r="U718" s="33"/>
      <c r="V718" s="31"/>
      <c r="W718" s="38"/>
      <c r="X718" s="38"/>
      <c r="Y718" s="38"/>
      <c r="Z718" s="38"/>
      <c r="AA718" s="38"/>
      <c r="AB718" s="33"/>
      <c r="AC718" s="33"/>
      <c r="AD718" s="33"/>
      <c r="AE718" s="33"/>
      <c r="AF718" s="33"/>
      <c r="AG718" s="33"/>
      <c r="AH718" s="33"/>
      <c r="AI718" s="170"/>
      <c r="AJ718" s="170"/>
      <c r="AK718" s="170"/>
      <c r="AL718" s="170"/>
      <c r="AM718" s="33"/>
      <c r="AN718" s="48"/>
      <c r="AO718" s="34"/>
      <c r="AP718" s="38"/>
      <c r="AQ718" s="34"/>
      <c r="AR718" s="31"/>
      <c r="AS718" s="38"/>
      <c r="AT718" s="38"/>
      <c r="AU718" s="37"/>
      <c r="AV718" s="38"/>
      <c r="AW718" s="38"/>
      <c r="AX718" s="147"/>
      <c r="AY718" s="60"/>
      <c r="AZ718" s="60"/>
      <c r="BA718" s="148"/>
      <c r="BB718" s="282"/>
      <c r="BC718" s="283"/>
      <c r="BD718" s="147"/>
      <c r="BE718" s="147"/>
      <c r="BF718" s="147"/>
      <c r="BG718" s="147"/>
      <c r="BH718" s="147"/>
      <c r="BI718" s="147"/>
      <c r="BJ718" s="147"/>
      <c r="BK718" s="148"/>
      <c r="BL718" s="149"/>
      <c r="BM718" s="149"/>
      <c r="BN718" s="147"/>
      <c r="BO718" s="38"/>
      <c r="BP718" s="38"/>
      <c r="BQ718" s="187"/>
      <c r="BR718" s="61"/>
      <c r="BS718" s="61"/>
      <c r="BT718" s="188"/>
      <c r="BU718" s="275"/>
      <c r="BV718" s="275"/>
      <c r="BW718" s="187"/>
      <c r="BX718" s="187"/>
      <c r="BY718" s="187"/>
      <c r="BZ718" s="187"/>
      <c r="CA718" s="187"/>
      <c r="CB718" s="187"/>
      <c r="CC718" s="187"/>
      <c r="CD718" s="187"/>
      <c r="CE718" s="187"/>
      <c r="CF718" s="188"/>
      <c r="CG718" s="189"/>
      <c r="CH718" s="189"/>
      <c r="CI718" s="187"/>
      <c r="CJ718" s="38"/>
      <c r="CK718" s="38"/>
      <c r="CL718" s="38"/>
      <c r="CM718" s="38"/>
      <c r="CN718" s="38"/>
      <c r="CO718" s="38"/>
      <c r="CP718" s="38"/>
      <c r="CQ718" s="38"/>
      <c r="CR718" s="38"/>
      <c r="CS718" s="38"/>
    </row>
    <row r="719" spans="1:97" ht="13.5" customHeight="1" x14ac:dyDescent="0.35">
      <c r="A719" s="25"/>
      <c r="B719" s="132"/>
      <c r="C719" s="27"/>
      <c r="D719" s="104"/>
      <c r="E719" s="105"/>
      <c r="F719" s="29"/>
      <c r="G719" s="30"/>
      <c r="H719" s="30"/>
      <c r="I719" s="31"/>
      <c r="J719" s="106"/>
      <c r="K719" s="106"/>
      <c r="L719" s="107"/>
      <c r="M719" s="107"/>
      <c r="N719" s="108"/>
      <c r="O719" s="108"/>
      <c r="P719" s="108"/>
      <c r="Q719" s="108"/>
      <c r="R719" s="108"/>
      <c r="S719" s="107"/>
      <c r="T719" s="107"/>
      <c r="U719" s="33"/>
      <c r="V719" s="31"/>
      <c r="W719" s="38"/>
      <c r="X719" s="38"/>
      <c r="Y719" s="38"/>
      <c r="Z719" s="38"/>
      <c r="AA719" s="38"/>
      <c r="AB719" s="33"/>
      <c r="AC719" s="33"/>
      <c r="AD719" s="33"/>
      <c r="AE719" s="33"/>
      <c r="AF719" s="33"/>
      <c r="AG719" s="33"/>
      <c r="AH719" s="33"/>
      <c r="AI719" s="170"/>
      <c r="AJ719" s="170"/>
      <c r="AK719" s="170"/>
      <c r="AL719" s="170"/>
      <c r="AM719" s="33"/>
      <c r="AN719" s="48"/>
      <c r="AO719" s="34"/>
      <c r="AP719" s="38"/>
      <c r="AQ719" s="34"/>
      <c r="AR719" s="31"/>
      <c r="AS719" s="38"/>
      <c r="AT719" s="38"/>
      <c r="AU719" s="37"/>
      <c r="AV719" s="38"/>
      <c r="AW719" s="38"/>
      <c r="AX719" s="147"/>
      <c r="AY719" s="60"/>
      <c r="AZ719" s="60"/>
      <c r="BA719" s="148"/>
      <c r="BB719" s="282"/>
      <c r="BC719" s="283"/>
      <c r="BD719" s="147"/>
      <c r="BE719" s="147"/>
      <c r="BF719" s="147"/>
      <c r="BG719" s="147"/>
      <c r="BH719" s="147"/>
      <c r="BI719" s="147"/>
      <c r="BJ719" s="147"/>
      <c r="BK719" s="148"/>
      <c r="BL719" s="149"/>
      <c r="BM719" s="149"/>
      <c r="BN719" s="147"/>
      <c r="BO719" s="38"/>
      <c r="BP719" s="38"/>
      <c r="BQ719" s="187"/>
      <c r="BR719" s="61"/>
      <c r="BS719" s="61"/>
      <c r="BT719" s="188"/>
      <c r="BU719" s="275"/>
      <c r="BV719" s="275"/>
      <c r="BW719" s="187"/>
      <c r="BX719" s="187"/>
      <c r="BY719" s="187"/>
      <c r="BZ719" s="187"/>
      <c r="CA719" s="187"/>
      <c r="CB719" s="187"/>
      <c r="CC719" s="187"/>
      <c r="CD719" s="187"/>
      <c r="CE719" s="187"/>
      <c r="CF719" s="188"/>
      <c r="CG719" s="189"/>
      <c r="CH719" s="189"/>
      <c r="CI719" s="187"/>
      <c r="CJ719" s="38"/>
      <c r="CK719" s="38"/>
      <c r="CL719" s="38"/>
      <c r="CM719" s="38"/>
      <c r="CN719" s="38"/>
      <c r="CO719" s="38"/>
      <c r="CP719" s="38"/>
      <c r="CQ719" s="38"/>
      <c r="CR719" s="38"/>
      <c r="CS719" s="38"/>
    </row>
    <row r="720" spans="1:97" ht="13.5" customHeight="1" x14ac:dyDescent="0.35">
      <c r="A720" s="25"/>
      <c r="B720" s="132"/>
      <c r="C720" s="27"/>
      <c r="D720" s="104"/>
      <c r="E720" s="105"/>
      <c r="F720" s="29"/>
      <c r="G720" s="30"/>
      <c r="H720" s="30"/>
      <c r="I720" s="31"/>
      <c r="J720" s="106"/>
      <c r="K720" s="106"/>
      <c r="L720" s="107"/>
      <c r="M720" s="107"/>
      <c r="N720" s="108"/>
      <c r="O720" s="108"/>
      <c r="P720" s="108"/>
      <c r="Q720" s="108"/>
      <c r="R720" s="108"/>
      <c r="S720" s="107"/>
      <c r="T720" s="107"/>
      <c r="U720" s="33"/>
      <c r="V720" s="31"/>
      <c r="W720" s="38"/>
      <c r="X720" s="38"/>
      <c r="Y720" s="38"/>
      <c r="Z720" s="38"/>
      <c r="AA720" s="38"/>
      <c r="AB720" s="33"/>
      <c r="AC720" s="33"/>
      <c r="AD720" s="33"/>
      <c r="AE720" s="33"/>
      <c r="AF720" s="33"/>
      <c r="AG720" s="33"/>
      <c r="AH720" s="33"/>
      <c r="AI720" s="170"/>
      <c r="AJ720" s="170"/>
      <c r="AK720" s="170"/>
      <c r="AL720" s="170"/>
      <c r="AM720" s="33"/>
      <c r="AN720" s="48"/>
      <c r="AO720" s="34"/>
      <c r="AP720" s="38"/>
      <c r="AQ720" s="34"/>
      <c r="AR720" s="31"/>
      <c r="AS720" s="38"/>
      <c r="AT720" s="38"/>
      <c r="AU720" s="37"/>
      <c r="AV720" s="38"/>
      <c r="AW720" s="38"/>
      <c r="AX720" s="147"/>
      <c r="AY720" s="60"/>
      <c r="AZ720" s="60"/>
      <c r="BA720" s="148"/>
      <c r="BB720" s="282"/>
      <c r="BC720" s="283"/>
      <c r="BD720" s="147"/>
      <c r="BE720" s="147"/>
      <c r="BF720" s="147"/>
      <c r="BG720" s="147"/>
      <c r="BH720" s="147"/>
      <c r="BI720" s="147"/>
      <c r="BJ720" s="147"/>
      <c r="BK720" s="148"/>
      <c r="BL720" s="149"/>
      <c r="BM720" s="149"/>
      <c r="BN720" s="147"/>
      <c r="BO720" s="38"/>
      <c r="BP720" s="38"/>
      <c r="BQ720" s="187"/>
      <c r="BR720" s="61"/>
      <c r="BS720" s="61"/>
      <c r="BT720" s="188"/>
      <c r="BU720" s="275"/>
      <c r="BV720" s="275"/>
      <c r="BW720" s="187"/>
      <c r="BX720" s="187"/>
      <c r="BY720" s="187"/>
      <c r="BZ720" s="187"/>
      <c r="CA720" s="187"/>
      <c r="CB720" s="187"/>
      <c r="CC720" s="187"/>
      <c r="CD720" s="187"/>
      <c r="CE720" s="187"/>
      <c r="CF720" s="188"/>
      <c r="CG720" s="189"/>
      <c r="CH720" s="189"/>
      <c r="CI720" s="187"/>
      <c r="CJ720" s="38"/>
      <c r="CK720" s="38"/>
      <c r="CL720" s="38"/>
      <c r="CM720" s="38"/>
      <c r="CN720" s="38"/>
      <c r="CO720" s="38"/>
      <c r="CP720" s="38"/>
      <c r="CQ720" s="38"/>
      <c r="CR720" s="38"/>
      <c r="CS720" s="38"/>
    </row>
    <row r="721" spans="1:97" ht="13.5" customHeight="1" x14ac:dyDescent="0.35">
      <c r="A721" s="25"/>
      <c r="B721" s="132"/>
      <c r="C721" s="27"/>
      <c r="D721" s="104"/>
      <c r="E721" s="105"/>
      <c r="F721" s="29"/>
      <c r="G721" s="30"/>
      <c r="H721" s="30"/>
      <c r="I721" s="31"/>
      <c r="J721" s="106"/>
      <c r="K721" s="106"/>
      <c r="L721" s="107"/>
      <c r="M721" s="107"/>
      <c r="N721" s="108"/>
      <c r="O721" s="108"/>
      <c r="P721" s="108"/>
      <c r="Q721" s="108"/>
      <c r="R721" s="108"/>
      <c r="S721" s="107"/>
      <c r="T721" s="107"/>
      <c r="U721" s="33"/>
      <c r="V721" s="31"/>
      <c r="W721" s="38"/>
      <c r="X721" s="38"/>
      <c r="Y721" s="38"/>
      <c r="Z721" s="38"/>
      <c r="AA721" s="38"/>
      <c r="AB721" s="33"/>
      <c r="AC721" s="33"/>
      <c r="AD721" s="33"/>
      <c r="AE721" s="33"/>
      <c r="AF721" s="33"/>
      <c r="AG721" s="33"/>
      <c r="AH721" s="33"/>
      <c r="AI721" s="170"/>
      <c r="AJ721" s="170"/>
      <c r="AK721" s="170"/>
      <c r="AL721" s="170"/>
      <c r="AM721" s="33"/>
      <c r="AN721" s="48"/>
      <c r="AO721" s="34"/>
      <c r="AP721" s="38"/>
      <c r="AQ721" s="34"/>
      <c r="AR721" s="31"/>
      <c r="AS721" s="38"/>
      <c r="AT721" s="38"/>
      <c r="AU721" s="37"/>
      <c r="AV721" s="38"/>
      <c r="AW721" s="38"/>
      <c r="AX721" s="147"/>
      <c r="AY721" s="60"/>
      <c r="AZ721" s="60"/>
      <c r="BA721" s="148"/>
      <c r="BB721" s="282"/>
      <c r="BC721" s="283"/>
      <c r="BD721" s="147"/>
      <c r="BE721" s="147"/>
      <c r="BF721" s="147"/>
      <c r="BG721" s="147"/>
      <c r="BH721" s="147"/>
      <c r="BI721" s="147"/>
      <c r="BJ721" s="147"/>
      <c r="BK721" s="148"/>
      <c r="BL721" s="149"/>
      <c r="BM721" s="149"/>
      <c r="BN721" s="147"/>
      <c r="BO721" s="38"/>
      <c r="BP721" s="38"/>
      <c r="BQ721" s="187"/>
      <c r="BR721" s="61"/>
      <c r="BS721" s="61"/>
      <c r="BT721" s="188"/>
      <c r="BU721" s="275"/>
      <c r="BV721" s="275"/>
      <c r="BW721" s="187"/>
      <c r="BX721" s="187"/>
      <c r="BY721" s="187"/>
      <c r="BZ721" s="187"/>
      <c r="CA721" s="187"/>
      <c r="CB721" s="187"/>
      <c r="CC721" s="187"/>
      <c r="CD721" s="187"/>
      <c r="CE721" s="187"/>
      <c r="CF721" s="188"/>
      <c r="CG721" s="189"/>
      <c r="CH721" s="189"/>
      <c r="CI721" s="187"/>
      <c r="CJ721" s="38"/>
      <c r="CK721" s="38"/>
      <c r="CL721" s="38"/>
      <c r="CM721" s="38"/>
      <c r="CN721" s="38"/>
      <c r="CO721" s="38"/>
      <c r="CP721" s="38"/>
      <c r="CQ721" s="38"/>
      <c r="CR721" s="38"/>
      <c r="CS721" s="38"/>
    </row>
    <row r="722" spans="1:97" ht="13.5" customHeight="1" x14ac:dyDescent="0.35">
      <c r="A722" s="25"/>
      <c r="B722" s="132"/>
      <c r="C722" s="27"/>
      <c r="D722" s="104"/>
      <c r="E722" s="105"/>
      <c r="F722" s="29"/>
      <c r="G722" s="30"/>
      <c r="H722" s="30"/>
      <c r="I722" s="31"/>
      <c r="J722" s="106"/>
      <c r="K722" s="106"/>
      <c r="L722" s="107"/>
      <c r="M722" s="107"/>
      <c r="N722" s="108"/>
      <c r="O722" s="108"/>
      <c r="P722" s="108"/>
      <c r="Q722" s="108"/>
      <c r="R722" s="108"/>
      <c r="S722" s="107"/>
      <c r="T722" s="107"/>
      <c r="U722" s="33"/>
      <c r="V722" s="31"/>
      <c r="W722" s="38"/>
      <c r="X722" s="38"/>
      <c r="Y722" s="38"/>
      <c r="Z722" s="38"/>
      <c r="AA722" s="38"/>
      <c r="AB722" s="33"/>
      <c r="AC722" s="33"/>
      <c r="AD722" s="33"/>
      <c r="AE722" s="33"/>
      <c r="AF722" s="33"/>
      <c r="AG722" s="33"/>
      <c r="AH722" s="33"/>
      <c r="AI722" s="170"/>
      <c r="AJ722" s="170"/>
      <c r="AK722" s="170"/>
      <c r="AL722" s="170"/>
      <c r="AM722" s="33"/>
      <c r="AN722" s="48"/>
      <c r="AO722" s="34"/>
      <c r="AP722" s="38"/>
      <c r="AQ722" s="34"/>
      <c r="AR722" s="31"/>
      <c r="AS722" s="38"/>
      <c r="AT722" s="38"/>
      <c r="AU722" s="37"/>
      <c r="AV722" s="38"/>
      <c r="AW722" s="38"/>
      <c r="AX722" s="147"/>
      <c r="AY722" s="60"/>
      <c r="AZ722" s="60"/>
      <c r="BA722" s="148"/>
      <c r="BB722" s="282"/>
      <c r="BC722" s="283"/>
      <c r="BD722" s="147"/>
      <c r="BE722" s="147"/>
      <c r="BF722" s="147"/>
      <c r="BG722" s="147"/>
      <c r="BH722" s="147"/>
      <c r="BI722" s="147"/>
      <c r="BJ722" s="147"/>
      <c r="BK722" s="148"/>
      <c r="BL722" s="149"/>
      <c r="BM722" s="149"/>
      <c r="BN722" s="147"/>
      <c r="BO722" s="38"/>
      <c r="BP722" s="38"/>
      <c r="BQ722" s="187"/>
      <c r="BR722" s="61"/>
      <c r="BS722" s="61"/>
      <c r="BT722" s="188"/>
      <c r="BU722" s="275"/>
      <c r="BV722" s="275"/>
      <c r="BW722" s="187"/>
      <c r="BX722" s="187"/>
      <c r="BY722" s="187"/>
      <c r="BZ722" s="187"/>
      <c r="CA722" s="187"/>
      <c r="CB722" s="187"/>
      <c r="CC722" s="187"/>
      <c r="CD722" s="187"/>
      <c r="CE722" s="187"/>
      <c r="CF722" s="188"/>
      <c r="CG722" s="189"/>
      <c r="CH722" s="189"/>
      <c r="CI722" s="187"/>
      <c r="CJ722" s="38"/>
      <c r="CK722" s="38"/>
      <c r="CL722" s="38"/>
      <c r="CM722" s="38"/>
      <c r="CN722" s="38"/>
      <c r="CO722" s="38"/>
      <c r="CP722" s="38"/>
      <c r="CQ722" s="38"/>
      <c r="CR722" s="38"/>
      <c r="CS722" s="38"/>
    </row>
    <row r="723" spans="1:97" ht="13.5" customHeight="1" x14ac:dyDescent="0.35">
      <c r="A723" s="25"/>
      <c r="B723" s="132"/>
      <c r="C723" s="27"/>
      <c r="D723" s="104"/>
      <c r="E723" s="105"/>
      <c r="F723" s="29"/>
      <c r="G723" s="30"/>
      <c r="H723" s="30"/>
      <c r="I723" s="31"/>
      <c r="J723" s="106"/>
      <c r="K723" s="106"/>
      <c r="L723" s="107"/>
      <c r="M723" s="107"/>
      <c r="N723" s="108"/>
      <c r="O723" s="108"/>
      <c r="P723" s="108"/>
      <c r="Q723" s="108"/>
      <c r="R723" s="108"/>
      <c r="S723" s="107"/>
      <c r="T723" s="107"/>
      <c r="U723" s="33"/>
      <c r="V723" s="31"/>
      <c r="W723" s="38"/>
      <c r="X723" s="38"/>
      <c r="Y723" s="38"/>
      <c r="Z723" s="38"/>
      <c r="AA723" s="38"/>
      <c r="AB723" s="33"/>
      <c r="AC723" s="33"/>
      <c r="AD723" s="33"/>
      <c r="AE723" s="33"/>
      <c r="AF723" s="33"/>
      <c r="AG723" s="33"/>
      <c r="AH723" s="33"/>
      <c r="AI723" s="170"/>
      <c r="AJ723" s="170"/>
      <c r="AK723" s="170"/>
      <c r="AL723" s="170"/>
      <c r="AM723" s="33"/>
      <c r="AN723" s="48"/>
      <c r="AO723" s="34"/>
      <c r="AP723" s="38"/>
      <c r="AQ723" s="34"/>
      <c r="AR723" s="31"/>
      <c r="AS723" s="38"/>
      <c r="AT723" s="38"/>
      <c r="AU723" s="37"/>
      <c r="AV723" s="38"/>
      <c r="AW723" s="38"/>
      <c r="AX723" s="147"/>
      <c r="AY723" s="60"/>
      <c r="AZ723" s="60"/>
      <c r="BA723" s="148"/>
      <c r="BB723" s="282"/>
      <c r="BC723" s="283"/>
      <c r="BD723" s="147"/>
      <c r="BE723" s="147"/>
      <c r="BF723" s="147"/>
      <c r="BG723" s="147"/>
      <c r="BH723" s="147"/>
      <c r="BI723" s="147"/>
      <c r="BJ723" s="147"/>
      <c r="BK723" s="148"/>
      <c r="BL723" s="149"/>
      <c r="BM723" s="149"/>
      <c r="BN723" s="147"/>
      <c r="BO723" s="38"/>
      <c r="BP723" s="38"/>
      <c r="BQ723" s="187"/>
      <c r="BR723" s="61"/>
      <c r="BS723" s="61"/>
      <c r="BT723" s="188"/>
      <c r="BU723" s="275"/>
      <c r="BV723" s="275"/>
      <c r="BW723" s="187"/>
      <c r="BX723" s="187"/>
      <c r="BY723" s="187"/>
      <c r="BZ723" s="187"/>
      <c r="CA723" s="187"/>
      <c r="CB723" s="187"/>
      <c r="CC723" s="187"/>
      <c r="CD723" s="187"/>
      <c r="CE723" s="187"/>
      <c r="CF723" s="188"/>
      <c r="CG723" s="189"/>
      <c r="CH723" s="189"/>
      <c r="CI723" s="187"/>
      <c r="CJ723" s="38"/>
      <c r="CK723" s="38"/>
      <c r="CL723" s="38"/>
      <c r="CM723" s="38"/>
      <c r="CN723" s="38"/>
      <c r="CO723" s="38"/>
      <c r="CP723" s="38"/>
      <c r="CQ723" s="38"/>
      <c r="CR723" s="38"/>
      <c r="CS723" s="38"/>
    </row>
    <row r="724" spans="1:97" ht="13.5" customHeight="1" x14ac:dyDescent="0.35">
      <c r="A724" s="25"/>
      <c r="B724" s="132"/>
      <c r="C724" s="27"/>
      <c r="D724" s="104"/>
      <c r="E724" s="105"/>
      <c r="F724" s="29"/>
      <c r="G724" s="30"/>
      <c r="H724" s="30"/>
      <c r="I724" s="31"/>
      <c r="J724" s="106"/>
      <c r="K724" s="106"/>
      <c r="L724" s="107"/>
      <c r="M724" s="107"/>
      <c r="N724" s="108"/>
      <c r="O724" s="108"/>
      <c r="P724" s="108"/>
      <c r="Q724" s="108"/>
      <c r="R724" s="108"/>
      <c r="S724" s="107"/>
      <c r="T724" s="107"/>
      <c r="U724" s="33"/>
      <c r="V724" s="31"/>
      <c r="W724" s="38"/>
      <c r="X724" s="38"/>
      <c r="Y724" s="38"/>
      <c r="Z724" s="38"/>
      <c r="AA724" s="38"/>
      <c r="AB724" s="33"/>
      <c r="AC724" s="33"/>
      <c r="AD724" s="33"/>
      <c r="AE724" s="33"/>
      <c r="AF724" s="33"/>
      <c r="AG724" s="33"/>
      <c r="AH724" s="33"/>
      <c r="AI724" s="170"/>
      <c r="AJ724" s="170"/>
      <c r="AK724" s="170"/>
      <c r="AL724" s="170"/>
      <c r="AM724" s="33"/>
      <c r="AN724" s="48"/>
      <c r="AO724" s="34"/>
      <c r="AP724" s="38"/>
      <c r="AQ724" s="34"/>
      <c r="AR724" s="31"/>
      <c r="AS724" s="38"/>
      <c r="AT724" s="38"/>
      <c r="AU724" s="37"/>
      <c r="AV724" s="38"/>
      <c r="AW724" s="38"/>
      <c r="AX724" s="147"/>
      <c r="AY724" s="60"/>
      <c r="AZ724" s="60"/>
      <c r="BA724" s="148"/>
      <c r="BB724" s="282"/>
      <c r="BC724" s="283"/>
      <c r="BD724" s="147"/>
      <c r="BE724" s="147"/>
      <c r="BF724" s="147"/>
      <c r="BG724" s="147"/>
      <c r="BH724" s="147"/>
      <c r="BI724" s="147"/>
      <c r="BJ724" s="147"/>
      <c r="BK724" s="148"/>
      <c r="BL724" s="149"/>
      <c r="BM724" s="149"/>
      <c r="BN724" s="147"/>
      <c r="BO724" s="38"/>
      <c r="BP724" s="38"/>
      <c r="BQ724" s="187"/>
      <c r="BR724" s="61"/>
      <c r="BS724" s="61"/>
      <c r="BT724" s="188"/>
      <c r="BU724" s="275"/>
      <c r="BV724" s="275"/>
      <c r="BW724" s="187"/>
      <c r="BX724" s="187"/>
      <c r="BY724" s="187"/>
      <c r="BZ724" s="187"/>
      <c r="CA724" s="187"/>
      <c r="CB724" s="187"/>
      <c r="CC724" s="187"/>
      <c r="CD724" s="187"/>
      <c r="CE724" s="187"/>
      <c r="CF724" s="188"/>
      <c r="CG724" s="189"/>
      <c r="CH724" s="189"/>
      <c r="CI724" s="187"/>
      <c r="CJ724" s="38"/>
      <c r="CK724" s="38"/>
      <c r="CL724" s="38"/>
      <c r="CM724" s="38"/>
      <c r="CN724" s="38"/>
      <c r="CO724" s="38"/>
      <c r="CP724" s="38"/>
      <c r="CQ724" s="38"/>
      <c r="CR724" s="38"/>
      <c r="CS724" s="38"/>
    </row>
    <row r="725" spans="1:97" ht="13.5" customHeight="1" x14ac:dyDescent="0.35">
      <c r="A725" s="25"/>
      <c r="B725" s="132"/>
      <c r="C725" s="27"/>
      <c r="D725" s="104"/>
      <c r="E725" s="105"/>
      <c r="F725" s="29"/>
      <c r="G725" s="30"/>
      <c r="H725" s="30"/>
      <c r="I725" s="31"/>
      <c r="J725" s="106"/>
      <c r="K725" s="106"/>
      <c r="L725" s="107"/>
      <c r="M725" s="107"/>
      <c r="N725" s="108"/>
      <c r="O725" s="108"/>
      <c r="P725" s="108"/>
      <c r="Q725" s="108"/>
      <c r="R725" s="108"/>
      <c r="S725" s="107"/>
      <c r="T725" s="107"/>
      <c r="U725" s="33"/>
      <c r="V725" s="31"/>
      <c r="W725" s="38"/>
      <c r="X725" s="38"/>
      <c r="Y725" s="38"/>
      <c r="Z725" s="38"/>
      <c r="AA725" s="38"/>
      <c r="AB725" s="33"/>
      <c r="AC725" s="33"/>
      <c r="AD725" s="33"/>
      <c r="AE725" s="33"/>
      <c r="AF725" s="33"/>
      <c r="AG725" s="33"/>
      <c r="AH725" s="33"/>
      <c r="AI725" s="170"/>
      <c r="AJ725" s="170"/>
      <c r="AK725" s="170"/>
      <c r="AL725" s="170"/>
      <c r="AM725" s="33"/>
      <c r="AN725" s="48"/>
      <c r="AO725" s="34"/>
      <c r="AP725" s="38"/>
      <c r="AQ725" s="34"/>
      <c r="AR725" s="31"/>
      <c r="AS725" s="38"/>
      <c r="AT725" s="38"/>
      <c r="AU725" s="37"/>
      <c r="AV725" s="38"/>
      <c r="AW725" s="38"/>
      <c r="AX725" s="147"/>
      <c r="AY725" s="60"/>
      <c r="AZ725" s="60"/>
      <c r="BA725" s="148"/>
      <c r="BB725" s="282"/>
      <c r="BC725" s="283"/>
      <c r="BD725" s="147"/>
      <c r="BE725" s="147"/>
      <c r="BF725" s="147"/>
      <c r="BG725" s="147"/>
      <c r="BH725" s="147"/>
      <c r="BI725" s="147"/>
      <c r="BJ725" s="147"/>
      <c r="BK725" s="148"/>
      <c r="BL725" s="149"/>
      <c r="BM725" s="149"/>
      <c r="BN725" s="147"/>
      <c r="BO725" s="38"/>
      <c r="BP725" s="38"/>
      <c r="BQ725" s="187"/>
      <c r="BR725" s="61"/>
      <c r="BS725" s="61"/>
      <c r="BT725" s="188"/>
      <c r="BU725" s="275"/>
      <c r="BV725" s="275"/>
      <c r="BW725" s="187"/>
      <c r="BX725" s="187"/>
      <c r="BY725" s="187"/>
      <c r="BZ725" s="187"/>
      <c r="CA725" s="187"/>
      <c r="CB725" s="187"/>
      <c r="CC725" s="187"/>
      <c r="CD725" s="187"/>
      <c r="CE725" s="187"/>
      <c r="CF725" s="188"/>
      <c r="CG725" s="189"/>
      <c r="CH725" s="189"/>
      <c r="CI725" s="187"/>
      <c r="CJ725" s="38"/>
      <c r="CK725" s="38"/>
      <c r="CL725" s="38"/>
      <c r="CM725" s="38"/>
      <c r="CN725" s="38"/>
      <c r="CO725" s="38"/>
      <c r="CP725" s="38"/>
      <c r="CQ725" s="38"/>
      <c r="CR725" s="38"/>
      <c r="CS725" s="38"/>
    </row>
    <row r="726" spans="1:97" ht="13.5" customHeight="1" x14ac:dyDescent="0.35">
      <c r="A726" s="25"/>
      <c r="B726" s="132"/>
      <c r="C726" s="27"/>
      <c r="D726" s="104"/>
      <c r="E726" s="105"/>
      <c r="F726" s="29"/>
      <c r="G726" s="30"/>
      <c r="H726" s="30"/>
      <c r="I726" s="31"/>
      <c r="J726" s="106"/>
      <c r="K726" s="106"/>
      <c r="L726" s="107"/>
      <c r="M726" s="107"/>
      <c r="N726" s="108"/>
      <c r="O726" s="108"/>
      <c r="P726" s="108"/>
      <c r="Q726" s="108"/>
      <c r="R726" s="108"/>
      <c r="S726" s="107"/>
      <c r="T726" s="107"/>
      <c r="U726" s="33"/>
      <c r="V726" s="31"/>
      <c r="W726" s="38"/>
      <c r="X726" s="38"/>
      <c r="Y726" s="38"/>
      <c r="Z726" s="38"/>
      <c r="AA726" s="38"/>
      <c r="AB726" s="33"/>
      <c r="AC726" s="33"/>
      <c r="AD726" s="33"/>
      <c r="AE726" s="33"/>
      <c r="AF726" s="33"/>
      <c r="AG726" s="33"/>
      <c r="AH726" s="33"/>
      <c r="AI726" s="170"/>
      <c r="AJ726" s="170"/>
      <c r="AK726" s="170"/>
      <c r="AL726" s="170"/>
      <c r="AM726" s="33"/>
      <c r="AN726" s="48"/>
      <c r="AO726" s="34"/>
      <c r="AP726" s="38"/>
      <c r="AQ726" s="34"/>
      <c r="AR726" s="31"/>
      <c r="AS726" s="38"/>
      <c r="AT726" s="38"/>
      <c r="AU726" s="37"/>
      <c r="AV726" s="38"/>
      <c r="AW726" s="38"/>
      <c r="AX726" s="147"/>
      <c r="AY726" s="60"/>
      <c r="AZ726" s="60"/>
      <c r="BA726" s="148"/>
      <c r="BB726" s="282"/>
      <c r="BC726" s="283"/>
      <c r="BD726" s="147"/>
      <c r="BE726" s="147"/>
      <c r="BF726" s="147"/>
      <c r="BG726" s="147"/>
      <c r="BH726" s="147"/>
      <c r="BI726" s="147"/>
      <c r="BJ726" s="147"/>
      <c r="BK726" s="148"/>
      <c r="BL726" s="149"/>
      <c r="BM726" s="149"/>
      <c r="BN726" s="147"/>
      <c r="BO726" s="38"/>
      <c r="BP726" s="38"/>
      <c r="BQ726" s="187"/>
      <c r="BR726" s="61"/>
      <c r="BS726" s="61"/>
      <c r="BT726" s="188"/>
      <c r="BU726" s="275"/>
      <c r="BV726" s="275"/>
      <c r="BW726" s="187"/>
      <c r="BX726" s="187"/>
      <c r="BY726" s="187"/>
      <c r="BZ726" s="187"/>
      <c r="CA726" s="187"/>
      <c r="CB726" s="187"/>
      <c r="CC726" s="187"/>
      <c r="CD726" s="187"/>
      <c r="CE726" s="187"/>
      <c r="CF726" s="188"/>
      <c r="CG726" s="189"/>
      <c r="CH726" s="189"/>
      <c r="CI726" s="187"/>
      <c r="CJ726" s="38"/>
      <c r="CK726" s="38"/>
      <c r="CL726" s="38"/>
      <c r="CM726" s="38"/>
      <c r="CN726" s="38"/>
      <c r="CO726" s="38"/>
      <c r="CP726" s="38"/>
      <c r="CQ726" s="38"/>
      <c r="CR726" s="38"/>
      <c r="CS726" s="38"/>
    </row>
    <row r="727" spans="1:97" ht="13.5" customHeight="1" x14ac:dyDescent="0.35">
      <c r="A727" s="25"/>
      <c r="B727" s="132"/>
      <c r="C727" s="27"/>
      <c r="D727" s="104"/>
      <c r="E727" s="105"/>
      <c r="F727" s="29"/>
      <c r="G727" s="30"/>
      <c r="H727" s="30"/>
      <c r="I727" s="31"/>
      <c r="J727" s="106"/>
      <c r="K727" s="106"/>
      <c r="L727" s="107"/>
      <c r="M727" s="107"/>
      <c r="N727" s="108"/>
      <c r="O727" s="108"/>
      <c r="P727" s="108"/>
      <c r="Q727" s="108"/>
      <c r="R727" s="108"/>
      <c r="S727" s="107"/>
      <c r="T727" s="107"/>
      <c r="U727" s="33"/>
      <c r="V727" s="31"/>
      <c r="W727" s="38"/>
      <c r="X727" s="38"/>
      <c r="Y727" s="38"/>
      <c r="Z727" s="38"/>
      <c r="AA727" s="38"/>
      <c r="AB727" s="33"/>
      <c r="AC727" s="33"/>
      <c r="AD727" s="33"/>
      <c r="AE727" s="33"/>
      <c r="AF727" s="33"/>
      <c r="AG727" s="33"/>
      <c r="AH727" s="33"/>
      <c r="AI727" s="170"/>
      <c r="AJ727" s="170"/>
      <c r="AK727" s="170"/>
      <c r="AL727" s="170"/>
      <c r="AM727" s="33"/>
      <c r="AN727" s="48"/>
      <c r="AO727" s="34"/>
      <c r="AP727" s="38"/>
      <c r="AQ727" s="34"/>
      <c r="AR727" s="31"/>
      <c r="AS727" s="38"/>
      <c r="AT727" s="38"/>
      <c r="AU727" s="37"/>
      <c r="AV727" s="38"/>
      <c r="AW727" s="38"/>
      <c r="AX727" s="147"/>
      <c r="AY727" s="60"/>
      <c r="AZ727" s="60"/>
      <c r="BA727" s="148"/>
      <c r="BB727" s="282"/>
      <c r="BC727" s="283"/>
      <c r="BD727" s="147"/>
      <c r="BE727" s="147"/>
      <c r="BF727" s="147"/>
      <c r="BG727" s="147"/>
      <c r="BH727" s="147"/>
      <c r="BI727" s="147"/>
      <c r="BJ727" s="147"/>
      <c r="BK727" s="148"/>
      <c r="BL727" s="149"/>
      <c r="BM727" s="149"/>
      <c r="BN727" s="147"/>
      <c r="BO727" s="38"/>
      <c r="BP727" s="38"/>
      <c r="BQ727" s="187"/>
      <c r="BR727" s="61"/>
      <c r="BS727" s="61"/>
      <c r="BT727" s="188"/>
      <c r="BU727" s="275"/>
      <c r="BV727" s="275"/>
      <c r="BW727" s="187"/>
      <c r="BX727" s="187"/>
      <c r="BY727" s="187"/>
      <c r="BZ727" s="187"/>
      <c r="CA727" s="187"/>
      <c r="CB727" s="187"/>
      <c r="CC727" s="187"/>
      <c r="CD727" s="187"/>
      <c r="CE727" s="187"/>
      <c r="CF727" s="188"/>
      <c r="CG727" s="189"/>
      <c r="CH727" s="189"/>
      <c r="CI727" s="187"/>
      <c r="CJ727" s="38"/>
      <c r="CK727" s="38"/>
      <c r="CL727" s="38"/>
      <c r="CM727" s="38"/>
      <c r="CN727" s="38"/>
      <c r="CO727" s="38"/>
      <c r="CP727" s="38"/>
      <c r="CQ727" s="38"/>
      <c r="CR727" s="38"/>
      <c r="CS727" s="38"/>
    </row>
    <row r="728" spans="1:97" ht="13.5" customHeight="1" x14ac:dyDescent="0.35">
      <c r="A728" s="25"/>
      <c r="B728" s="132"/>
      <c r="C728" s="27"/>
      <c r="D728" s="104"/>
      <c r="E728" s="105"/>
      <c r="F728" s="29"/>
      <c r="G728" s="30"/>
      <c r="H728" s="30"/>
      <c r="I728" s="31"/>
      <c r="J728" s="106"/>
      <c r="K728" s="106"/>
      <c r="L728" s="107"/>
      <c r="M728" s="107"/>
      <c r="N728" s="108"/>
      <c r="O728" s="108"/>
      <c r="P728" s="108"/>
      <c r="Q728" s="108"/>
      <c r="R728" s="108"/>
      <c r="S728" s="107"/>
      <c r="T728" s="107"/>
      <c r="U728" s="33"/>
      <c r="V728" s="31"/>
      <c r="W728" s="38"/>
      <c r="X728" s="38"/>
      <c r="Y728" s="38"/>
      <c r="Z728" s="38"/>
      <c r="AA728" s="38"/>
      <c r="AB728" s="33"/>
      <c r="AC728" s="33"/>
      <c r="AD728" s="33"/>
      <c r="AE728" s="33"/>
      <c r="AF728" s="33"/>
      <c r="AG728" s="33"/>
      <c r="AH728" s="33"/>
      <c r="AI728" s="170"/>
      <c r="AJ728" s="170"/>
      <c r="AK728" s="170"/>
      <c r="AL728" s="170"/>
      <c r="AM728" s="33"/>
      <c r="AN728" s="48"/>
      <c r="AO728" s="34"/>
      <c r="AP728" s="38"/>
      <c r="AQ728" s="34"/>
      <c r="AR728" s="31"/>
      <c r="AS728" s="38"/>
      <c r="AT728" s="38"/>
      <c r="AU728" s="37"/>
      <c r="AV728" s="38"/>
      <c r="AW728" s="38"/>
      <c r="AX728" s="147"/>
      <c r="AY728" s="60"/>
      <c r="AZ728" s="60"/>
      <c r="BA728" s="148"/>
      <c r="BB728" s="282"/>
      <c r="BC728" s="283"/>
      <c r="BD728" s="147"/>
      <c r="BE728" s="147"/>
      <c r="BF728" s="147"/>
      <c r="BG728" s="147"/>
      <c r="BH728" s="147"/>
      <c r="BI728" s="147"/>
      <c r="BJ728" s="147"/>
      <c r="BK728" s="148"/>
      <c r="BL728" s="149"/>
      <c r="BM728" s="149"/>
      <c r="BN728" s="147"/>
      <c r="BO728" s="38"/>
      <c r="BP728" s="38"/>
      <c r="BQ728" s="187"/>
      <c r="BR728" s="61"/>
      <c r="BS728" s="61"/>
      <c r="BT728" s="188"/>
      <c r="BU728" s="275"/>
      <c r="BV728" s="275"/>
      <c r="BW728" s="187"/>
      <c r="BX728" s="187"/>
      <c r="BY728" s="187"/>
      <c r="BZ728" s="187"/>
      <c r="CA728" s="187"/>
      <c r="CB728" s="187"/>
      <c r="CC728" s="187"/>
      <c r="CD728" s="187"/>
      <c r="CE728" s="187"/>
      <c r="CF728" s="188"/>
      <c r="CG728" s="189"/>
      <c r="CH728" s="189"/>
      <c r="CI728" s="187"/>
      <c r="CJ728" s="38"/>
      <c r="CK728" s="38"/>
      <c r="CL728" s="38"/>
      <c r="CM728" s="38"/>
      <c r="CN728" s="38"/>
      <c r="CO728" s="38"/>
      <c r="CP728" s="38"/>
      <c r="CQ728" s="38"/>
      <c r="CR728" s="38"/>
      <c r="CS728" s="38"/>
    </row>
    <row r="729" spans="1:97" ht="13.5" customHeight="1" x14ac:dyDescent="0.35">
      <c r="A729" s="25"/>
      <c r="B729" s="132"/>
      <c r="C729" s="27"/>
      <c r="D729" s="104"/>
      <c r="E729" s="105"/>
      <c r="F729" s="29"/>
      <c r="G729" s="30"/>
      <c r="H729" s="30"/>
      <c r="I729" s="31"/>
      <c r="J729" s="106"/>
      <c r="K729" s="106"/>
      <c r="L729" s="107"/>
      <c r="M729" s="107"/>
      <c r="N729" s="108"/>
      <c r="O729" s="108"/>
      <c r="P729" s="108"/>
      <c r="Q729" s="108"/>
      <c r="R729" s="108"/>
      <c r="S729" s="107"/>
      <c r="T729" s="107"/>
      <c r="U729" s="33"/>
      <c r="V729" s="31"/>
      <c r="W729" s="38"/>
      <c r="X729" s="38"/>
      <c r="Y729" s="38"/>
      <c r="Z729" s="38"/>
      <c r="AA729" s="38"/>
      <c r="AB729" s="33"/>
      <c r="AC729" s="33"/>
      <c r="AD729" s="33"/>
      <c r="AE729" s="33"/>
      <c r="AF729" s="33"/>
      <c r="AG729" s="33"/>
      <c r="AH729" s="33"/>
      <c r="AI729" s="170"/>
      <c r="AJ729" s="170"/>
      <c r="AK729" s="170"/>
      <c r="AL729" s="170"/>
      <c r="AM729" s="33"/>
      <c r="AN729" s="48"/>
      <c r="AO729" s="34"/>
      <c r="AP729" s="38"/>
      <c r="AQ729" s="34"/>
      <c r="AR729" s="31"/>
      <c r="AS729" s="38"/>
      <c r="AT729" s="38"/>
      <c r="AU729" s="37"/>
      <c r="AV729" s="38"/>
      <c r="AW729" s="38"/>
      <c r="AX729" s="147"/>
      <c r="AY729" s="60"/>
      <c r="AZ729" s="60"/>
      <c r="BA729" s="148"/>
      <c r="BB729" s="282"/>
      <c r="BC729" s="283"/>
      <c r="BD729" s="147"/>
      <c r="BE729" s="147"/>
      <c r="BF729" s="147"/>
      <c r="BG729" s="147"/>
      <c r="BH729" s="147"/>
      <c r="BI729" s="147"/>
      <c r="BJ729" s="147"/>
      <c r="BK729" s="148"/>
      <c r="BL729" s="149"/>
      <c r="BM729" s="149"/>
      <c r="BN729" s="147"/>
      <c r="BO729" s="38"/>
      <c r="BP729" s="38"/>
      <c r="BQ729" s="187"/>
      <c r="BR729" s="61"/>
      <c r="BS729" s="61"/>
      <c r="BT729" s="188"/>
      <c r="BU729" s="275"/>
      <c r="BV729" s="275"/>
      <c r="BW729" s="187"/>
      <c r="BX729" s="187"/>
      <c r="BY729" s="187"/>
      <c r="BZ729" s="187"/>
      <c r="CA729" s="187"/>
      <c r="CB729" s="187"/>
      <c r="CC729" s="187"/>
      <c r="CD729" s="187"/>
      <c r="CE729" s="187"/>
      <c r="CF729" s="188"/>
      <c r="CG729" s="189"/>
      <c r="CH729" s="189"/>
      <c r="CI729" s="187"/>
      <c r="CJ729" s="38"/>
      <c r="CK729" s="38"/>
      <c r="CL729" s="38"/>
      <c r="CM729" s="38"/>
      <c r="CN729" s="38"/>
      <c r="CO729" s="38"/>
      <c r="CP729" s="38"/>
      <c r="CQ729" s="38"/>
      <c r="CR729" s="38"/>
      <c r="CS729" s="38"/>
    </row>
    <row r="730" spans="1:97" ht="13.5" customHeight="1" x14ac:dyDescent="0.35">
      <c r="A730" s="25"/>
      <c r="B730" s="132"/>
      <c r="C730" s="27"/>
      <c r="D730" s="104"/>
      <c r="E730" s="105"/>
      <c r="F730" s="29"/>
      <c r="G730" s="30"/>
      <c r="H730" s="30"/>
      <c r="I730" s="31"/>
      <c r="J730" s="106"/>
      <c r="K730" s="106"/>
      <c r="L730" s="107"/>
      <c r="M730" s="107"/>
      <c r="N730" s="108"/>
      <c r="O730" s="108"/>
      <c r="P730" s="108"/>
      <c r="Q730" s="108"/>
      <c r="R730" s="108"/>
      <c r="S730" s="107"/>
      <c r="T730" s="107"/>
      <c r="U730" s="33"/>
      <c r="V730" s="31"/>
      <c r="W730" s="38"/>
      <c r="X730" s="38"/>
      <c r="Y730" s="38"/>
      <c r="Z730" s="38"/>
      <c r="AA730" s="38"/>
      <c r="AB730" s="33"/>
      <c r="AC730" s="33"/>
      <c r="AD730" s="33"/>
      <c r="AE730" s="33"/>
      <c r="AF730" s="33"/>
      <c r="AG730" s="33"/>
      <c r="AH730" s="33"/>
      <c r="AI730" s="170"/>
      <c r="AJ730" s="170"/>
      <c r="AK730" s="170"/>
      <c r="AL730" s="170"/>
      <c r="AM730" s="33"/>
      <c r="AN730" s="48"/>
      <c r="AO730" s="34"/>
      <c r="AP730" s="38"/>
      <c r="AQ730" s="34"/>
      <c r="AR730" s="31"/>
      <c r="AS730" s="38"/>
      <c r="AT730" s="38"/>
      <c r="AU730" s="37"/>
      <c r="AV730" s="38"/>
      <c r="AW730" s="38"/>
      <c r="AX730" s="147"/>
      <c r="AY730" s="60"/>
      <c r="AZ730" s="60"/>
      <c r="BA730" s="148"/>
      <c r="BB730" s="282"/>
      <c r="BC730" s="283"/>
      <c r="BD730" s="147"/>
      <c r="BE730" s="147"/>
      <c r="BF730" s="147"/>
      <c r="BG730" s="147"/>
      <c r="BH730" s="147"/>
      <c r="BI730" s="147"/>
      <c r="BJ730" s="147"/>
      <c r="BK730" s="148"/>
      <c r="BL730" s="149"/>
      <c r="BM730" s="149"/>
      <c r="BN730" s="147"/>
      <c r="BO730" s="38"/>
      <c r="BP730" s="38"/>
      <c r="BQ730" s="187"/>
      <c r="BR730" s="61"/>
      <c r="BS730" s="61"/>
      <c r="BT730" s="188"/>
      <c r="BU730" s="275"/>
      <c r="BV730" s="275"/>
      <c r="BW730" s="187"/>
      <c r="BX730" s="187"/>
      <c r="BY730" s="187"/>
      <c r="BZ730" s="187"/>
      <c r="CA730" s="187"/>
      <c r="CB730" s="187"/>
      <c r="CC730" s="187"/>
      <c r="CD730" s="187"/>
      <c r="CE730" s="187"/>
      <c r="CF730" s="188"/>
      <c r="CG730" s="189"/>
      <c r="CH730" s="189"/>
      <c r="CI730" s="187"/>
      <c r="CJ730" s="38"/>
      <c r="CK730" s="38"/>
      <c r="CL730" s="38"/>
      <c r="CM730" s="38"/>
      <c r="CN730" s="38"/>
      <c r="CO730" s="38"/>
      <c r="CP730" s="38"/>
      <c r="CQ730" s="38"/>
      <c r="CR730" s="38"/>
      <c r="CS730" s="38"/>
    </row>
    <row r="731" spans="1:97" ht="13.5" customHeight="1" x14ac:dyDescent="0.35">
      <c r="A731" s="25"/>
      <c r="B731" s="132"/>
      <c r="C731" s="27"/>
      <c r="D731" s="104"/>
      <c r="E731" s="105"/>
      <c r="F731" s="29"/>
      <c r="G731" s="30"/>
      <c r="H731" s="30"/>
      <c r="I731" s="31"/>
      <c r="J731" s="106"/>
      <c r="K731" s="106"/>
      <c r="L731" s="107"/>
      <c r="M731" s="107"/>
      <c r="N731" s="108"/>
      <c r="O731" s="108"/>
      <c r="P731" s="108"/>
      <c r="Q731" s="108"/>
      <c r="R731" s="108"/>
      <c r="S731" s="107"/>
      <c r="T731" s="107"/>
      <c r="U731" s="33"/>
      <c r="V731" s="31"/>
      <c r="W731" s="38"/>
      <c r="X731" s="38"/>
      <c r="Y731" s="38"/>
      <c r="Z731" s="38"/>
      <c r="AA731" s="38"/>
      <c r="AB731" s="33"/>
      <c r="AC731" s="33"/>
      <c r="AD731" s="33"/>
      <c r="AE731" s="33"/>
      <c r="AF731" s="33"/>
      <c r="AG731" s="33"/>
      <c r="AH731" s="33"/>
      <c r="AI731" s="170"/>
      <c r="AJ731" s="170"/>
      <c r="AK731" s="170"/>
      <c r="AL731" s="170"/>
      <c r="AM731" s="33"/>
      <c r="AN731" s="48"/>
      <c r="AO731" s="34"/>
      <c r="AP731" s="38"/>
      <c r="AQ731" s="34"/>
      <c r="AR731" s="31"/>
      <c r="AS731" s="38"/>
      <c r="AT731" s="38"/>
      <c r="AU731" s="37"/>
      <c r="AV731" s="38"/>
      <c r="AW731" s="38"/>
      <c r="AX731" s="147"/>
      <c r="AY731" s="60"/>
      <c r="AZ731" s="60"/>
      <c r="BA731" s="148"/>
      <c r="BB731" s="282"/>
      <c r="BC731" s="283"/>
      <c r="BD731" s="147"/>
      <c r="BE731" s="147"/>
      <c r="BF731" s="147"/>
      <c r="BG731" s="147"/>
      <c r="BH731" s="147"/>
      <c r="BI731" s="147"/>
      <c r="BJ731" s="147"/>
      <c r="BK731" s="148"/>
      <c r="BL731" s="149"/>
      <c r="BM731" s="149"/>
      <c r="BN731" s="147"/>
      <c r="BO731" s="38"/>
      <c r="BP731" s="38"/>
      <c r="BQ731" s="187"/>
      <c r="BR731" s="61"/>
      <c r="BS731" s="61"/>
      <c r="BT731" s="188"/>
      <c r="BU731" s="275"/>
      <c r="BV731" s="275"/>
      <c r="BW731" s="187"/>
      <c r="BX731" s="187"/>
      <c r="BY731" s="187"/>
      <c r="BZ731" s="187"/>
      <c r="CA731" s="187"/>
      <c r="CB731" s="187"/>
      <c r="CC731" s="187"/>
      <c r="CD731" s="187"/>
      <c r="CE731" s="187"/>
      <c r="CF731" s="188"/>
      <c r="CG731" s="189"/>
      <c r="CH731" s="189"/>
      <c r="CI731" s="187"/>
      <c r="CJ731" s="38"/>
      <c r="CK731" s="38"/>
      <c r="CL731" s="38"/>
      <c r="CM731" s="38"/>
      <c r="CN731" s="38"/>
      <c r="CO731" s="38"/>
      <c r="CP731" s="38"/>
      <c r="CQ731" s="38"/>
      <c r="CR731" s="38"/>
      <c r="CS731" s="38"/>
    </row>
    <row r="732" spans="1:97" ht="13.5" customHeight="1" x14ac:dyDescent="0.35">
      <c r="A732" s="25"/>
      <c r="B732" s="132"/>
      <c r="C732" s="27"/>
      <c r="D732" s="104"/>
      <c r="E732" s="105"/>
      <c r="F732" s="29"/>
      <c r="G732" s="30"/>
      <c r="H732" s="30"/>
      <c r="I732" s="31"/>
      <c r="J732" s="106"/>
      <c r="K732" s="106"/>
      <c r="L732" s="107"/>
      <c r="M732" s="107"/>
      <c r="N732" s="108"/>
      <c r="O732" s="108"/>
      <c r="P732" s="108"/>
      <c r="Q732" s="108"/>
      <c r="R732" s="108"/>
      <c r="S732" s="107"/>
      <c r="T732" s="107"/>
      <c r="U732" s="33"/>
      <c r="V732" s="31"/>
      <c r="W732" s="38"/>
      <c r="X732" s="38"/>
      <c r="Y732" s="38"/>
      <c r="Z732" s="38"/>
      <c r="AA732" s="38"/>
      <c r="AB732" s="33"/>
      <c r="AC732" s="33"/>
      <c r="AD732" s="33"/>
      <c r="AE732" s="33"/>
      <c r="AF732" s="33"/>
      <c r="AG732" s="33"/>
      <c r="AH732" s="33"/>
      <c r="AI732" s="170"/>
      <c r="AJ732" s="170"/>
      <c r="AK732" s="170"/>
      <c r="AL732" s="170"/>
      <c r="AM732" s="33"/>
      <c r="AN732" s="48"/>
      <c r="AO732" s="34"/>
      <c r="AP732" s="38"/>
      <c r="AQ732" s="34"/>
      <c r="AR732" s="31"/>
      <c r="AS732" s="38"/>
      <c r="AT732" s="38"/>
      <c r="AU732" s="37"/>
      <c r="AV732" s="38"/>
      <c r="AW732" s="38"/>
      <c r="AX732" s="147"/>
      <c r="AY732" s="60"/>
      <c r="AZ732" s="60"/>
      <c r="BA732" s="148"/>
      <c r="BB732" s="282"/>
      <c r="BC732" s="283"/>
      <c r="BD732" s="147"/>
      <c r="BE732" s="147"/>
      <c r="BF732" s="147"/>
      <c r="BG732" s="147"/>
      <c r="BH732" s="147"/>
      <c r="BI732" s="147"/>
      <c r="BJ732" s="147"/>
      <c r="BK732" s="148"/>
      <c r="BL732" s="149"/>
      <c r="BM732" s="149"/>
      <c r="BN732" s="147"/>
      <c r="BO732" s="38"/>
      <c r="BP732" s="38"/>
      <c r="BQ732" s="187"/>
      <c r="BR732" s="61"/>
      <c r="BS732" s="61"/>
      <c r="BT732" s="188"/>
      <c r="BU732" s="275"/>
      <c r="BV732" s="275"/>
      <c r="BW732" s="187"/>
      <c r="BX732" s="187"/>
      <c r="BY732" s="187"/>
      <c r="BZ732" s="187"/>
      <c r="CA732" s="187"/>
      <c r="CB732" s="187"/>
      <c r="CC732" s="187"/>
      <c r="CD732" s="187"/>
      <c r="CE732" s="187"/>
      <c r="CF732" s="188"/>
      <c r="CG732" s="189"/>
      <c r="CH732" s="189"/>
      <c r="CI732" s="187"/>
      <c r="CJ732" s="38"/>
      <c r="CK732" s="38"/>
      <c r="CL732" s="38"/>
      <c r="CM732" s="38"/>
      <c r="CN732" s="38"/>
      <c r="CO732" s="38"/>
      <c r="CP732" s="38"/>
      <c r="CQ732" s="38"/>
      <c r="CR732" s="38"/>
      <c r="CS732" s="38"/>
    </row>
    <row r="733" spans="1:97" ht="13.5" customHeight="1" x14ac:dyDescent="0.35">
      <c r="A733" s="25"/>
      <c r="B733" s="132"/>
      <c r="C733" s="27"/>
      <c r="D733" s="104"/>
      <c r="E733" s="105"/>
      <c r="F733" s="29"/>
      <c r="G733" s="30"/>
      <c r="H733" s="30"/>
      <c r="I733" s="31"/>
      <c r="J733" s="106"/>
      <c r="K733" s="106"/>
      <c r="L733" s="107"/>
      <c r="M733" s="107"/>
      <c r="N733" s="108"/>
      <c r="O733" s="108"/>
      <c r="P733" s="108"/>
      <c r="Q733" s="108"/>
      <c r="R733" s="108"/>
      <c r="S733" s="107"/>
      <c r="T733" s="107"/>
      <c r="U733" s="33"/>
      <c r="V733" s="31"/>
      <c r="W733" s="38"/>
      <c r="X733" s="38"/>
      <c r="Y733" s="38"/>
      <c r="Z733" s="38"/>
      <c r="AA733" s="38"/>
      <c r="AB733" s="33"/>
      <c r="AC733" s="33"/>
      <c r="AD733" s="33"/>
      <c r="AE733" s="33"/>
      <c r="AF733" s="33"/>
      <c r="AG733" s="33"/>
      <c r="AH733" s="33"/>
      <c r="AI733" s="170"/>
      <c r="AJ733" s="170"/>
      <c r="AK733" s="170"/>
      <c r="AL733" s="170"/>
      <c r="AM733" s="33"/>
      <c r="AN733" s="48"/>
      <c r="AO733" s="34"/>
      <c r="AP733" s="38"/>
      <c r="AQ733" s="34"/>
      <c r="AR733" s="31"/>
      <c r="AS733" s="38"/>
      <c r="AT733" s="38"/>
      <c r="AU733" s="37"/>
      <c r="AV733" s="38"/>
      <c r="AW733" s="38"/>
      <c r="AX733" s="147"/>
      <c r="AY733" s="60"/>
      <c r="AZ733" s="60"/>
      <c r="BA733" s="148"/>
      <c r="BB733" s="282"/>
      <c r="BC733" s="283"/>
      <c r="BD733" s="147"/>
      <c r="BE733" s="147"/>
      <c r="BF733" s="147"/>
      <c r="BG733" s="147"/>
      <c r="BH733" s="147"/>
      <c r="BI733" s="147"/>
      <c r="BJ733" s="147"/>
      <c r="BK733" s="148"/>
      <c r="BL733" s="149"/>
      <c r="BM733" s="149"/>
      <c r="BN733" s="147"/>
      <c r="BO733" s="38"/>
      <c r="BP733" s="38"/>
      <c r="BQ733" s="187"/>
      <c r="BR733" s="61"/>
      <c r="BS733" s="61"/>
      <c r="BT733" s="188"/>
      <c r="BU733" s="275"/>
      <c r="BV733" s="275"/>
      <c r="BW733" s="187"/>
      <c r="BX733" s="187"/>
      <c r="BY733" s="187"/>
      <c r="BZ733" s="187"/>
      <c r="CA733" s="187"/>
      <c r="CB733" s="187"/>
      <c r="CC733" s="187"/>
      <c r="CD733" s="187"/>
      <c r="CE733" s="187"/>
      <c r="CF733" s="188"/>
      <c r="CG733" s="189"/>
      <c r="CH733" s="189"/>
      <c r="CI733" s="187"/>
      <c r="CJ733" s="38"/>
      <c r="CK733" s="38"/>
      <c r="CL733" s="38"/>
      <c r="CM733" s="38"/>
      <c r="CN733" s="38"/>
      <c r="CO733" s="38"/>
      <c r="CP733" s="38"/>
      <c r="CQ733" s="38"/>
      <c r="CR733" s="38"/>
      <c r="CS733" s="38"/>
    </row>
    <row r="734" spans="1:97" ht="13.5" customHeight="1" x14ac:dyDescent="0.35">
      <c r="A734" s="25"/>
      <c r="B734" s="132"/>
      <c r="C734" s="27"/>
      <c r="D734" s="104"/>
      <c r="E734" s="105"/>
      <c r="F734" s="29"/>
      <c r="G734" s="30"/>
      <c r="H734" s="30"/>
      <c r="I734" s="31"/>
      <c r="J734" s="106"/>
      <c r="K734" s="106"/>
      <c r="L734" s="107"/>
      <c r="M734" s="107"/>
      <c r="N734" s="108"/>
      <c r="O734" s="108"/>
      <c r="P734" s="108"/>
      <c r="Q734" s="108"/>
      <c r="R734" s="108"/>
      <c r="S734" s="107"/>
      <c r="T734" s="107"/>
      <c r="U734" s="33"/>
      <c r="V734" s="31"/>
      <c r="W734" s="38"/>
      <c r="X734" s="38"/>
      <c r="Y734" s="38"/>
      <c r="Z734" s="38"/>
      <c r="AA734" s="38"/>
      <c r="AB734" s="33"/>
      <c r="AC734" s="33"/>
      <c r="AD734" s="33"/>
      <c r="AE734" s="33"/>
      <c r="AF734" s="33"/>
      <c r="AG734" s="33"/>
      <c r="AH734" s="33"/>
      <c r="AI734" s="170"/>
      <c r="AJ734" s="170"/>
      <c r="AK734" s="170"/>
      <c r="AL734" s="170"/>
      <c r="AM734" s="33"/>
      <c r="AN734" s="48"/>
      <c r="AO734" s="34"/>
      <c r="AP734" s="38"/>
      <c r="AQ734" s="34"/>
      <c r="AR734" s="31"/>
      <c r="AS734" s="38"/>
      <c r="AT734" s="38"/>
      <c r="AU734" s="37"/>
      <c r="AV734" s="38"/>
      <c r="AW734" s="38"/>
      <c r="AX734" s="147"/>
      <c r="AY734" s="60"/>
      <c r="AZ734" s="60"/>
      <c r="BA734" s="148"/>
      <c r="BB734" s="282"/>
      <c r="BC734" s="283"/>
      <c r="BD734" s="147"/>
      <c r="BE734" s="147"/>
      <c r="BF734" s="147"/>
      <c r="BG734" s="147"/>
      <c r="BH734" s="147"/>
      <c r="BI734" s="147"/>
      <c r="BJ734" s="147"/>
      <c r="BK734" s="148"/>
      <c r="BL734" s="149"/>
      <c r="BM734" s="149"/>
      <c r="BN734" s="147"/>
      <c r="BO734" s="38"/>
      <c r="BP734" s="38"/>
      <c r="BQ734" s="187"/>
      <c r="BR734" s="61"/>
      <c r="BS734" s="61"/>
      <c r="BT734" s="188"/>
      <c r="BU734" s="275"/>
      <c r="BV734" s="275"/>
      <c r="BW734" s="187"/>
      <c r="BX734" s="187"/>
      <c r="BY734" s="187"/>
      <c r="BZ734" s="187"/>
      <c r="CA734" s="187"/>
      <c r="CB734" s="187"/>
      <c r="CC734" s="187"/>
      <c r="CD734" s="187"/>
      <c r="CE734" s="187"/>
      <c r="CF734" s="188"/>
      <c r="CG734" s="189"/>
      <c r="CH734" s="189"/>
      <c r="CI734" s="187"/>
      <c r="CJ734" s="38"/>
      <c r="CK734" s="38"/>
      <c r="CL734" s="38"/>
      <c r="CM734" s="38"/>
      <c r="CN734" s="38"/>
      <c r="CO734" s="38"/>
      <c r="CP734" s="38"/>
      <c r="CQ734" s="38"/>
      <c r="CR734" s="38"/>
      <c r="CS734" s="38"/>
    </row>
    <row r="735" spans="1:97" ht="13.5" customHeight="1" x14ac:dyDescent="0.35">
      <c r="A735" s="25"/>
      <c r="B735" s="132"/>
      <c r="C735" s="27"/>
      <c r="D735" s="104"/>
      <c r="E735" s="105"/>
      <c r="F735" s="29"/>
      <c r="G735" s="30"/>
      <c r="H735" s="30"/>
      <c r="I735" s="31"/>
      <c r="J735" s="106"/>
      <c r="K735" s="106"/>
      <c r="L735" s="107"/>
      <c r="M735" s="107"/>
      <c r="N735" s="108"/>
      <c r="O735" s="108"/>
      <c r="P735" s="108"/>
      <c r="Q735" s="108"/>
      <c r="R735" s="108"/>
      <c r="S735" s="107"/>
      <c r="T735" s="107"/>
      <c r="U735" s="33"/>
      <c r="V735" s="31"/>
      <c r="W735" s="38"/>
      <c r="X735" s="38"/>
      <c r="Y735" s="38"/>
      <c r="Z735" s="38"/>
      <c r="AA735" s="38"/>
      <c r="AB735" s="33"/>
      <c r="AC735" s="33"/>
      <c r="AD735" s="33"/>
      <c r="AE735" s="33"/>
      <c r="AF735" s="33"/>
      <c r="AG735" s="33"/>
      <c r="AH735" s="33"/>
      <c r="AI735" s="170"/>
      <c r="AJ735" s="170"/>
      <c r="AK735" s="170"/>
      <c r="AL735" s="170"/>
      <c r="AM735" s="33"/>
      <c r="AN735" s="48"/>
      <c r="AO735" s="34"/>
      <c r="AP735" s="38"/>
      <c r="AQ735" s="34"/>
      <c r="AR735" s="31"/>
      <c r="AS735" s="38"/>
      <c r="AT735" s="38"/>
      <c r="AU735" s="37"/>
      <c r="AV735" s="38"/>
      <c r="AW735" s="38"/>
      <c r="AX735" s="147"/>
      <c r="AY735" s="60"/>
      <c r="AZ735" s="60"/>
      <c r="BA735" s="148"/>
      <c r="BB735" s="282"/>
      <c r="BC735" s="283"/>
      <c r="BD735" s="147"/>
      <c r="BE735" s="147"/>
      <c r="BF735" s="147"/>
      <c r="BG735" s="147"/>
      <c r="BH735" s="147"/>
      <c r="BI735" s="147"/>
      <c r="BJ735" s="147"/>
      <c r="BK735" s="148"/>
      <c r="BL735" s="149"/>
      <c r="BM735" s="149"/>
      <c r="BN735" s="147"/>
      <c r="BO735" s="38"/>
      <c r="BP735" s="38"/>
      <c r="BQ735" s="187"/>
      <c r="BR735" s="61"/>
      <c r="BS735" s="61"/>
      <c r="BT735" s="188"/>
      <c r="BU735" s="275"/>
      <c r="BV735" s="275"/>
      <c r="BW735" s="187"/>
      <c r="BX735" s="187"/>
      <c r="BY735" s="187"/>
      <c r="BZ735" s="187"/>
      <c r="CA735" s="187"/>
      <c r="CB735" s="187"/>
      <c r="CC735" s="187"/>
      <c r="CD735" s="187"/>
      <c r="CE735" s="187"/>
      <c r="CF735" s="188"/>
      <c r="CG735" s="189"/>
      <c r="CH735" s="189"/>
      <c r="CI735" s="187"/>
      <c r="CJ735" s="38"/>
      <c r="CK735" s="38"/>
      <c r="CL735" s="38"/>
      <c r="CM735" s="38"/>
      <c r="CN735" s="38"/>
      <c r="CO735" s="38"/>
      <c r="CP735" s="38"/>
      <c r="CQ735" s="38"/>
      <c r="CR735" s="38"/>
      <c r="CS735" s="38"/>
    </row>
    <row r="736" spans="1:97" ht="13.5" customHeight="1" x14ac:dyDescent="0.35">
      <c r="A736" s="25"/>
      <c r="B736" s="132"/>
      <c r="C736" s="27"/>
      <c r="D736" s="104"/>
      <c r="E736" s="105"/>
      <c r="F736" s="29"/>
      <c r="G736" s="30"/>
      <c r="H736" s="30"/>
      <c r="I736" s="31"/>
      <c r="J736" s="106"/>
      <c r="K736" s="106"/>
      <c r="L736" s="107"/>
      <c r="M736" s="107"/>
      <c r="N736" s="108"/>
      <c r="O736" s="108"/>
      <c r="P736" s="108"/>
      <c r="Q736" s="108"/>
      <c r="R736" s="108"/>
      <c r="S736" s="107"/>
      <c r="T736" s="107"/>
      <c r="U736" s="33"/>
      <c r="V736" s="31"/>
      <c r="W736" s="38"/>
      <c r="X736" s="38"/>
      <c r="Y736" s="38"/>
      <c r="Z736" s="38"/>
      <c r="AA736" s="38"/>
      <c r="AB736" s="33"/>
      <c r="AC736" s="33"/>
      <c r="AD736" s="33"/>
      <c r="AE736" s="33"/>
      <c r="AF736" s="33"/>
      <c r="AG736" s="33"/>
      <c r="AH736" s="33"/>
      <c r="AI736" s="170"/>
      <c r="AJ736" s="170"/>
      <c r="AK736" s="170"/>
      <c r="AL736" s="170"/>
      <c r="AM736" s="33"/>
      <c r="AN736" s="48"/>
      <c r="AO736" s="34"/>
      <c r="AP736" s="38"/>
      <c r="AQ736" s="34"/>
      <c r="AR736" s="31"/>
      <c r="AS736" s="38"/>
      <c r="AT736" s="38"/>
      <c r="AU736" s="37"/>
      <c r="AV736" s="38"/>
      <c r="AW736" s="38"/>
      <c r="AX736" s="147"/>
      <c r="AY736" s="60"/>
      <c r="AZ736" s="60"/>
      <c r="BA736" s="148"/>
      <c r="BB736" s="282"/>
      <c r="BC736" s="283"/>
      <c r="BD736" s="147"/>
      <c r="BE736" s="147"/>
      <c r="BF736" s="147"/>
      <c r="BG736" s="147"/>
      <c r="BH736" s="147"/>
      <c r="BI736" s="147"/>
      <c r="BJ736" s="147"/>
      <c r="BK736" s="148"/>
      <c r="BL736" s="149"/>
      <c r="BM736" s="149"/>
      <c r="BN736" s="147"/>
      <c r="BO736" s="38"/>
      <c r="BP736" s="38"/>
      <c r="BQ736" s="187"/>
      <c r="BR736" s="61"/>
      <c r="BS736" s="61"/>
      <c r="BT736" s="188"/>
      <c r="BU736" s="275"/>
      <c r="BV736" s="275"/>
      <c r="BW736" s="187"/>
      <c r="BX736" s="187"/>
      <c r="BY736" s="187"/>
      <c r="BZ736" s="187"/>
      <c r="CA736" s="187"/>
      <c r="CB736" s="187"/>
      <c r="CC736" s="187"/>
      <c r="CD736" s="187"/>
      <c r="CE736" s="187"/>
      <c r="CF736" s="188"/>
      <c r="CG736" s="189"/>
      <c r="CH736" s="189"/>
      <c r="CI736" s="187"/>
      <c r="CJ736" s="38"/>
      <c r="CK736" s="38"/>
      <c r="CL736" s="38"/>
      <c r="CM736" s="38"/>
      <c r="CN736" s="38"/>
      <c r="CO736" s="38"/>
      <c r="CP736" s="38"/>
      <c r="CQ736" s="38"/>
      <c r="CR736" s="38"/>
      <c r="CS736" s="38"/>
    </row>
    <row r="737" spans="1:97" ht="13.5" customHeight="1" x14ac:dyDescent="0.35">
      <c r="A737" s="25"/>
      <c r="B737" s="132"/>
      <c r="C737" s="27"/>
      <c r="D737" s="104"/>
      <c r="E737" s="105"/>
      <c r="F737" s="29"/>
      <c r="G737" s="30"/>
      <c r="H737" s="30"/>
      <c r="I737" s="31"/>
      <c r="J737" s="106"/>
      <c r="K737" s="106"/>
      <c r="L737" s="107"/>
      <c r="M737" s="107"/>
      <c r="N737" s="108"/>
      <c r="O737" s="108"/>
      <c r="P737" s="108"/>
      <c r="Q737" s="108"/>
      <c r="R737" s="108"/>
      <c r="S737" s="107"/>
      <c r="T737" s="107"/>
      <c r="U737" s="33"/>
      <c r="V737" s="31"/>
      <c r="W737" s="38"/>
      <c r="X737" s="38"/>
      <c r="Y737" s="38"/>
      <c r="Z737" s="38"/>
      <c r="AA737" s="38"/>
      <c r="AB737" s="33"/>
      <c r="AC737" s="33"/>
      <c r="AD737" s="33"/>
      <c r="AE737" s="33"/>
      <c r="AF737" s="33"/>
      <c r="AG737" s="33"/>
      <c r="AH737" s="33"/>
      <c r="AI737" s="170"/>
      <c r="AJ737" s="170"/>
      <c r="AK737" s="170"/>
      <c r="AL737" s="170"/>
      <c r="AM737" s="33"/>
      <c r="AN737" s="48"/>
      <c r="AO737" s="34"/>
      <c r="AP737" s="38"/>
      <c r="AQ737" s="34"/>
      <c r="AR737" s="31"/>
      <c r="AS737" s="38"/>
      <c r="AT737" s="38"/>
      <c r="AU737" s="37"/>
      <c r="AV737" s="38"/>
      <c r="AW737" s="38"/>
      <c r="AX737" s="147"/>
      <c r="AY737" s="60"/>
      <c r="AZ737" s="60"/>
      <c r="BA737" s="148"/>
      <c r="BB737" s="282"/>
      <c r="BC737" s="283"/>
      <c r="BD737" s="147"/>
      <c r="BE737" s="147"/>
      <c r="BF737" s="147"/>
      <c r="BG737" s="147"/>
      <c r="BH737" s="147"/>
      <c r="BI737" s="147"/>
      <c r="BJ737" s="147"/>
      <c r="BK737" s="148"/>
      <c r="BL737" s="149"/>
      <c r="BM737" s="149"/>
      <c r="BN737" s="147"/>
      <c r="BO737" s="38"/>
      <c r="BP737" s="38"/>
      <c r="BQ737" s="187"/>
      <c r="BR737" s="61"/>
      <c r="BS737" s="61"/>
      <c r="BT737" s="188"/>
      <c r="BU737" s="275"/>
      <c r="BV737" s="275"/>
      <c r="BW737" s="187"/>
      <c r="BX737" s="187"/>
      <c r="BY737" s="187"/>
      <c r="BZ737" s="187"/>
      <c r="CA737" s="187"/>
      <c r="CB737" s="187"/>
      <c r="CC737" s="187"/>
      <c r="CD737" s="187"/>
      <c r="CE737" s="187"/>
      <c r="CF737" s="188"/>
      <c r="CG737" s="189"/>
      <c r="CH737" s="189"/>
      <c r="CI737" s="187"/>
      <c r="CJ737" s="38"/>
      <c r="CK737" s="38"/>
      <c r="CL737" s="38"/>
      <c r="CM737" s="38"/>
      <c r="CN737" s="38"/>
      <c r="CO737" s="38"/>
      <c r="CP737" s="38"/>
      <c r="CQ737" s="38"/>
      <c r="CR737" s="38"/>
      <c r="CS737" s="38"/>
    </row>
    <row r="738" spans="1:97" ht="13.5" customHeight="1" x14ac:dyDescent="0.35">
      <c r="A738" s="25"/>
      <c r="B738" s="132"/>
      <c r="C738" s="27"/>
      <c r="D738" s="104"/>
      <c r="E738" s="105"/>
      <c r="F738" s="29"/>
      <c r="G738" s="30"/>
      <c r="H738" s="30"/>
      <c r="I738" s="31"/>
      <c r="J738" s="106"/>
      <c r="K738" s="106"/>
      <c r="L738" s="107"/>
      <c r="M738" s="107"/>
      <c r="N738" s="108"/>
      <c r="O738" s="108"/>
      <c r="P738" s="108"/>
      <c r="Q738" s="108"/>
      <c r="R738" s="108"/>
      <c r="S738" s="107"/>
      <c r="T738" s="107"/>
      <c r="U738" s="33"/>
      <c r="V738" s="31"/>
      <c r="W738" s="38"/>
      <c r="X738" s="38"/>
      <c r="Y738" s="38"/>
      <c r="Z738" s="38"/>
      <c r="AA738" s="38"/>
      <c r="AB738" s="33"/>
      <c r="AC738" s="33"/>
      <c r="AD738" s="33"/>
      <c r="AE738" s="33"/>
      <c r="AF738" s="33"/>
      <c r="AG738" s="33"/>
      <c r="AH738" s="33"/>
      <c r="AI738" s="170"/>
      <c r="AJ738" s="170"/>
      <c r="AK738" s="170"/>
      <c r="AL738" s="170"/>
      <c r="AM738" s="33"/>
      <c r="AN738" s="48"/>
      <c r="AO738" s="34"/>
      <c r="AP738" s="38"/>
      <c r="AQ738" s="34"/>
      <c r="AR738" s="31"/>
      <c r="AS738" s="38"/>
      <c r="AT738" s="38"/>
      <c r="AU738" s="37"/>
      <c r="AV738" s="38"/>
      <c r="AW738" s="38"/>
      <c r="AX738" s="147"/>
      <c r="AY738" s="60"/>
      <c r="AZ738" s="60"/>
      <c r="BA738" s="148"/>
      <c r="BB738" s="282"/>
      <c r="BC738" s="283"/>
      <c r="BD738" s="147"/>
      <c r="BE738" s="147"/>
      <c r="BF738" s="147"/>
      <c r="BG738" s="147"/>
      <c r="BH738" s="147"/>
      <c r="BI738" s="147"/>
      <c r="BJ738" s="147"/>
      <c r="BK738" s="148"/>
      <c r="BL738" s="149"/>
      <c r="BM738" s="149"/>
      <c r="BN738" s="147"/>
      <c r="BO738" s="38"/>
      <c r="BP738" s="38"/>
      <c r="BQ738" s="187"/>
      <c r="BR738" s="61"/>
      <c r="BS738" s="61"/>
      <c r="BT738" s="188"/>
      <c r="BU738" s="275"/>
      <c r="BV738" s="275"/>
      <c r="BW738" s="187"/>
      <c r="BX738" s="187"/>
      <c r="BY738" s="187"/>
      <c r="BZ738" s="187"/>
      <c r="CA738" s="187"/>
      <c r="CB738" s="187"/>
      <c r="CC738" s="187"/>
      <c r="CD738" s="187"/>
      <c r="CE738" s="187"/>
      <c r="CF738" s="188"/>
      <c r="CG738" s="189"/>
      <c r="CH738" s="189"/>
      <c r="CI738" s="187"/>
      <c r="CJ738" s="38"/>
      <c r="CK738" s="38"/>
      <c r="CL738" s="38"/>
      <c r="CM738" s="38"/>
      <c r="CN738" s="38"/>
      <c r="CO738" s="38"/>
      <c r="CP738" s="38"/>
      <c r="CQ738" s="38"/>
      <c r="CR738" s="38"/>
      <c r="CS738" s="38"/>
    </row>
    <row r="739" spans="1:97" ht="13.5" customHeight="1" x14ac:dyDescent="0.35">
      <c r="A739" s="25"/>
      <c r="B739" s="132"/>
      <c r="C739" s="27"/>
      <c r="D739" s="104"/>
      <c r="E739" s="105"/>
      <c r="F739" s="29"/>
      <c r="G739" s="30"/>
      <c r="H739" s="30"/>
      <c r="I739" s="31"/>
      <c r="J739" s="106"/>
      <c r="K739" s="106"/>
      <c r="L739" s="107"/>
      <c r="M739" s="107"/>
      <c r="N739" s="108"/>
      <c r="O739" s="108"/>
      <c r="P739" s="108"/>
      <c r="Q739" s="108"/>
      <c r="R739" s="108"/>
      <c r="S739" s="107"/>
      <c r="T739" s="107"/>
      <c r="U739" s="33"/>
      <c r="V739" s="31"/>
      <c r="W739" s="38"/>
      <c r="X739" s="38"/>
      <c r="Y739" s="38"/>
      <c r="Z739" s="38"/>
      <c r="AA739" s="38"/>
      <c r="AB739" s="33"/>
      <c r="AC739" s="33"/>
      <c r="AD739" s="33"/>
      <c r="AE739" s="33"/>
      <c r="AF739" s="33"/>
      <c r="AG739" s="33"/>
      <c r="AH739" s="33"/>
      <c r="AI739" s="170"/>
      <c r="AJ739" s="170"/>
      <c r="AK739" s="170"/>
      <c r="AL739" s="170"/>
      <c r="AM739" s="33"/>
      <c r="AN739" s="48"/>
      <c r="AO739" s="34"/>
      <c r="AP739" s="38"/>
      <c r="AQ739" s="34"/>
      <c r="AR739" s="31"/>
      <c r="AS739" s="38"/>
      <c r="AT739" s="38"/>
      <c r="AU739" s="37"/>
      <c r="AV739" s="38"/>
      <c r="AW739" s="38"/>
      <c r="AX739" s="147"/>
      <c r="AY739" s="60"/>
      <c r="AZ739" s="60"/>
      <c r="BA739" s="148"/>
      <c r="BB739" s="282"/>
      <c r="BC739" s="283"/>
      <c r="BD739" s="147"/>
      <c r="BE739" s="147"/>
      <c r="BF739" s="147"/>
      <c r="BG739" s="147"/>
      <c r="BH739" s="147"/>
      <c r="BI739" s="147"/>
      <c r="BJ739" s="147"/>
      <c r="BK739" s="148"/>
      <c r="BL739" s="149"/>
      <c r="BM739" s="149"/>
      <c r="BN739" s="147"/>
      <c r="BO739" s="38"/>
      <c r="BP739" s="38"/>
      <c r="BQ739" s="187"/>
      <c r="BR739" s="61"/>
      <c r="BS739" s="61"/>
      <c r="BT739" s="188"/>
      <c r="BU739" s="275"/>
      <c r="BV739" s="275"/>
      <c r="BW739" s="187"/>
      <c r="BX739" s="187"/>
      <c r="BY739" s="187"/>
      <c r="BZ739" s="187"/>
      <c r="CA739" s="187"/>
      <c r="CB739" s="187"/>
      <c r="CC739" s="187"/>
      <c r="CD739" s="187"/>
      <c r="CE739" s="187"/>
      <c r="CF739" s="188"/>
      <c r="CG739" s="189"/>
      <c r="CH739" s="189"/>
      <c r="CI739" s="187"/>
      <c r="CJ739" s="38"/>
      <c r="CK739" s="38"/>
      <c r="CL739" s="38"/>
      <c r="CM739" s="38"/>
      <c r="CN739" s="38"/>
      <c r="CO739" s="38"/>
      <c r="CP739" s="38"/>
      <c r="CQ739" s="38"/>
      <c r="CR739" s="38"/>
      <c r="CS739" s="38"/>
    </row>
    <row r="740" spans="1:97" ht="13.5" customHeight="1" x14ac:dyDescent="0.35">
      <c r="A740" s="25"/>
      <c r="B740" s="132"/>
      <c r="C740" s="27"/>
      <c r="D740" s="104"/>
      <c r="E740" s="105"/>
      <c r="F740" s="29"/>
      <c r="G740" s="30"/>
      <c r="H740" s="30"/>
      <c r="I740" s="31"/>
      <c r="J740" s="106"/>
      <c r="K740" s="106"/>
      <c r="L740" s="107"/>
      <c r="M740" s="107"/>
      <c r="N740" s="108"/>
      <c r="O740" s="108"/>
      <c r="P740" s="108"/>
      <c r="Q740" s="108"/>
      <c r="R740" s="108"/>
      <c r="S740" s="107"/>
      <c r="T740" s="107"/>
      <c r="U740" s="33"/>
      <c r="V740" s="31"/>
      <c r="W740" s="38"/>
      <c r="X740" s="38"/>
      <c r="Y740" s="38"/>
      <c r="Z740" s="38"/>
      <c r="AA740" s="38"/>
      <c r="AB740" s="33"/>
      <c r="AC740" s="33"/>
      <c r="AD740" s="33"/>
      <c r="AE740" s="33"/>
      <c r="AF740" s="33"/>
      <c r="AG740" s="33"/>
      <c r="AH740" s="33"/>
      <c r="AI740" s="170"/>
      <c r="AJ740" s="170"/>
      <c r="AK740" s="170"/>
      <c r="AL740" s="170"/>
      <c r="AM740" s="33"/>
      <c r="AN740" s="48"/>
      <c r="AO740" s="34"/>
      <c r="AP740" s="38"/>
      <c r="AQ740" s="34"/>
      <c r="AR740" s="31"/>
      <c r="AS740" s="38"/>
      <c r="AT740" s="38"/>
      <c r="AU740" s="37"/>
      <c r="AV740" s="38"/>
      <c r="AW740" s="38"/>
      <c r="AX740" s="147"/>
      <c r="AY740" s="60"/>
      <c r="AZ740" s="60"/>
      <c r="BA740" s="148"/>
      <c r="BB740" s="282"/>
      <c r="BC740" s="283"/>
      <c r="BD740" s="147"/>
      <c r="BE740" s="147"/>
      <c r="BF740" s="147"/>
      <c r="BG740" s="147"/>
      <c r="BH740" s="147"/>
      <c r="BI740" s="147"/>
      <c r="BJ740" s="147"/>
      <c r="BK740" s="148"/>
      <c r="BL740" s="149"/>
      <c r="BM740" s="149"/>
      <c r="BN740" s="147"/>
      <c r="BO740" s="38"/>
      <c r="BP740" s="38"/>
      <c r="BQ740" s="187"/>
      <c r="BR740" s="61"/>
      <c r="BS740" s="61"/>
      <c r="BT740" s="188"/>
      <c r="BU740" s="275"/>
      <c r="BV740" s="275"/>
      <c r="BW740" s="187"/>
      <c r="BX740" s="187"/>
      <c r="BY740" s="187"/>
      <c r="BZ740" s="187"/>
      <c r="CA740" s="187"/>
      <c r="CB740" s="187"/>
      <c r="CC740" s="187"/>
      <c r="CD740" s="187"/>
      <c r="CE740" s="187"/>
      <c r="CF740" s="188"/>
      <c r="CG740" s="189"/>
      <c r="CH740" s="189"/>
      <c r="CI740" s="187"/>
      <c r="CJ740" s="38"/>
      <c r="CK740" s="38"/>
      <c r="CL740" s="38"/>
      <c r="CM740" s="38"/>
      <c r="CN740" s="38"/>
      <c r="CO740" s="38"/>
      <c r="CP740" s="38"/>
      <c r="CQ740" s="38"/>
      <c r="CR740" s="38"/>
      <c r="CS740" s="38"/>
    </row>
    <row r="741" spans="1:97" ht="13.5" customHeight="1" x14ac:dyDescent="0.35">
      <c r="A741" s="25"/>
      <c r="B741" s="132"/>
      <c r="C741" s="27"/>
      <c r="D741" s="104"/>
      <c r="E741" s="105"/>
      <c r="F741" s="29"/>
      <c r="G741" s="30"/>
      <c r="H741" s="30"/>
      <c r="I741" s="31"/>
      <c r="J741" s="106"/>
      <c r="K741" s="106"/>
      <c r="L741" s="107"/>
      <c r="M741" s="107"/>
      <c r="N741" s="108"/>
      <c r="O741" s="108"/>
      <c r="P741" s="108"/>
      <c r="Q741" s="108"/>
      <c r="R741" s="108"/>
      <c r="S741" s="107"/>
      <c r="T741" s="107"/>
      <c r="U741" s="33"/>
      <c r="V741" s="31"/>
      <c r="W741" s="38"/>
      <c r="X741" s="38"/>
      <c r="Y741" s="38"/>
      <c r="Z741" s="38"/>
      <c r="AA741" s="38"/>
      <c r="AB741" s="33"/>
      <c r="AC741" s="33"/>
      <c r="AD741" s="33"/>
      <c r="AE741" s="33"/>
      <c r="AF741" s="33"/>
      <c r="AG741" s="33"/>
      <c r="AH741" s="33"/>
      <c r="AI741" s="170"/>
      <c r="AJ741" s="170"/>
      <c r="AK741" s="170"/>
      <c r="AL741" s="170"/>
      <c r="AM741" s="33"/>
      <c r="AN741" s="48"/>
      <c r="AO741" s="34"/>
      <c r="AP741" s="38"/>
      <c r="AQ741" s="34"/>
      <c r="AR741" s="31"/>
      <c r="AS741" s="38"/>
      <c r="AT741" s="38"/>
      <c r="AU741" s="37"/>
      <c r="AV741" s="38"/>
      <c r="AW741" s="38"/>
      <c r="AX741" s="147"/>
      <c r="AY741" s="60"/>
      <c r="AZ741" s="60"/>
      <c r="BA741" s="148"/>
      <c r="BB741" s="282"/>
      <c r="BC741" s="283"/>
      <c r="BD741" s="147"/>
      <c r="BE741" s="147"/>
      <c r="BF741" s="147"/>
      <c r="BG741" s="147"/>
      <c r="BH741" s="147"/>
      <c r="BI741" s="147"/>
      <c r="BJ741" s="147"/>
      <c r="BK741" s="148"/>
      <c r="BL741" s="149"/>
      <c r="BM741" s="149"/>
      <c r="BN741" s="147"/>
      <c r="BO741" s="38"/>
      <c r="BP741" s="38"/>
      <c r="BQ741" s="187"/>
      <c r="BR741" s="61"/>
      <c r="BS741" s="61"/>
      <c r="BT741" s="188"/>
      <c r="BU741" s="275"/>
      <c r="BV741" s="275"/>
      <c r="BW741" s="187"/>
      <c r="BX741" s="187"/>
      <c r="BY741" s="187"/>
      <c r="BZ741" s="187"/>
      <c r="CA741" s="187"/>
      <c r="CB741" s="187"/>
      <c r="CC741" s="187"/>
      <c r="CD741" s="187"/>
      <c r="CE741" s="187"/>
      <c r="CF741" s="188"/>
      <c r="CG741" s="189"/>
      <c r="CH741" s="189"/>
      <c r="CI741" s="187"/>
      <c r="CJ741" s="38"/>
      <c r="CK741" s="38"/>
      <c r="CL741" s="38"/>
      <c r="CM741" s="38"/>
      <c r="CN741" s="38"/>
      <c r="CO741" s="38"/>
      <c r="CP741" s="38"/>
      <c r="CQ741" s="38"/>
      <c r="CR741" s="38"/>
      <c r="CS741" s="38"/>
    </row>
    <row r="742" spans="1:97" ht="13.5" customHeight="1" x14ac:dyDescent="0.35">
      <c r="A742" s="25"/>
      <c r="B742" s="132"/>
      <c r="C742" s="27"/>
      <c r="D742" s="104"/>
      <c r="E742" s="105"/>
      <c r="F742" s="29"/>
      <c r="G742" s="30"/>
      <c r="H742" s="30"/>
      <c r="I742" s="31"/>
      <c r="J742" s="106"/>
      <c r="K742" s="106"/>
      <c r="L742" s="107"/>
      <c r="M742" s="107"/>
      <c r="N742" s="108"/>
      <c r="O742" s="108"/>
      <c r="P742" s="108"/>
      <c r="Q742" s="108"/>
      <c r="R742" s="108"/>
      <c r="S742" s="107"/>
      <c r="T742" s="107"/>
      <c r="U742" s="33"/>
      <c r="V742" s="31"/>
      <c r="W742" s="38"/>
      <c r="X742" s="38"/>
      <c r="Y742" s="38"/>
      <c r="Z742" s="38"/>
      <c r="AA742" s="38"/>
      <c r="AB742" s="33"/>
      <c r="AC742" s="33"/>
      <c r="AD742" s="33"/>
      <c r="AE742" s="33"/>
      <c r="AF742" s="33"/>
      <c r="AG742" s="33"/>
      <c r="AH742" s="33"/>
      <c r="AI742" s="170"/>
      <c r="AJ742" s="170"/>
      <c r="AK742" s="170"/>
      <c r="AL742" s="170"/>
      <c r="AM742" s="33"/>
      <c r="AN742" s="48"/>
      <c r="AO742" s="34"/>
      <c r="AP742" s="38"/>
      <c r="AQ742" s="34"/>
      <c r="AR742" s="31"/>
      <c r="AS742" s="38"/>
      <c r="AT742" s="38"/>
      <c r="AU742" s="37"/>
      <c r="AV742" s="38"/>
      <c r="AW742" s="38"/>
      <c r="AX742" s="147"/>
      <c r="AY742" s="60"/>
      <c r="AZ742" s="60"/>
      <c r="BA742" s="148"/>
      <c r="BB742" s="282"/>
      <c r="BC742" s="283"/>
      <c r="BD742" s="147"/>
      <c r="BE742" s="147"/>
      <c r="BF742" s="147"/>
      <c r="BG742" s="147"/>
      <c r="BH742" s="147"/>
      <c r="BI742" s="147"/>
      <c r="BJ742" s="147"/>
      <c r="BK742" s="148"/>
      <c r="BL742" s="149"/>
      <c r="BM742" s="149"/>
      <c r="BN742" s="147"/>
      <c r="BO742" s="38"/>
      <c r="BP742" s="38"/>
      <c r="BQ742" s="187"/>
      <c r="BR742" s="61"/>
      <c r="BS742" s="61"/>
      <c r="BT742" s="188"/>
      <c r="BU742" s="275"/>
      <c r="BV742" s="275"/>
      <c r="BW742" s="187"/>
      <c r="BX742" s="187"/>
      <c r="BY742" s="187"/>
      <c r="BZ742" s="187"/>
      <c r="CA742" s="187"/>
      <c r="CB742" s="187"/>
      <c r="CC742" s="187"/>
      <c r="CD742" s="187"/>
      <c r="CE742" s="187"/>
      <c r="CF742" s="188"/>
      <c r="CG742" s="189"/>
      <c r="CH742" s="189"/>
      <c r="CI742" s="187"/>
      <c r="CJ742" s="38"/>
      <c r="CK742" s="38"/>
      <c r="CL742" s="38"/>
      <c r="CM742" s="38"/>
      <c r="CN742" s="38"/>
      <c r="CO742" s="38"/>
      <c r="CP742" s="38"/>
      <c r="CQ742" s="38"/>
      <c r="CR742" s="38"/>
      <c r="CS742" s="38"/>
    </row>
    <row r="743" spans="1:97" ht="13.5" customHeight="1" x14ac:dyDescent="0.35">
      <c r="A743" s="25"/>
      <c r="B743" s="132"/>
      <c r="C743" s="27"/>
      <c r="D743" s="104"/>
      <c r="E743" s="105"/>
      <c r="F743" s="29"/>
      <c r="G743" s="30"/>
      <c r="H743" s="30"/>
      <c r="I743" s="31"/>
      <c r="J743" s="106"/>
      <c r="K743" s="106"/>
      <c r="L743" s="107"/>
      <c r="M743" s="107"/>
      <c r="N743" s="108"/>
      <c r="O743" s="108"/>
      <c r="P743" s="108"/>
      <c r="Q743" s="108"/>
      <c r="R743" s="108"/>
      <c r="S743" s="107"/>
      <c r="T743" s="107"/>
      <c r="U743" s="33"/>
      <c r="V743" s="31"/>
      <c r="W743" s="38"/>
      <c r="X743" s="38"/>
      <c r="Y743" s="38"/>
      <c r="Z743" s="38"/>
      <c r="AA743" s="38"/>
      <c r="AB743" s="33"/>
      <c r="AC743" s="33"/>
      <c r="AD743" s="33"/>
      <c r="AE743" s="33"/>
      <c r="AF743" s="33"/>
      <c r="AG743" s="33"/>
      <c r="AH743" s="33"/>
      <c r="AI743" s="170"/>
      <c r="AJ743" s="170"/>
      <c r="AK743" s="170"/>
      <c r="AL743" s="170"/>
      <c r="AM743" s="33"/>
      <c r="AN743" s="48"/>
      <c r="AO743" s="34"/>
      <c r="AP743" s="38"/>
      <c r="AQ743" s="34"/>
      <c r="AR743" s="31"/>
      <c r="AS743" s="38"/>
      <c r="AT743" s="38"/>
      <c r="AU743" s="37"/>
      <c r="AV743" s="38"/>
      <c r="AW743" s="38"/>
      <c r="AX743" s="147"/>
      <c r="AY743" s="60"/>
      <c r="AZ743" s="60"/>
      <c r="BA743" s="148"/>
      <c r="BB743" s="282"/>
      <c r="BC743" s="283"/>
      <c r="BD743" s="147"/>
      <c r="BE743" s="147"/>
      <c r="BF743" s="147"/>
      <c r="BG743" s="147"/>
      <c r="BH743" s="147"/>
      <c r="BI743" s="147"/>
      <c r="BJ743" s="147"/>
      <c r="BK743" s="148"/>
      <c r="BL743" s="149"/>
      <c r="BM743" s="149"/>
      <c r="BN743" s="147"/>
      <c r="BO743" s="38"/>
      <c r="BP743" s="38"/>
      <c r="BQ743" s="187"/>
      <c r="BR743" s="61"/>
      <c r="BS743" s="61"/>
      <c r="BT743" s="188"/>
      <c r="BU743" s="275"/>
      <c r="BV743" s="275"/>
      <c r="BW743" s="187"/>
      <c r="BX743" s="187"/>
      <c r="BY743" s="187"/>
      <c r="BZ743" s="187"/>
      <c r="CA743" s="187"/>
      <c r="CB743" s="187"/>
      <c r="CC743" s="187"/>
      <c r="CD743" s="187"/>
      <c r="CE743" s="187"/>
      <c r="CF743" s="188"/>
      <c r="CG743" s="189"/>
      <c r="CH743" s="189"/>
      <c r="CI743" s="187"/>
      <c r="CJ743" s="38"/>
      <c r="CK743" s="38"/>
      <c r="CL743" s="38"/>
      <c r="CM743" s="38"/>
      <c r="CN743" s="38"/>
      <c r="CO743" s="38"/>
      <c r="CP743" s="38"/>
      <c r="CQ743" s="38"/>
      <c r="CR743" s="38"/>
      <c r="CS743" s="38"/>
    </row>
    <row r="744" spans="1:97" ht="13.5" customHeight="1" x14ac:dyDescent="0.35">
      <c r="A744" s="25"/>
      <c r="B744" s="132"/>
      <c r="C744" s="27"/>
      <c r="D744" s="104"/>
      <c r="E744" s="105"/>
      <c r="F744" s="29"/>
      <c r="G744" s="30"/>
      <c r="H744" s="30"/>
      <c r="I744" s="31"/>
      <c r="J744" s="106"/>
      <c r="K744" s="106"/>
      <c r="L744" s="107"/>
      <c r="M744" s="107"/>
      <c r="N744" s="108"/>
      <c r="O744" s="108"/>
      <c r="P744" s="108"/>
      <c r="Q744" s="108"/>
      <c r="R744" s="108"/>
      <c r="S744" s="107"/>
      <c r="T744" s="107"/>
      <c r="U744" s="33"/>
      <c r="V744" s="31"/>
      <c r="W744" s="38"/>
      <c r="X744" s="38"/>
      <c r="Y744" s="38"/>
      <c r="Z744" s="38"/>
      <c r="AA744" s="38"/>
      <c r="AB744" s="33"/>
      <c r="AC744" s="33"/>
      <c r="AD744" s="33"/>
      <c r="AE744" s="33"/>
      <c r="AF744" s="33"/>
      <c r="AG744" s="33"/>
      <c r="AH744" s="33"/>
      <c r="AI744" s="170"/>
      <c r="AJ744" s="170"/>
      <c r="AK744" s="170"/>
      <c r="AL744" s="170"/>
      <c r="AM744" s="33"/>
      <c r="AN744" s="48"/>
      <c r="AO744" s="34"/>
      <c r="AP744" s="38"/>
      <c r="AQ744" s="34"/>
      <c r="AR744" s="31"/>
      <c r="AS744" s="38"/>
      <c r="AT744" s="38"/>
      <c r="AU744" s="37"/>
      <c r="AV744" s="38"/>
      <c r="AW744" s="38"/>
      <c r="AX744" s="147"/>
      <c r="AY744" s="60"/>
      <c r="AZ744" s="60"/>
      <c r="BA744" s="148"/>
      <c r="BB744" s="282"/>
      <c r="BC744" s="283"/>
      <c r="BD744" s="147"/>
      <c r="BE744" s="147"/>
      <c r="BF744" s="147"/>
      <c r="BG744" s="147"/>
      <c r="BH744" s="147"/>
      <c r="BI744" s="147"/>
      <c r="BJ744" s="147"/>
      <c r="BK744" s="148"/>
      <c r="BL744" s="149"/>
      <c r="BM744" s="149"/>
      <c r="BN744" s="147"/>
      <c r="BO744" s="38"/>
      <c r="BP744" s="38"/>
      <c r="BQ744" s="187"/>
      <c r="BR744" s="61"/>
      <c r="BS744" s="61"/>
      <c r="BT744" s="188"/>
      <c r="BU744" s="275"/>
      <c r="BV744" s="275"/>
      <c r="BW744" s="187"/>
      <c r="BX744" s="187"/>
      <c r="BY744" s="187"/>
      <c r="BZ744" s="187"/>
      <c r="CA744" s="187"/>
      <c r="CB744" s="187"/>
      <c r="CC744" s="187"/>
      <c r="CD744" s="187"/>
      <c r="CE744" s="187"/>
      <c r="CF744" s="188"/>
      <c r="CG744" s="189"/>
      <c r="CH744" s="189"/>
      <c r="CI744" s="187"/>
      <c r="CJ744" s="38"/>
      <c r="CK744" s="38"/>
      <c r="CL744" s="38"/>
      <c r="CM744" s="38"/>
      <c r="CN744" s="38"/>
      <c r="CO744" s="38"/>
      <c r="CP744" s="38"/>
      <c r="CQ744" s="38"/>
      <c r="CR744" s="38"/>
      <c r="CS744" s="38"/>
    </row>
    <row r="745" spans="1:97" ht="13.5" customHeight="1" x14ac:dyDescent="0.35">
      <c r="A745" s="25"/>
      <c r="B745" s="132"/>
      <c r="C745" s="27"/>
      <c r="D745" s="104"/>
      <c r="E745" s="105"/>
      <c r="F745" s="29"/>
      <c r="G745" s="30"/>
      <c r="H745" s="30"/>
      <c r="I745" s="31"/>
      <c r="J745" s="106"/>
      <c r="K745" s="106"/>
      <c r="L745" s="107"/>
      <c r="M745" s="107"/>
      <c r="N745" s="108"/>
      <c r="O745" s="108"/>
      <c r="P745" s="108"/>
      <c r="Q745" s="108"/>
      <c r="R745" s="108"/>
      <c r="S745" s="107"/>
      <c r="T745" s="107"/>
      <c r="U745" s="33"/>
      <c r="V745" s="31"/>
      <c r="W745" s="38"/>
      <c r="X745" s="38"/>
      <c r="Y745" s="38"/>
      <c r="Z745" s="38"/>
      <c r="AA745" s="38"/>
      <c r="AB745" s="33"/>
      <c r="AC745" s="33"/>
      <c r="AD745" s="33"/>
      <c r="AE745" s="33"/>
      <c r="AF745" s="33"/>
      <c r="AG745" s="33"/>
      <c r="AH745" s="33"/>
      <c r="AI745" s="170"/>
      <c r="AJ745" s="170"/>
      <c r="AK745" s="170"/>
      <c r="AL745" s="170"/>
      <c r="AM745" s="33"/>
      <c r="AN745" s="48"/>
      <c r="AO745" s="34"/>
      <c r="AP745" s="38"/>
      <c r="AQ745" s="34"/>
      <c r="AR745" s="31"/>
      <c r="AS745" s="38"/>
      <c r="AT745" s="38"/>
      <c r="AU745" s="37"/>
      <c r="AV745" s="38"/>
      <c r="AW745" s="38"/>
      <c r="AX745" s="147"/>
      <c r="AY745" s="60"/>
      <c r="AZ745" s="60"/>
      <c r="BA745" s="148"/>
      <c r="BB745" s="282"/>
      <c r="BC745" s="283"/>
      <c r="BD745" s="147"/>
      <c r="BE745" s="147"/>
      <c r="BF745" s="147"/>
      <c r="BG745" s="147"/>
      <c r="BH745" s="147"/>
      <c r="BI745" s="147"/>
      <c r="BJ745" s="147"/>
      <c r="BK745" s="148"/>
      <c r="BL745" s="149"/>
      <c r="BM745" s="149"/>
      <c r="BN745" s="147"/>
      <c r="BO745" s="38"/>
      <c r="BP745" s="38"/>
      <c r="BQ745" s="187"/>
      <c r="BR745" s="61"/>
      <c r="BS745" s="61"/>
      <c r="BT745" s="188"/>
      <c r="BU745" s="275"/>
      <c r="BV745" s="275"/>
      <c r="BW745" s="187"/>
      <c r="BX745" s="187"/>
      <c r="BY745" s="187"/>
      <c r="BZ745" s="187"/>
      <c r="CA745" s="187"/>
      <c r="CB745" s="187"/>
      <c r="CC745" s="187"/>
      <c r="CD745" s="187"/>
      <c r="CE745" s="187"/>
      <c r="CF745" s="188"/>
      <c r="CG745" s="189"/>
      <c r="CH745" s="189"/>
      <c r="CI745" s="187"/>
      <c r="CJ745" s="38"/>
      <c r="CK745" s="38"/>
      <c r="CL745" s="38"/>
      <c r="CM745" s="38"/>
      <c r="CN745" s="38"/>
      <c r="CO745" s="38"/>
      <c r="CP745" s="38"/>
      <c r="CQ745" s="38"/>
      <c r="CR745" s="38"/>
      <c r="CS745" s="38"/>
    </row>
    <row r="746" spans="1:97" ht="13.5" customHeight="1" x14ac:dyDescent="0.35">
      <c r="A746" s="25"/>
      <c r="B746" s="132"/>
      <c r="C746" s="27"/>
      <c r="D746" s="104"/>
      <c r="E746" s="105"/>
      <c r="F746" s="29"/>
      <c r="G746" s="30"/>
      <c r="H746" s="30"/>
      <c r="I746" s="31"/>
      <c r="J746" s="106"/>
      <c r="K746" s="106"/>
      <c r="L746" s="107"/>
      <c r="M746" s="107"/>
      <c r="N746" s="108"/>
      <c r="O746" s="108"/>
      <c r="P746" s="108"/>
      <c r="Q746" s="108"/>
      <c r="R746" s="108"/>
      <c r="S746" s="107"/>
      <c r="T746" s="107"/>
      <c r="U746" s="33"/>
      <c r="V746" s="31"/>
      <c r="W746" s="38"/>
      <c r="X746" s="38"/>
      <c r="Y746" s="38"/>
      <c r="Z746" s="38"/>
      <c r="AA746" s="38"/>
      <c r="AB746" s="33"/>
      <c r="AC746" s="33"/>
      <c r="AD746" s="33"/>
      <c r="AE746" s="33"/>
      <c r="AF746" s="33"/>
      <c r="AG746" s="33"/>
      <c r="AH746" s="33"/>
      <c r="AI746" s="170"/>
      <c r="AJ746" s="170"/>
      <c r="AK746" s="170"/>
      <c r="AL746" s="170"/>
      <c r="AM746" s="33"/>
      <c r="AN746" s="48"/>
      <c r="AO746" s="34"/>
      <c r="AP746" s="38"/>
      <c r="AQ746" s="34"/>
      <c r="AR746" s="31"/>
      <c r="AS746" s="38"/>
      <c r="AT746" s="38"/>
      <c r="AU746" s="37"/>
      <c r="AV746" s="38"/>
      <c r="AW746" s="38"/>
      <c r="AX746" s="147"/>
      <c r="AY746" s="60"/>
      <c r="AZ746" s="60"/>
      <c r="BA746" s="148"/>
      <c r="BB746" s="282"/>
      <c r="BC746" s="283"/>
      <c r="BD746" s="147"/>
      <c r="BE746" s="147"/>
      <c r="BF746" s="147"/>
      <c r="BG746" s="147"/>
      <c r="BH746" s="147"/>
      <c r="BI746" s="147"/>
      <c r="BJ746" s="147"/>
      <c r="BK746" s="148"/>
      <c r="BL746" s="149"/>
      <c r="BM746" s="149"/>
      <c r="BN746" s="147"/>
      <c r="BO746" s="38"/>
      <c r="BP746" s="38"/>
      <c r="BQ746" s="187"/>
      <c r="BR746" s="61"/>
      <c r="BS746" s="61"/>
      <c r="BT746" s="188"/>
      <c r="BU746" s="275"/>
      <c r="BV746" s="275"/>
      <c r="BW746" s="187"/>
      <c r="BX746" s="187"/>
      <c r="BY746" s="187"/>
      <c r="BZ746" s="187"/>
      <c r="CA746" s="187"/>
      <c r="CB746" s="187"/>
      <c r="CC746" s="187"/>
      <c r="CD746" s="187"/>
      <c r="CE746" s="187"/>
      <c r="CF746" s="188"/>
      <c r="CG746" s="189"/>
      <c r="CH746" s="189"/>
      <c r="CI746" s="187"/>
      <c r="CJ746" s="38"/>
      <c r="CK746" s="38"/>
      <c r="CL746" s="38"/>
      <c r="CM746" s="38"/>
      <c r="CN746" s="38"/>
      <c r="CO746" s="38"/>
      <c r="CP746" s="38"/>
      <c r="CQ746" s="38"/>
      <c r="CR746" s="38"/>
      <c r="CS746" s="38"/>
    </row>
    <row r="747" spans="1:97" ht="13.5" customHeight="1" x14ac:dyDescent="0.35">
      <c r="A747" s="25"/>
      <c r="B747" s="132"/>
      <c r="C747" s="27"/>
      <c r="D747" s="104"/>
      <c r="E747" s="105"/>
      <c r="F747" s="29"/>
      <c r="G747" s="30"/>
      <c r="H747" s="30"/>
      <c r="I747" s="31"/>
      <c r="J747" s="106"/>
      <c r="K747" s="106"/>
      <c r="L747" s="107"/>
      <c r="M747" s="107"/>
      <c r="N747" s="108"/>
      <c r="O747" s="108"/>
      <c r="P747" s="108"/>
      <c r="Q747" s="108"/>
      <c r="R747" s="108"/>
      <c r="S747" s="107"/>
      <c r="T747" s="107"/>
      <c r="U747" s="33"/>
      <c r="V747" s="31"/>
      <c r="W747" s="38"/>
      <c r="X747" s="38"/>
      <c r="Y747" s="38"/>
      <c r="Z747" s="38"/>
      <c r="AA747" s="38"/>
      <c r="AB747" s="33"/>
      <c r="AC747" s="33"/>
      <c r="AD747" s="33"/>
      <c r="AE747" s="33"/>
      <c r="AF747" s="33"/>
      <c r="AG747" s="33"/>
      <c r="AH747" s="33"/>
      <c r="AI747" s="170"/>
      <c r="AJ747" s="170"/>
      <c r="AK747" s="170"/>
      <c r="AL747" s="170"/>
      <c r="AM747" s="33"/>
      <c r="AN747" s="48"/>
      <c r="AO747" s="34"/>
      <c r="AP747" s="38"/>
      <c r="AQ747" s="34"/>
      <c r="AR747" s="31"/>
      <c r="AS747" s="38"/>
      <c r="AT747" s="38"/>
      <c r="AU747" s="37"/>
      <c r="AV747" s="38"/>
      <c r="AW747" s="38"/>
      <c r="AX747" s="147"/>
      <c r="AY747" s="60"/>
      <c r="AZ747" s="60"/>
      <c r="BA747" s="148"/>
      <c r="BB747" s="282"/>
      <c r="BC747" s="283"/>
      <c r="BD747" s="147"/>
      <c r="BE747" s="147"/>
      <c r="BF747" s="147"/>
      <c r="BG747" s="147"/>
      <c r="BH747" s="147"/>
      <c r="BI747" s="147"/>
      <c r="BJ747" s="147"/>
      <c r="BK747" s="148"/>
      <c r="BL747" s="149"/>
      <c r="BM747" s="149"/>
      <c r="BN747" s="147"/>
      <c r="BO747" s="38"/>
      <c r="BP747" s="38"/>
      <c r="BQ747" s="187"/>
      <c r="BR747" s="61"/>
      <c r="BS747" s="61"/>
      <c r="BT747" s="188"/>
      <c r="BU747" s="275"/>
      <c r="BV747" s="275"/>
      <c r="BW747" s="187"/>
      <c r="BX747" s="187"/>
      <c r="BY747" s="187"/>
      <c r="BZ747" s="187"/>
      <c r="CA747" s="187"/>
      <c r="CB747" s="187"/>
      <c r="CC747" s="187"/>
      <c r="CD747" s="187"/>
      <c r="CE747" s="187"/>
      <c r="CF747" s="188"/>
      <c r="CG747" s="189"/>
      <c r="CH747" s="189"/>
      <c r="CI747" s="187"/>
      <c r="CJ747" s="38"/>
      <c r="CK747" s="38"/>
      <c r="CL747" s="38"/>
      <c r="CM747" s="38"/>
      <c r="CN747" s="38"/>
      <c r="CO747" s="38"/>
      <c r="CP747" s="38"/>
      <c r="CQ747" s="38"/>
      <c r="CR747" s="38"/>
      <c r="CS747" s="38"/>
    </row>
    <row r="748" spans="1:97" ht="13.5" customHeight="1" x14ac:dyDescent="0.35">
      <c r="A748" s="25"/>
      <c r="B748" s="132"/>
      <c r="C748" s="27"/>
      <c r="D748" s="104"/>
      <c r="E748" s="105"/>
      <c r="F748" s="29"/>
      <c r="G748" s="30"/>
      <c r="H748" s="30"/>
      <c r="I748" s="31"/>
      <c r="J748" s="106"/>
      <c r="K748" s="106"/>
      <c r="L748" s="107"/>
      <c r="M748" s="107"/>
      <c r="N748" s="108"/>
      <c r="O748" s="108"/>
      <c r="P748" s="108"/>
      <c r="Q748" s="108"/>
      <c r="R748" s="108"/>
      <c r="S748" s="107"/>
      <c r="T748" s="107"/>
      <c r="U748" s="33"/>
      <c r="V748" s="31"/>
      <c r="W748" s="38"/>
      <c r="X748" s="38"/>
      <c r="Y748" s="38"/>
      <c r="Z748" s="38"/>
      <c r="AA748" s="38"/>
      <c r="AB748" s="33"/>
      <c r="AC748" s="33"/>
      <c r="AD748" s="33"/>
      <c r="AE748" s="33"/>
      <c r="AF748" s="33"/>
      <c r="AG748" s="33"/>
      <c r="AH748" s="33"/>
      <c r="AI748" s="170"/>
      <c r="AJ748" s="170"/>
      <c r="AK748" s="170"/>
      <c r="AL748" s="170"/>
      <c r="AM748" s="33"/>
      <c r="AN748" s="48"/>
      <c r="AO748" s="34"/>
      <c r="AP748" s="38"/>
      <c r="AQ748" s="34"/>
      <c r="AR748" s="31"/>
      <c r="AS748" s="38"/>
      <c r="AT748" s="38"/>
      <c r="AU748" s="37"/>
      <c r="AV748" s="38"/>
      <c r="AW748" s="38"/>
      <c r="AX748" s="147"/>
      <c r="AY748" s="60"/>
      <c r="AZ748" s="60"/>
      <c r="BA748" s="148"/>
      <c r="BB748" s="282"/>
      <c r="BC748" s="283"/>
      <c r="BD748" s="147"/>
      <c r="BE748" s="147"/>
      <c r="BF748" s="147"/>
      <c r="BG748" s="147"/>
      <c r="BH748" s="147"/>
      <c r="BI748" s="147"/>
      <c r="BJ748" s="147"/>
      <c r="BK748" s="148"/>
      <c r="BL748" s="149"/>
      <c r="BM748" s="149"/>
      <c r="BN748" s="147"/>
      <c r="BO748" s="38"/>
      <c r="BP748" s="38"/>
      <c r="BQ748" s="187"/>
      <c r="BR748" s="61"/>
      <c r="BS748" s="61"/>
      <c r="BT748" s="188"/>
      <c r="BU748" s="275"/>
      <c r="BV748" s="275"/>
      <c r="BW748" s="187"/>
      <c r="BX748" s="187"/>
      <c r="BY748" s="187"/>
      <c r="BZ748" s="187"/>
      <c r="CA748" s="187"/>
      <c r="CB748" s="187"/>
      <c r="CC748" s="187"/>
      <c r="CD748" s="187"/>
      <c r="CE748" s="187"/>
      <c r="CF748" s="188"/>
      <c r="CG748" s="189"/>
      <c r="CH748" s="189"/>
      <c r="CI748" s="187"/>
      <c r="CJ748" s="38"/>
      <c r="CK748" s="38"/>
      <c r="CL748" s="38"/>
      <c r="CM748" s="38"/>
      <c r="CN748" s="38"/>
      <c r="CO748" s="38"/>
      <c r="CP748" s="38"/>
      <c r="CQ748" s="38"/>
      <c r="CR748" s="38"/>
      <c r="CS748" s="38"/>
    </row>
    <row r="749" spans="1:97" ht="13.5" customHeight="1" x14ac:dyDescent="0.35">
      <c r="A749" s="25"/>
      <c r="B749" s="132"/>
      <c r="C749" s="27"/>
      <c r="D749" s="104"/>
      <c r="E749" s="105"/>
      <c r="F749" s="29"/>
      <c r="G749" s="30"/>
      <c r="H749" s="30"/>
      <c r="I749" s="31"/>
      <c r="J749" s="106"/>
      <c r="K749" s="106"/>
      <c r="L749" s="107"/>
      <c r="M749" s="107"/>
      <c r="N749" s="108"/>
      <c r="O749" s="108"/>
      <c r="P749" s="108"/>
      <c r="Q749" s="108"/>
      <c r="R749" s="108"/>
      <c r="S749" s="107"/>
      <c r="T749" s="107"/>
      <c r="U749" s="33"/>
      <c r="V749" s="31"/>
      <c r="W749" s="38"/>
      <c r="X749" s="38"/>
      <c r="Y749" s="38"/>
      <c r="Z749" s="38"/>
      <c r="AA749" s="38"/>
      <c r="AB749" s="33"/>
      <c r="AC749" s="33"/>
      <c r="AD749" s="33"/>
      <c r="AE749" s="33"/>
      <c r="AF749" s="33"/>
      <c r="AG749" s="33"/>
      <c r="AH749" s="33"/>
      <c r="AI749" s="170"/>
      <c r="AJ749" s="170"/>
      <c r="AK749" s="170"/>
      <c r="AL749" s="170"/>
      <c r="AM749" s="33"/>
      <c r="AN749" s="48"/>
      <c r="AO749" s="34"/>
      <c r="AP749" s="38"/>
      <c r="AQ749" s="34"/>
      <c r="AR749" s="31"/>
      <c r="AS749" s="38"/>
      <c r="AT749" s="38"/>
      <c r="AU749" s="37"/>
      <c r="AV749" s="38"/>
      <c r="AW749" s="38"/>
      <c r="AX749" s="147"/>
      <c r="AY749" s="60"/>
      <c r="AZ749" s="60"/>
      <c r="BA749" s="148"/>
      <c r="BB749" s="282"/>
      <c r="BC749" s="283"/>
      <c r="BD749" s="147"/>
      <c r="BE749" s="147"/>
      <c r="BF749" s="147"/>
      <c r="BG749" s="147"/>
      <c r="BH749" s="147"/>
      <c r="BI749" s="147"/>
      <c r="BJ749" s="147"/>
      <c r="BK749" s="148"/>
      <c r="BL749" s="149"/>
      <c r="BM749" s="149"/>
      <c r="BN749" s="147"/>
      <c r="BO749" s="38"/>
      <c r="BP749" s="38"/>
      <c r="BQ749" s="187"/>
      <c r="BR749" s="61"/>
      <c r="BS749" s="61"/>
      <c r="BT749" s="188"/>
      <c r="BU749" s="275"/>
      <c r="BV749" s="275"/>
      <c r="BW749" s="187"/>
      <c r="BX749" s="187"/>
      <c r="BY749" s="187"/>
      <c r="BZ749" s="187"/>
      <c r="CA749" s="187"/>
      <c r="CB749" s="187"/>
      <c r="CC749" s="187"/>
      <c r="CD749" s="187"/>
      <c r="CE749" s="187"/>
      <c r="CF749" s="188"/>
      <c r="CG749" s="189"/>
      <c r="CH749" s="189"/>
      <c r="CI749" s="187"/>
      <c r="CJ749" s="38"/>
      <c r="CK749" s="38"/>
      <c r="CL749" s="38"/>
      <c r="CM749" s="38"/>
      <c r="CN749" s="38"/>
      <c r="CO749" s="38"/>
      <c r="CP749" s="38"/>
      <c r="CQ749" s="38"/>
      <c r="CR749" s="38"/>
      <c r="CS749" s="38"/>
    </row>
    <row r="750" spans="1:97" ht="13.5" customHeight="1" x14ac:dyDescent="0.35">
      <c r="A750" s="25"/>
      <c r="B750" s="132"/>
      <c r="C750" s="27"/>
      <c r="D750" s="104"/>
      <c r="E750" s="105"/>
      <c r="F750" s="29"/>
      <c r="G750" s="30"/>
      <c r="H750" s="30"/>
      <c r="I750" s="31"/>
      <c r="J750" s="106"/>
      <c r="K750" s="106"/>
      <c r="L750" s="107"/>
      <c r="M750" s="107"/>
      <c r="N750" s="108"/>
      <c r="O750" s="108"/>
      <c r="P750" s="108"/>
      <c r="Q750" s="108"/>
      <c r="R750" s="108"/>
      <c r="S750" s="107"/>
      <c r="T750" s="107"/>
      <c r="U750" s="33"/>
      <c r="V750" s="31"/>
      <c r="W750" s="38"/>
      <c r="X750" s="38"/>
      <c r="Y750" s="38"/>
      <c r="Z750" s="38"/>
      <c r="AA750" s="38"/>
      <c r="AB750" s="33"/>
      <c r="AC750" s="33"/>
      <c r="AD750" s="33"/>
      <c r="AE750" s="33"/>
      <c r="AF750" s="33"/>
      <c r="AG750" s="33"/>
      <c r="AH750" s="33"/>
      <c r="AI750" s="170"/>
      <c r="AJ750" s="170"/>
      <c r="AK750" s="170"/>
      <c r="AL750" s="170"/>
      <c r="AM750" s="33"/>
      <c r="AN750" s="48"/>
      <c r="AO750" s="34"/>
      <c r="AP750" s="38"/>
      <c r="AQ750" s="34"/>
      <c r="AR750" s="31"/>
      <c r="AS750" s="38"/>
      <c r="AT750" s="38"/>
      <c r="AU750" s="37"/>
      <c r="AV750" s="38"/>
      <c r="AW750" s="38"/>
      <c r="AX750" s="147"/>
      <c r="AY750" s="60"/>
      <c r="AZ750" s="60"/>
      <c r="BA750" s="148"/>
      <c r="BB750" s="282"/>
      <c r="BC750" s="283"/>
      <c r="BD750" s="147"/>
      <c r="BE750" s="147"/>
      <c r="BF750" s="147"/>
      <c r="BG750" s="147"/>
      <c r="BH750" s="147"/>
      <c r="BI750" s="147"/>
      <c r="BJ750" s="147"/>
      <c r="BK750" s="148"/>
      <c r="BL750" s="149"/>
      <c r="BM750" s="149"/>
      <c r="BN750" s="147"/>
      <c r="BO750" s="38"/>
      <c r="BP750" s="38"/>
      <c r="BQ750" s="187"/>
      <c r="BR750" s="61"/>
      <c r="BS750" s="61"/>
      <c r="BT750" s="188"/>
      <c r="BU750" s="275"/>
      <c r="BV750" s="275"/>
      <c r="BW750" s="187"/>
      <c r="BX750" s="187"/>
      <c r="BY750" s="187"/>
      <c r="BZ750" s="187"/>
      <c r="CA750" s="187"/>
      <c r="CB750" s="187"/>
      <c r="CC750" s="187"/>
      <c r="CD750" s="187"/>
      <c r="CE750" s="187"/>
      <c r="CF750" s="188"/>
      <c r="CG750" s="189"/>
      <c r="CH750" s="189"/>
      <c r="CI750" s="187"/>
      <c r="CJ750" s="38"/>
      <c r="CK750" s="38"/>
      <c r="CL750" s="38"/>
      <c r="CM750" s="38"/>
      <c r="CN750" s="38"/>
      <c r="CO750" s="38"/>
      <c r="CP750" s="38"/>
      <c r="CQ750" s="38"/>
      <c r="CR750" s="38"/>
      <c r="CS750" s="38"/>
    </row>
    <row r="751" spans="1:97" ht="13.5" customHeight="1" x14ac:dyDescent="0.35">
      <c r="A751" s="25"/>
      <c r="B751" s="132"/>
      <c r="C751" s="27"/>
      <c r="D751" s="104"/>
      <c r="E751" s="105"/>
      <c r="F751" s="29"/>
      <c r="G751" s="30"/>
      <c r="H751" s="30"/>
      <c r="I751" s="31"/>
      <c r="J751" s="106"/>
      <c r="K751" s="106"/>
      <c r="L751" s="107"/>
      <c r="M751" s="107"/>
      <c r="N751" s="108"/>
      <c r="O751" s="108"/>
      <c r="P751" s="108"/>
      <c r="Q751" s="108"/>
      <c r="R751" s="108"/>
      <c r="S751" s="107"/>
      <c r="T751" s="107"/>
      <c r="U751" s="33"/>
      <c r="V751" s="31"/>
      <c r="W751" s="38"/>
      <c r="X751" s="38"/>
      <c r="Y751" s="38"/>
      <c r="Z751" s="38"/>
      <c r="AA751" s="38"/>
      <c r="AB751" s="33"/>
      <c r="AC751" s="33"/>
      <c r="AD751" s="33"/>
      <c r="AE751" s="33"/>
      <c r="AF751" s="33"/>
      <c r="AG751" s="33"/>
      <c r="AH751" s="33"/>
      <c r="AI751" s="170"/>
      <c r="AJ751" s="170"/>
      <c r="AK751" s="170"/>
      <c r="AL751" s="170"/>
      <c r="AM751" s="33"/>
      <c r="AN751" s="48"/>
      <c r="AO751" s="34"/>
      <c r="AP751" s="38"/>
      <c r="AQ751" s="34"/>
      <c r="AR751" s="31"/>
      <c r="AS751" s="38"/>
      <c r="AT751" s="38"/>
      <c r="AU751" s="37"/>
      <c r="AV751" s="38"/>
      <c r="AW751" s="38"/>
      <c r="AX751" s="147"/>
      <c r="AY751" s="60"/>
      <c r="AZ751" s="60"/>
      <c r="BA751" s="148"/>
      <c r="BB751" s="282"/>
      <c r="BC751" s="283"/>
      <c r="BD751" s="147"/>
      <c r="BE751" s="147"/>
      <c r="BF751" s="147"/>
      <c r="BG751" s="147"/>
      <c r="BH751" s="147"/>
      <c r="BI751" s="147"/>
      <c r="BJ751" s="147"/>
      <c r="BK751" s="148"/>
      <c r="BL751" s="149"/>
      <c r="BM751" s="149"/>
      <c r="BN751" s="147"/>
      <c r="BO751" s="38"/>
      <c r="BP751" s="38"/>
      <c r="BQ751" s="187"/>
      <c r="BR751" s="61"/>
      <c r="BS751" s="61"/>
      <c r="BT751" s="188"/>
      <c r="BU751" s="275"/>
      <c r="BV751" s="275"/>
      <c r="BW751" s="187"/>
      <c r="BX751" s="187"/>
      <c r="BY751" s="187"/>
      <c r="BZ751" s="187"/>
      <c r="CA751" s="187"/>
      <c r="CB751" s="187"/>
      <c r="CC751" s="187"/>
      <c r="CD751" s="187"/>
      <c r="CE751" s="187"/>
      <c r="CF751" s="188"/>
      <c r="CG751" s="189"/>
      <c r="CH751" s="189"/>
      <c r="CI751" s="187"/>
      <c r="CJ751" s="38"/>
      <c r="CK751" s="38"/>
      <c r="CL751" s="38"/>
      <c r="CM751" s="38"/>
      <c r="CN751" s="38"/>
      <c r="CO751" s="38"/>
      <c r="CP751" s="38"/>
      <c r="CQ751" s="38"/>
      <c r="CR751" s="38"/>
      <c r="CS751" s="38"/>
    </row>
    <row r="752" spans="1:97" ht="13.5" customHeight="1" x14ac:dyDescent="0.35">
      <c r="A752" s="25"/>
      <c r="B752" s="132"/>
      <c r="C752" s="27"/>
      <c r="D752" s="104"/>
      <c r="E752" s="105"/>
      <c r="F752" s="29"/>
      <c r="G752" s="30"/>
      <c r="H752" s="30"/>
      <c r="I752" s="31"/>
      <c r="J752" s="106"/>
      <c r="K752" s="106"/>
      <c r="L752" s="107"/>
      <c r="M752" s="107"/>
      <c r="N752" s="108"/>
      <c r="O752" s="108"/>
      <c r="P752" s="108"/>
      <c r="Q752" s="108"/>
      <c r="R752" s="108"/>
      <c r="S752" s="107"/>
      <c r="T752" s="107"/>
      <c r="U752" s="33"/>
      <c r="V752" s="31"/>
      <c r="W752" s="38"/>
      <c r="X752" s="38"/>
      <c r="Y752" s="38"/>
      <c r="Z752" s="38"/>
      <c r="AA752" s="38"/>
      <c r="AB752" s="33"/>
      <c r="AC752" s="33"/>
      <c r="AD752" s="33"/>
      <c r="AE752" s="33"/>
      <c r="AF752" s="33"/>
      <c r="AG752" s="33"/>
      <c r="AH752" s="33"/>
      <c r="AI752" s="170"/>
      <c r="AJ752" s="170"/>
      <c r="AK752" s="170"/>
      <c r="AL752" s="170"/>
      <c r="AM752" s="33"/>
      <c r="AN752" s="48"/>
      <c r="AO752" s="34"/>
      <c r="AP752" s="38"/>
      <c r="AQ752" s="34"/>
      <c r="AR752" s="31"/>
      <c r="AS752" s="38"/>
      <c r="AT752" s="38"/>
      <c r="AU752" s="37"/>
      <c r="AV752" s="38"/>
      <c r="AW752" s="38"/>
      <c r="AX752" s="147"/>
      <c r="AY752" s="60"/>
      <c r="AZ752" s="60"/>
      <c r="BA752" s="148"/>
      <c r="BB752" s="282"/>
      <c r="BC752" s="283"/>
      <c r="BD752" s="147"/>
      <c r="BE752" s="147"/>
      <c r="BF752" s="147"/>
      <c r="BG752" s="147"/>
      <c r="BH752" s="147"/>
      <c r="BI752" s="147"/>
      <c r="BJ752" s="147"/>
      <c r="BK752" s="148"/>
      <c r="BL752" s="149"/>
      <c r="BM752" s="149"/>
      <c r="BN752" s="147"/>
      <c r="BO752" s="38"/>
      <c r="BP752" s="38"/>
      <c r="BQ752" s="187"/>
      <c r="BR752" s="61"/>
      <c r="BS752" s="61"/>
      <c r="BT752" s="188"/>
      <c r="BU752" s="275"/>
      <c r="BV752" s="275"/>
      <c r="BW752" s="187"/>
      <c r="BX752" s="187"/>
      <c r="BY752" s="187"/>
      <c r="BZ752" s="187"/>
      <c r="CA752" s="187"/>
      <c r="CB752" s="187"/>
      <c r="CC752" s="187"/>
      <c r="CD752" s="187"/>
      <c r="CE752" s="187"/>
      <c r="CF752" s="188"/>
      <c r="CG752" s="189"/>
      <c r="CH752" s="189"/>
      <c r="CI752" s="187"/>
      <c r="CJ752" s="38"/>
      <c r="CK752" s="38"/>
      <c r="CL752" s="38"/>
      <c r="CM752" s="38"/>
      <c r="CN752" s="38"/>
      <c r="CO752" s="38"/>
      <c r="CP752" s="38"/>
      <c r="CQ752" s="38"/>
      <c r="CR752" s="38"/>
      <c r="CS752" s="38"/>
    </row>
    <row r="753" spans="1:97" ht="13.5" customHeight="1" x14ac:dyDescent="0.35">
      <c r="A753" s="25"/>
      <c r="B753" s="132"/>
      <c r="C753" s="27"/>
      <c r="D753" s="104"/>
      <c r="E753" s="105"/>
      <c r="F753" s="29"/>
      <c r="G753" s="30"/>
      <c r="H753" s="30"/>
      <c r="I753" s="31"/>
      <c r="J753" s="106"/>
      <c r="K753" s="106"/>
      <c r="L753" s="107"/>
      <c r="M753" s="107"/>
      <c r="N753" s="108"/>
      <c r="O753" s="108"/>
      <c r="P753" s="108"/>
      <c r="Q753" s="108"/>
      <c r="R753" s="108"/>
      <c r="S753" s="107"/>
      <c r="T753" s="107"/>
      <c r="U753" s="33"/>
      <c r="V753" s="31"/>
      <c r="W753" s="38"/>
      <c r="X753" s="38"/>
      <c r="Y753" s="38"/>
      <c r="Z753" s="38"/>
      <c r="AA753" s="38"/>
      <c r="AB753" s="33"/>
      <c r="AC753" s="33"/>
      <c r="AD753" s="33"/>
      <c r="AE753" s="33"/>
      <c r="AF753" s="33"/>
      <c r="AG753" s="33"/>
      <c r="AH753" s="33"/>
      <c r="AI753" s="170"/>
      <c r="AJ753" s="170"/>
      <c r="AK753" s="170"/>
      <c r="AL753" s="170"/>
      <c r="AM753" s="33"/>
      <c r="AN753" s="48"/>
      <c r="AO753" s="34"/>
      <c r="AP753" s="38"/>
      <c r="AQ753" s="34"/>
      <c r="AR753" s="31"/>
      <c r="AS753" s="38"/>
      <c r="AT753" s="38"/>
      <c r="AU753" s="37"/>
      <c r="AV753" s="38"/>
      <c r="AW753" s="38"/>
      <c r="AX753" s="147"/>
      <c r="AY753" s="60"/>
      <c r="AZ753" s="60"/>
      <c r="BA753" s="148"/>
      <c r="BB753" s="282"/>
      <c r="BC753" s="283"/>
      <c r="BD753" s="147"/>
      <c r="BE753" s="147"/>
      <c r="BF753" s="147"/>
      <c r="BG753" s="147"/>
      <c r="BH753" s="147"/>
      <c r="BI753" s="147"/>
      <c r="BJ753" s="147"/>
      <c r="BK753" s="148"/>
      <c r="BL753" s="149"/>
      <c r="BM753" s="149"/>
      <c r="BN753" s="147"/>
      <c r="BO753" s="38"/>
      <c r="BP753" s="38"/>
      <c r="BQ753" s="187"/>
      <c r="BR753" s="61"/>
      <c r="BS753" s="61"/>
      <c r="BT753" s="188"/>
      <c r="BU753" s="275"/>
      <c r="BV753" s="275"/>
      <c r="BW753" s="187"/>
      <c r="BX753" s="187"/>
      <c r="BY753" s="187"/>
      <c r="BZ753" s="187"/>
      <c r="CA753" s="187"/>
      <c r="CB753" s="187"/>
      <c r="CC753" s="187"/>
      <c r="CD753" s="187"/>
      <c r="CE753" s="187"/>
      <c r="CF753" s="188"/>
      <c r="CG753" s="189"/>
      <c r="CH753" s="189"/>
      <c r="CI753" s="187"/>
      <c r="CJ753" s="38"/>
      <c r="CK753" s="38"/>
      <c r="CL753" s="38"/>
      <c r="CM753" s="38"/>
      <c r="CN753" s="38"/>
      <c r="CO753" s="38"/>
      <c r="CP753" s="38"/>
      <c r="CQ753" s="38"/>
      <c r="CR753" s="38"/>
      <c r="CS753" s="38"/>
    </row>
    <row r="754" spans="1:97" ht="13.5" customHeight="1" x14ac:dyDescent="0.35">
      <c r="A754" s="25"/>
      <c r="B754" s="132"/>
      <c r="C754" s="27"/>
      <c r="D754" s="104"/>
      <c r="E754" s="105"/>
      <c r="F754" s="29"/>
      <c r="G754" s="30"/>
      <c r="H754" s="30"/>
      <c r="I754" s="31"/>
      <c r="J754" s="106"/>
      <c r="K754" s="106"/>
      <c r="L754" s="107"/>
      <c r="M754" s="107"/>
      <c r="N754" s="108"/>
      <c r="O754" s="108"/>
      <c r="P754" s="108"/>
      <c r="Q754" s="108"/>
      <c r="R754" s="108"/>
      <c r="S754" s="107"/>
      <c r="T754" s="107"/>
      <c r="U754" s="33"/>
      <c r="V754" s="31"/>
      <c r="W754" s="38"/>
      <c r="X754" s="38"/>
      <c r="Y754" s="38"/>
      <c r="Z754" s="38"/>
      <c r="AA754" s="38"/>
      <c r="AB754" s="33"/>
      <c r="AC754" s="33"/>
      <c r="AD754" s="33"/>
      <c r="AE754" s="33"/>
      <c r="AF754" s="33"/>
      <c r="AG754" s="33"/>
      <c r="AH754" s="33"/>
      <c r="AI754" s="170"/>
      <c r="AJ754" s="170"/>
      <c r="AK754" s="170"/>
      <c r="AL754" s="170"/>
      <c r="AM754" s="33"/>
      <c r="AN754" s="48"/>
      <c r="AO754" s="34"/>
      <c r="AP754" s="38"/>
      <c r="AQ754" s="34"/>
      <c r="AR754" s="31"/>
      <c r="AS754" s="38"/>
      <c r="AT754" s="38"/>
      <c r="AU754" s="37"/>
      <c r="AV754" s="38"/>
      <c r="AW754" s="38"/>
      <c r="AX754" s="147"/>
      <c r="AY754" s="60"/>
      <c r="AZ754" s="60"/>
      <c r="BA754" s="148"/>
      <c r="BB754" s="282"/>
      <c r="BC754" s="283"/>
      <c r="BD754" s="147"/>
      <c r="BE754" s="147"/>
      <c r="BF754" s="147"/>
      <c r="BG754" s="147"/>
      <c r="BH754" s="147"/>
      <c r="BI754" s="147"/>
      <c r="BJ754" s="147"/>
      <c r="BK754" s="148"/>
      <c r="BL754" s="149"/>
      <c r="BM754" s="149"/>
      <c r="BN754" s="147"/>
      <c r="BO754" s="38"/>
      <c r="BP754" s="38"/>
      <c r="BQ754" s="187"/>
      <c r="BR754" s="61"/>
      <c r="BS754" s="61"/>
      <c r="BT754" s="188"/>
      <c r="BU754" s="275"/>
      <c r="BV754" s="275"/>
      <c r="BW754" s="187"/>
      <c r="BX754" s="187"/>
      <c r="BY754" s="187"/>
      <c r="BZ754" s="187"/>
      <c r="CA754" s="187"/>
      <c r="CB754" s="187"/>
      <c r="CC754" s="187"/>
      <c r="CD754" s="187"/>
      <c r="CE754" s="187"/>
      <c r="CF754" s="188"/>
      <c r="CG754" s="189"/>
      <c r="CH754" s="189"/>
      <c r="CI754" s="187"/>
      <c r="CJ754" s="38"/>
      <c r="CK754" s="38"/>
      <c r="CL754" s="38"/>
      <c r="CM754" s="38"/>
      <c r="CN754" s="38"/>
      <c r="CO754" s="38"/>
      <c r="CP754" s="38"/>
      <c r="CQ754" s="38"/>
      <c r="CR754" s="38"/>
      <c r="CS754" s="38"/>
    </row>
    <row r="755" spans="1:97" ht="13.5" customHeight="1" x14ac:dyDescent="0.35">
      <c r="A755" s="25"/>
      <c r="B755" s="132"/>
      <c r="C755" s="27"/>
      <c r="D755" s="104"/>
      <c r="E755" s="105"/>
      <c r="F755" s="29"/>
      <c r="G755" s="30"/>
      <c r="H755" s="30"/>
      <c r="I755" s="31"/>
      <c r="J755" s="106"/>
      <c r="K755" s="106"/>
      <c r="L755" s="107"/>
      <c r="M755" s="107"/>
      <c r="N755" s="108"/>
      <c r="O755" s="108"/>
      <c r="P755" s="108"/>
      <c r="Q755" s="108"/>
      <c r="R755" s="108"/>
      <c r="S755" s="107"/>
      <c r="T755" s="107"/>
      <c r="U755" s="33"/>
      <c r="V755" s="31"/>
      <c r="W755" s="38"/>
      <c r="X755" s="38"/>
      <c r="Y755" s="38"/>
      <c r="Z755" s="38"/>
      <c r="AA755" s="38"/>
      <c r="AB755" s="33"/>
      <c r="AC755" s="33"/>
      <c r="AD755" s="33"/>
      <c r="AE755" s="33"/>
      <c r="AF755" s="33"/>
      <c r="AG755" s="33"/>
      <c r="AH755" s="33"/>
      <c r="AI755" s="170"/>
      <c r="AJ755" s="170"/>
      <c r="AK755" s="170"/>
      <c r="AL755" s="170"/>
      <c r="AM755" s="33"/>
      <c r="AN755" s="48"/>
      <c r="AO755" s="34"/>
      <c r="AP755" s="38"/>
      <c r="AQ755" s="34"/>
      <c r="AR755" s="31"/>
      <c r="AS755" s="38"/>
      <c r="AT755" s="38"/>
      <c r="AU755" s="37"/>
      <c r="AV755" s="38"/>
      <c r="AW755" s="38"/>
      <c r="AX755" s="147"/>
      <c r="AY755" s="60"/>
      <c r="AZ755" s="60"/>
      <c r="BA755" s="148"/>
      <c r="BB755" s="282"/>
      <c r="BC755" s="283"/>
      <c r="BD755" s="147"/>
      <c r="BE755" s="147"/>
      <c r="BF755" s="147"/>
      <c r="BG755" s="147"/>
      <c r="BH755" s="147"/>
      <c r="BI755" s="147"/>
      <c r="BJ755" s="147"/>
      <c r="BK755" s="148"/>
      <c r="BL755" s="149"/>
      <c r="BM755" s="149"/>
      <c r="BN755" s="147"/>
      <c r="BO755" s="38"/>
      <c r="BP755" s="38"/>
      <c r="BQ755" s="187"/>
      <c r="BR755" s="61"/>
      <c r="BS755" s="61"/>
      <c r="BT755" s="188"/>
      <c r="BU755" s="275"/>
      <c r="BV755" s="275"/>
      <c r="BW755" s="187"/>
      <c r="BX755" s="187"/>
      <c r="BY755" s="187"/>
      <c r="BZ755" s="187"/>
      <c r="CA755" s="187"/>
      <c r="CB755" s="187"/>
      <c r="CC755" s="187"/>
      <c r="CD755" s="187"/>
      <c r="CE755" s="187"/>
      <c r="CF755" s="188"/>
      <c r="CG755" s="189"/>
      <c r="CH755" s="189"/>
      <c r="CI755" s="187"/>
      <c r="CJ755" s="38"/>
      <c r="CK755" s="38"/>
      <c r="CL755" s="38"/>
      <c r="CM755" s="38"/>
      <c r="CN755" s="38"/>
      <c r="CO755" s="38"/>
      <c r="CP755" s="38"/>
      <c r="CQ755" s="38"/>
      <c r="CR755" s="38"/>
      <c r="CS755" s="38"/>
    </row>
    <row r="756" spans="1:97" ht="13.5" customHeight="1" x14ac:dyDescent="0.35">
      <c r="A756" s="25"/>
      <c r="B756" s="132"/>
      <c r="C756" s="27"/>
      <c r="D756" s="104"/>
      <c r="E756" s="105"/>
      <c r="F756" s="29"/>
      <c r="G756" s="30"/>
      <c r="H756" s="30"/>
      <c r="I756" s="31"/>
      <c r="J756" s="106"/>
      <c r="K756" s="106"/>
      <c r="L756" s="107"/>
      <c r="M756" s="107"/>
      <c r="N756" s="108"/>
      <c r="O756" s="108"/>
      <c r="P756" s="108"/>
      <c r="Q756" s="108"/>
      <c r="R756" s="108"/>
      <c r="S756" s="107"/>
      <c r="T756" s="107"/>
      <c r="U756" s="33"/>
      <c r="V756" s="31"/>
      <c r="W756" s="38"/>
      <c r="X756" s="38"/>
      <c r="Y756" s="38"/>
      <c r="Z756" s="38"/>
      <c r="AA756" s="38"/>
      <c r="AB756" s="33"/>
      <c r="AC756" s="33"/>
      <c r="AD756" s="33"/>
      <c r="AE756" s="33"/>
      <c r="AF756" s="33"/>
      <c r="AG756" s="33"/>
      <c r="AH756" s="33"/>
      <c r="AI756" s="170"/>
      <c r="AJ756" s="170"/>
      <c r="AK756" s="170"/>
      <c r="AL756" s="170"/>
      <c r="AM756" s="33"/>
      <c r="AN756" s="48"/>
      <c r="AO756" s="34"/>
      <c r="AP756" s="38"/>
      <c r="AQ756" s="34"/>
      <c r="AR756" s="31"/>
      <c r="AS756" s="38"/>
      <c r="AT756" s="38"/>
      <c r="AU756" s="37"/>
      <c r="AV756" s="38"/>
      <c r="AW756" s="38"/>
      <c r="AX756" s="147"/>
      <c r="AY756" s="60"/>
      <c r="AZ756" s="60"/>
      <c r="BA756" s="148"/>
      <c r="BB756" s="282"/>
      <c r="BC756" s="283"/>
      <c r="BD756" s="147"/>
      <c r="BE756" s="147"/>
      <c r="BF756" s="147"/>
      <c r="BG756" s="147"/>
      <c r="BH756" s="147"/>
      <c r="BI756" s="147"/>
      <c r="BJ756" s="147"/>
      <c r="BK756" s="148"/>
      <c r="BL756" s="149"/>
      <c r="BM756" s="149"/>
      <c r="BN756" s="147"/>
      <c r="BO756" s="38"/>
      <c r="BP756" s="38"/>
      <c r="BQ756" s="187"/>
      <c r="BR756" s="61"/>
      <c r="BS756" s="61"/>
      <c r="BT756" s="188"/>
      <c r="BU756" s="275"/>
      <c r="BV756" s="275"/>
      <c r="BW756" s="187"/>
      <c r="BX756" s="187"/>
      <c r="BY756" s="187"/>
      <c r="BZ756" s="187"/>
      <c r="CA756" s="187"/>
      <c r="CB756" s="187"/>
      <c r="CC756" s="187"/>
      <c r="CD756" s="187"/>
      <c r="CE756" s="187"/>
      <c r="CF756" s="188"/>
      <c r="CG756" s="189"/>
      <c r="CH756" s="189"/>
      <c r="CI756" s="187"/>
      <c r="CJ756" s="38"/>
      <c r="CK756" s="38"/>
      <c r="CL756" s="38"/>
      <c r="CM756" s="38"/>
      <c r="CN756" s="38"/>
      <c r="CO756" s="38"/>
      <c r="CP756" s="38"/>
      <c r="CQ756" s="38"/>
      <c r="CR756" s="38"/>
      <c r="CS756" s="38"/>
    </row>
    <row r="757" spans="1:97" ht="13.5" customHeight="1" x14ac:dyDescent="0.35">
      <c r="A757" s="25"/>
      <c r="B757" s="132"/>
      <c r="C757" s="27"/>
      <c r="D757" s="104"/>
      <c r="E757" s="105"/>
      <c r="F757" s="29"/>
      <c r="G757" s="30"/>
      <c r="H757" s="30"/>
      <c r="I757" s="31"/>
      <c r="J757" s="106"/>
      <c r="K757" s="106"/>
      <c r="L757" s="107"/>
      <c r="M757" s="107"/>
      <c r="N757" s="108"/>
      <c r="O757" s="108"/>
      <c r="P757" s="108"/>
      <c r="Q757" s="108"/>
      <c r="R757" s="108"/>
      <c r="S757" s="107"/>
      <c r="T757" s="107"/>
      <c r="U757" s="33"/>
      <c r="V757" s="31"/>
      <c r="W757" s="38"/>
      <c r="X757" s="38"/>
      <c r="Y757" s="38"/>
      <c r="Z757" s="38"/>
      <c r="AA757" s="38"/>
      <c r="AB757" s="33"/>
      <c r="AC757" s="33"/>
      <c r="AD757" s="33"/>
      <c r="AE757" s="33"/>
      <c r="AF757" s="33"/>
      <c r="AG757" s="33"/>
      <c r="AH757" s="33"/>
      <c r="AI757" s="170"/>
      <c r="AJ757" s="170"/>
      <c r="AK757" s="170"/>
      <c r="AL757" s="170"/>
      <c r="AM757" s="33"/>
      <c r="AN757" s="48"/>
      <c r="AO757" s="34"/>
      <c r="AP757" s="38"/>
      <c r="AQ757" s="34"/>
      <c r="AR757" s="31"/>
      <c r="AS757" s="38"/>
      <c r="AT757" s="38"/>
      <c r="AU757" s="37"/>
      <c r="AV757" s="38"/>
      <c r="AW757" s="38"/>
      <c r="AX757" s="147"/>
      <c r="AY757" s="60"/>
      <c r="AZ757" s="60"/>
      <c r="BA757" s="148"/>
      <c r="BB757" s="282"/>
      <c r="BC757" s="283"/>
      <c r="BD757" s="147"/>
      <c r="BE757" s="147"/>
      <c r="BF757" s="147"/>
      <c r="BG757" s="147"/>
      <c r="BH757" s="147"/>
      <c r="BI757" s="147"/>
      <c r="BJ757" s="147"/>
      <c r="BK757" s="148"/>
      <c r="BL757" s="149"/>
      <c r="BM757" s="149"/>
      <c r="BN757" s="147"/>
      <c r="BO757" s="38"/>
      <c r="BP757" s="38"/>
      <c r="BQ757" s="187"/>
      <c r="BR757" s="61"/>
      <c r="BS757" s="61"/>
      <c r="BT757" s="188"/>
      <c r="BU757" s="275"/>
      <c r="BV757" s="275"/>
      <c r="BW757" s="187"/>
      <c r="BX757" s="187"/>
      <c r="BY757" s="187"/>
      <c r="BZ757" s="187"/>
      <c r="CA757" s="187"/>
      <c r="CB757" s="187"/>
      <c r="CC757" s="187"/>
      <c r="CD757" s="187"/>
      <c r="CE757" s="187"/>
      <c r="CF757" s="188"/>
      <c r="CG757" s="189"/>
      <c r="CH757" s="189"/>
      <c r="CI757" s="187"/>
      <c r="CJ757" s="38"/>
      <c r="CK757" s="38"/>
      <c r="CL757" s="38"/>
      <c r="CM757" s="38"/>
      <c r="CN757" s="38"/>
      <c r="CO757" s="38"/>
      <c r="CP757" s="38"/>
      <c r="CQ757" s="38"/>
      <c r="CR757" s="38"/>
      <c r="CS757" s="38"/>
    </row>
    <row r="758" spans="1:97" ht="13.5" customHeight="1" x14ac:dyDescent="0.35">
      <c r="A758" s="25"/>
      <c r="B758" s="132"/>
      <c r="C758" s="27"/>
      <c r="D758" s="104"/>
      <c r="E758" s="105"/>
      <c r="F758" s="29"/>
      <c r="G758" s="30"/>
      <c r="H758" s="30"/>
      <c r="I758" s="31"/>
      <c r="J758" s="106"/>
      <c r="K758" s="106"/>
      <c r="L758" s="107"/>
      <c r="M758" s="107"/>
      <c r="N758" s="108"/>
      <c r="O758" s="108"/>
      <c r="P758" s="108"/>
      <c r="Q758" s="108"/>
      <c r="R758" s="108"/>
      <c r="S758" s="107"/>
      <c r="T758" s="107"/>
      <c r="U758" s="33"/>
      <c r="V758" s="31"/>
      <c r="W758" s="38"/>
      <c r="X758" s="38"/>
      <c r="Y758" s="38"/>
      <c r="Z758" s="38"/>
      <c r="AA758" s="38"/>
      <c r="AB758" s="33"/>
      <c r="AC758" s="33"/>
      <c r="AD758" s="33"/>
      <c r="AE758" s="33"/>
      <c r="AF758" s="33"/>
      <c r="AG758" s="33"/>
      <c r="AH758" s="33"/>
      <c r="AI758" s="170"/>
      <c r="AJ758" s="170"/>
      <c r="AK758" s="170"/>
      <c r="AL758" s="170"/>
      <c r="AM758" s="33"/>
      <c r="AN758" s="48"/>
      <c r="AO758" s="34"/>
      <c r="AP758" s="38"/>
      <c r="AQ758" s="34"/>
      <c r="AR758" s="31"/>
      <c r="AS758" s="38"/>
      <c r="AT758" s="38"/>
      <c r="AU758" s="37"/>
      <c r="AV758" s="38"/>
      <c r="AW758" s="38"/>
      <c r="AX758" s="147"/>
      <c r="AY758" s="60"/>
      <c r="AZ758" s="60"/>
      <c r="BA758" s="148"/>
      <c r="BB758" s="282"/>
      <c r="BC758" s="283"/>
      <c r="BD758" s="147"/>
      <c r="BE758" s="147"/>
      <c r="BF758" s="147"/>
      <c r="BG758" s="147"/>
      <c r="BH758" s="147"/>
      <c r="BI758" s="147"/>
      <c r="BJ758" s="147"/>
      <c r="BK758" s="148"/>
      <c r="BL758" s="149"/>
      <c r="BM758" s="149"/>
      <c r="BN758" s="147"/>
      <c r="BO758" s="38"/>
      <c r="BP758" s="38"/>
      <c r="BQ758" s="187"/>
      <c r="BR758" s="61"/>
      <c r="BS758" s="61"/>
      <c r="BT758" s="188"/>
      <c r="BU758" s="275"/>
      <c r="BV758" s="275"/>
      <c r="BW758" s="187"/>
      <c r="BX758" s="187"/>
      <c r="BY758" s="187"/>
      <c r="BZ758" s="187"/>
      <c r="CA758" s="187"/>
      <c r="CB758" s="187"/>
      <c r="CC758" s="187"/>
      <c r="CD758" s="187"/>
      <c r="CE758" s="187"/>
      <c r="CF758" s="188"/>
      <c r="CG758" s="189"/>
      <c r="CH758" s="189"/>
      <c r="CI758" s="187"/>
      <c r="CJ758" s="38"/>
      <c r="CK758" s="38"/>
      <c r="CL758" s="38"/>
      <c r="CM758" s="38"/>
      <c r="CN758" s="38"/>
      <c r="CO758" s="38"/>
      <c r="CP758" s="38"/>
      <c r="CQ758" s="38"/>
      <c r="CR758" s="38"/>
      <c r="CS758" s="38"/>
    </row>
    <row r="759" spans="1:97" ht="13.5" customHeight="1" x14ac:dyDescent="0.35">
      <c r="A759" s="25"/>
      <c r="B759" s="132"/>
      <c r="C759" s="27"/>
      <c r="D759" s="104"/>
      <c r="E759" s="105"/>
      <c r="F759" s="29"/>
      <c r="G759" s="30"/>
      <c r="H759" s="30"/>
      <c r="I759" s="31"/>
      <c r="J759" s="106"/>
      <c r="K759" s="106"/>
      <c r="L759" s="107"/>
      <c r="M759" s="107"/>
      <c r="N759" s="108"/>
      <c r="O759" s="108"/>
      <c r="P759" s="108"/>
      <c r="Q759" s="108"/>
      <c r="R759" s="108"/>
      <c r="S759" s="107"/>
      <c r="T759" s="107"/>
      <c r="U759" s="33"/>
      <c r="V759" s="31"/>
      <c r="W759" s="38"/>
      <c r="X759" s="38"/>
      <c r="Y759" s="38"/>
      <c r="Z759" s="38"/>
      <c r="AA759" s="38"/>
      <c r="AB759" s="33"/>
      <c r="AC759" s="33"/>
      <c r="AD759" s="33"/>
      <c r="AE759" s="33"/>
      <c r="AF759" s="33"/>
      <c r="AG759" s="33"/>
      <c r="AH759" s="33"/>
      <c r="AI759" s="170"/>
      <c r="AJ759" s="170"/>
      <c r="AK759" s="170"/>
      <c r="AL759" s="170"/>
      <c r="AM759" s="33"/>
      <c r="AN759" s="48"/>
      <c r="AO759" s="34"/>
      <c r="AP759" s="38"/>
      <c r="AQ759" s="34"/>
      <c r="AR759" s="31"/>
      <c r="AS759" s="38"/>
      <c r="AT759" s="38"/>
      <c r="AU759" s="37"/>
      <c r="AV759" s="38"/>
      <c r="AW759" s="38"/>
      <c r="AX759" s="147"/>
      <c r="AY759" s="60"/>
      <c r="AZ759" s="60"/>
      <c r="BA759" s="148"/>
      <c r="BB759" s="282"/>
      <c r="BC759" s="283"/>
      <c r="BD759" s="147"/>
      <c r="BE759" s="147"/>
      <c r="BF759" s="147"/>
      <c r="BG759" s="147"/>
      <c r="BH759" s="147"/>
      <c r="BI759" s="147"/>
      <c r="BJ759" s="147"/>
      <c r="BK759" s="148"/>
      <c r="BL759" s="149"/>
      <c r="BM759" s="149"/>
      <c r="BN759" s="147"/>
      <c r="BO759" s="38"/>
      <c r="BP759" s="38"/>
      <c r="BQ759" s="187"/>
      <c r="BR759" s="61"/>
      <c r="BS759" s="61"/>
      <c r="BT759" s="188"/>
      <c r="BU759" s="275"/>
      <c r="BV759" s="275"/>
      <c r="BW759" s="187"/>
      <c r="BX759" s="187"/>
      <c r="BY759" s="187"/>
      <c r="BZ759" s="187"/>
      <c r="CA759" s="187"/>
      <c r="CB759" s="187"/>
      <c r="CC759" s="187"/>
      <c r="CD759" s="187"/>
      <c r="CE759" s="187"/>
      <c r="CF759" s="188"/>
      <c r="CG759" s="189"/>
      <c r="CH759" s="189"/>
      <c r="CI759" s="187"/>
      <c r="CJ759" s="38"/>
      <c r="CK759" s="38"/>
      <c r="CL759" s="38"/>
      <c r="CM759" s="38"/>
      <c r="CN759" s="38"/>
      <c r="CO759" s="38"/>
      <c r="CP759" s="38"/>
      <c r="CQ759" s="38"/>
      <c r="CR759" s="38"/>
      <c r="CS759" s="38"/>
    </row>
    <row r="760" spans="1:97" ht="13.5" customHeight="1" x14ac:dyDescent="0.35">
      <c r="A760" s="25"/>
      <c r="B760" s="132"/>
      <c r="C760" s="27"/>
      <c r="D760" s="104"/>
      <c r="E760" s="105"/>
      <c r="F760" s="29"/>
      <c r="G760" s="30"/>
      <c r="H760" s="30"/>
      <c r="I760" s="31"/>
      <c r="J760" s="106"/>
      <c r="K760" s="106"/>
      <c r="L760" s="107"/>
      <c r="M760" s="107"/>
      <c r="N760" s="108"/>
      <c r="O760" s="108"/>
      <c r="P760" s="108"/>
      <c r="Q760" s="108"/>
      <c r="R760" s="108"/>
      <c r="S760" s="107"/>
      <c r="T760" s="107"/>
      <c r="U760" s="33"/>
      <c r="V760" s="31"/>
      <c r="W760" s="38"/>
      <c r="X760" s="38"/>
      <c r="Y760" s="38"/>
      <c r="Z760" s="38"/>
      <c r="AA760" s="38"/>
      <c r="AB760" s="33"/>
      <c r="AC760" s="33"/>
      <c r="AD760" s="33"/>
      <c r="AE760" s="33"/>
      <c r="AF760" s="33"/>
      <c r="AG760" s="33"/>
      <c r="AH760" s="33"/>
      <c r="AI760" s="170"/>
      <c r="AJ760" s="170"/>
      <c r="AK760" s="170"/>
      <c r="AL760" s="170"/>
      <c r="AM760" s="33"/>
      <c r="AN760" s="48"/>
      <c r="AO760" s="34"/>
      <c r="AP760" s="38"/>
      <c r="AQ760" s="34"/>
      <c r="AR760" s="31"/>
      <c r="AS760" s="38"/>
      <c r="AT760" s="38"/>
      <c r="AU760" s="37"/>
      <c r="AV760" s="38"/>
      <c r="AW760" s="38"/>
      <c r="AX760" s="147"/>
      <c r="AY760" s="60"/>
      <c r="AZ760" s="60"/>
      <c r="BA760" s="148"/>
      <c r="BB760" s="282"/>
      <c r="BC760" s="283"/>
      <c r="BD760" s="147"/>
      <c r="BE760" s="147"/>
      <c r="BF760" s="147"/>
      <c r="BG760" s="147"/>
      <c r="BH760" s="147"/>
      <c r="BI760" s="147"/>
      <c r="BJ760" s="147"/>
      <c r="BK760" s="148"/>
      <c r="BL760" s="149"/>
      <c r="BM760" s="149"/>
      <c r="BN760" s="147"/>
      <c r="BO760" s="38"/>
      <c r="BP760" s="38"/>
      <c r="BQ760" s="187"/>
      <c r="BR760" s="61"/>
      <c r="BS760" s="61"/>
      <c r="BT760" s="188"/>
      <c r="BU760" s="275"/>
      <c r="BV760" s="275"/>
      <c r="BW760" s="187"/>
      <c r="BX760" s="187"/>
      <c r="BY760" s="187"/>
      <c r="BZ760" s="187"/>
      <c r="CA760" s="187"/>
      <c r="CB760" s="187"/>
      <c r="CC760" s="187"/>
      <c r="CD760" s="187"/>
      <c r="CE760" s="187"/>
      <c r="CF760" s="188"/>
      <c r="CG760" s="189"/>
      <c r="CH760" s="189"/>
      <c r="CI760" s="187"/>
      <c r="CJ760" s="38"/>
      <c r="CK760" s="38"/>
      <c r="CL760" s="38"/>
      <c r="CM760" s="38"/>
      <c r="CN760" s="38"/>
      <c r="CO760" s="38"/>
      <c r="CP760" s="38"/>
      <c r="CQ760" s="38"/>
      <c r="CR760" s="38"/>
      <c r="CS760" s="38"/>
    </row>
    <row r="761" spans="1:97" ht="13.5" customHeight="1" x14ac:dyDescent="0.35">
      <c r="A761" s="25"/>
      <c r="B761" s="132"/>
      <c r="C761" s="27"/>
      <c r="D761" s="104"/>
      <c r="E761" s="105"/>
      <c r="F761" s="29"/>
      <c r="G761" s="30"/>
      <c r="H761" s="30"/>
      <c r="I761" s="31"/>
      <c r="J761" s="106"/>
      <c r="K761" s="106"/>
      <c r="L761" s="107"/>
      <c r="M761" s="107"/>
      <c r="N761" s="108"/>
      <c r="O761" s="108"/>
      <c r="P761" s="108"/>
      <c r="Q761" s="108"/>
      <c r="R761" s="108"/>
      <c r="S761" s="107"/>
      <c r="T761" s="107"/>
      <c r="U761" s="33"/>
      <c r="V761" s="31"/>
      <c r="W761" s="38"/>
      <c r="X761" s="38"/>
      <c r="Y761" s="38"/>
      <c r="Z761" s="38"/>
      <c r="AA761" s="38"/>
      <c r="AB761" s="33"/>
      <c r="AC761" s="33"/>
      <c r="AD761" s="33"/>
      <c r="AE761" s="33"/>
      <c r="AF761" s="33"/>
      <c r="AG761" s="33"/>
      <c r="AH761" s="33"/>
      <c r="AI761" s="170"/>
      <c r="AJ761" s="170"/>
      <c r="AK761" s="170"/>
      <c r="AL761" s="170"/>
      <c r="AM761" s="33"/>
      <c r="AN761" s="48"/>
      <c r="AO761" s="34"/>
      <c r="AP761" s="38"/>
      <c r="AQ761" s="34"/>
      <c r="AR761" s="31"/>
      <c r="AS761" s="38"/>
      <c r="AT761" s="38"/>
      <c r="AU761" s="37"/>
      <c r="AV761" s="38"/>
      <c r="AW761" s="38"/>
      <c r="AX761" s="147"/>
      <c r="AY761" s="60"/>
      <c r="AZ761" s="60"/>
      <c r="BA761" s="148"/>
      <c r="BB761" s="282"/>
      <c r="BC761" s="283"/>
      <c r="BD761" s="147"/>
      <c r="BE761" s="147"/>
      <c r="BF761" s="147"/>
      <c r="BG761" s="147"/>
      <c r="BH761" s="147"/>
      <c r="BI761" s="147"/>
      <c r="BJ761" s="147"/>
      <c r="BK761" s="148"/>
      <c r="BL761" s="149"/>
      <c r="BM761" s="149"/>
      <c r="BN761" s="147"/>
      <c r="BO761" s="38"/>
      <c r="BP761" s="38"/>
      <c r="BQ761" s="187"/>
      <c r="BR761" s="61"/>
      <c r="BS761" s="61"/>
      <c r="BT761" s="188"/>
      <c r="BU761" s="275"/>
      <c r="BV761" s="275"/>
      <c r="BW761" s="187"/>
      <c r="BX761" s="187"/>
      <c r="BY761" s="187"/>
      <c r="BZ761" s="187"/>
      <c r="CA761" s="187"/>
      <c r="CB761" s="187"/>
      <c r="CC761" s="187"/>
      <c r="CD761" s="187"/>
      <c r="CE761" s="187"/>
      <c r="CF761" s="188"/>
      <c r="CG761" s="189"/>
      <c r="CH761" s="189"/>
      <c r="CI761" s="187"/>
      <c r="CJ761" s="38"/>
      <c r="CK761" s="38"/>
      <c r="CL761" s="38"/>
      <c r="CM761" s="38"/>
      <c r="CN761" s="38"/>
      <c r="CO761" s="38"/>
      <c r="CP761" s="38"/>
      <c r="CQ761" s="38"/>
      <c r="CR761" s="38"/>
      <c r="CS761" s="38"/>
    </row>
    <row r="762" spans="1:97" ht="13.5" customHeight="1" x14ac:dyDescent="0.35">
      <c r="A762" s="25"/>
      <c r="B762" s="132"/>
      <c r="C762" s="27"/>
      <c r="D762" s="104"/>
      <c r="E762" s="105"/>
      <c r="F762" s="29"/>
      <c r="G762" s="30"/>
      <c r="H762" s="30"/>
      <c r="I762" s="31"/>
      <c r="J762" s="106"/>
      <c r="K762" s="106"/>
      <c r="L762" s="107"/>
      <c r="M762" s="107"/>
      <c r="N762" s="108"/>
      <c r="O762" s="108"/>
      <c r="P762" s="108"/>
      <c r="Q762" s="108"/>
      <c r="R762" s="108"/>
      <c r="S762" s="107"/>
      <c r="T762" s="107"/>
      <c r="U762" s="33"/>
      <c r="V762" s="31"/>
      <c r="W762" s="38"/>
      <c r="X762" s="38"/>
      <c r="Y762" s="38"/>
      <c r="Z762" s="38"/>
      <c r="AA762" s="38"/>
      <c r="AB762" s="33"/>
      <c r="AC762" s="33"/>
      <c r="AD762" s="33"/>
      <c r="AE762" s="33"/>
      <c r="AF762" s="33"/>
      <c r="AG762" s="33"/>
      <c r="AH762" s="33"/>
      <c r="AI762" s="170"/>
      <c r="AJ762" s="170"/>
      <c r="AK762" s="170"/>
      <c r="AL762" s="170"/>
      <c r="AM762" s="33"/>
      <c r="AN762" s="48"/>
      <c r="AO762" s="34"/>
      <c r="AP762" s="38"/>
      <c r="AQ762" s="34"/>
      <c r="AR762" s="31"/>
      <c r="AS762" s="38"/>
      <c r="AT762" s="38"/>
      <c r="AU762" s="37"/>
      <c r="AV762" s="38"/>
      <c r="AW762" s="38"/>
      <c r="AX762" s="147"/>
      <c r="AY762" s="60"/>
      <c r="AZ762" s="60"/>
      <c r="BA762" s="148"/>
      <c r="BB762" s="282"/>
      <c r="BC762" s="283"/>
      <c r="BD762" s="147"/>
      <c r="BE762" s="147"/>
      <c r="BF762" s="147"/>
      <c r="BG762" s="147"/>
      <c r="BH762" s="147"/>
      <c r="BI762" s="147"/>
      <c r="BJ762" s="147"/>
      <c r="BK762" s="148"/>
      <c r="BL762" s="149"/>
      <c r="BM762" s="149"/>
      <c r="BN762" s="147"/>
      <c r="BO762" s="38"/>
      <c r="BP762" s="38"/>
      <c r="BQ762" s="187"/>
      <c r="BR762" s="61"/>
      <c r="BS762" s="61"/>
      <c r="BT762" s="188"/>
      <c r="BU762" s="275"/>
      <c r="BV762" s="275"/>
      <c r="BW762" s="187"/>
      <c r="BX762" s="187"/>
      <c r="BY762" s="187"/>
      <c r="BZ762" s="187"/>
      <c r="CA762" s="187"/>
      <c r="CB762" s="187"/>
      <c r="CC762" s="187"/>
      <c r="CD762" s="187"/>
      <c r="CE762" s="187"/>
      <c r="CF762" s="188"/>
      <c r="CG762" s="189"/>
      <c r="CH762" s="189"/>
      <c r="CI762" s="187"/>
      <c r="CJ762" s="38"/>
      <c r="CK762" s="38"/>
      <c r="CL762" s="38"/>
      <c r="CM762" s="38"/>
      <c r="CN762" s="38"/>
      <c r="CO762" s="38"/>
      <c r="CP762" s="38"/>
      <c r="CQ762" s="38"/>
      <c r="CR762" s="38"/>
      <c r="CS762" s="38"/>
    </row>
    <row r="763" spans="1:97" ht="13.5" customHeight="1" x14ac:dyDescent="0.35">
      <c r="A763" s="25"/>
      <c r="B763" s="132"/>
      <c r="C763" s="27"/>
      <c r="D763" s="104"/>
      <c r="E763" s="105"/>
      <c r="F763" s="29"/>
      <c r="G763" s="30"/>
      <c r="H763" s="30"/>
      <c r="I763" s="31"/>
      <c r="J763" s="106"/>
      <c r="K763" s="106"/>
      <c r="L763" s="107"/>
      <c r="M763" s="107"/>
      <c r="N763" s="108"/>
      <c r="O763" s="108"/>
      <c r="P763" s="108"/>
      <c r="Q763" s="108"/>
      <c r="R763" s="108"/>
      <c r="S763" s="107"/>
      <c r="T763" s="107"/>
      <c r="U763" s="33"/>
      <c r="V763" s="31"/>
      <c r="W763" s="38"/>
      <c r="X763" s="38"/>
      <c r="Y763" s="38"/>
      <c r="Z763" s="38"/>
      <c r="AA763" s="38"/>
      <c r="AB763" s="33"/>
      <c r="AC763" s="33"/>
      <c r="AD763" s="33"/>
      <c r="AE763" s="33"/>
      <c r="AF763" s="33"/>
      <c r="AG763" s="33"/>
      <c r="AH763" s="33"/>
      <c r="AI763" s="170"/>
      <c r="AJ763" s="170"/>
      <c r="AK763" s="170"/>
      <c r="AL763" s="170"/>
      <c r="AM763" s="33"/>
      <c r="AN763" s="48"/>
      <c r="AO763" s="34"/>
      <c r="AP763" s="38"/>
      <c r="AQ763" s="34"/>
      <c r="AR763" s="31"/>
      <c r="AS763" s="38"/>
      <c r="AT763" s="38"/>
      <c r="AU763" s="37"/>
      <c r="AV763" s="38"/>
      <c r="AW763" s="38"/>
      <c r="AX763" s="147"/>
      <c r="AY763" s="60"/>
      <c r="AZ763" s="60"/>
      <c r="BA763" s="148"/>
      <c r="BB763" s="282"/>
      <c r="BC763" s="283"/>
      <c r="BD763" s="147"/>
      <c r="BE763" s="147"/>
      <c r="BF763" s="147"/>
      <c r="BG763" s="147"/>
      <c r="BH763" s="147"/>
      <c r="BI763" s="147"/>
      <c r="BJ763" s="147"/>
      <c r="BK763" s="148"/>
      <c r="BL763" s="149"/>
      <c r="BM763" s="149"/>
      <c r="BN763" s="147"/>
      <c r="BO763" s="38"/>
      <c r="BP763" s="38"/>
      <c r="BQ763" s="187"/>
      <c r="BR763" s="61"/>
      <c r="BS763" s="61"/>
      <c r="BT763" s="188"/>
      <c r="BU763" s="275"/>
      <c r="BV763" s="275"/>
      <c r="BW763" s="187"/>
      <c r="BX763" s="187"/>
      <c r="BY763" s="187"/>
      <c r="BZ763" s="187"/>
      <c r="CA763" s="187"/>
      <c r="CB763" s="187"/>
      <c r="CC763" s="187"/>
      <c r="CD763" s="187"/>
      <c r="CE763" s="187"/>
      <c r="CF763" s="188"/>
      <c r="CG763" s="189"/>
      <c r="CH763" s="189"/>
      <c r="CI763" s="187"/>
      <c r="CJ763" s="38"/>
      <c r="CK763" s="38"/>
      <c r="CL763" s="38"/>
      <c r="CM763" s="38"/>
      <c r="CN763" s="38"/>
      <c r="CO763" s="38"/>
      <c r="CP763" s="38"/>
      <c r="CQ763" s="38"/>
      <c r="CR763" s="38"/>
      <c r="CS763" s="38"/>
    </row>
    <row r="764" spans="1:97" ht="13.5" customHeight="1" x14ac:dyDescent="0.35">
      <c r="A764" s="25"/>
      <c r="B764" s="132"/>
      <c r="C764" s="27"/>
      <c r="D764" s="104"/>
      <c r="E764" s="105"/>
      <c r="F764" s="29"/>
      <c r="G764" s="30"/>
      <c r="H764" s="30"/>
      <c r="I764" s="31"/>
      <c r="J764" s="106"/>
      <c r="K764" s="106"/>
      <c r="L764" s="107"/>
      <c r="M764" s="107"/>
      <c r="N764" s="108"/>
      <c r="O764" s="108"/>
      <c r="P764" s="108"/>
      <c r="Q764" s="108"/>
      <c r="R764" s="108"/>
      <c r="S764" s="107"/>
      <c r="T764" s="107"/>
      <c r="U764" s="33"/>
      <c r="V764" s="31"/>
      <c r="W764" s="38"/>
      <c r="X764" s="38"/>
      <c r="Y764" s="38"/>
      <c r="Z764" s="38"/>
      <c r="AA764" s="38"/>
      <c r="AB764" s="33"/>
      <c r="AC764" s="33"/>
      <c r="AD764" s="33"/>
      <c r="AE764" s="33"/>
      <c r="AF764" s="33"/>
      <c r="AG764" s="33"/>
      <c r="AH764" s="33"/>
      <c r="AI764" s="170"/>
      <c r="AJ764" s="170"/>
      <c r="AK764" s="170"/>
      <c r="AL764" s="170"/>
      <c r="AM764" s="33"/>
      <c r="AN764" s="48"/>
      <c r="AO764" s="34"/>
      <c r="AP764" s="38"/>
      <c r="AQ764" s="34"/>
      <c r="AR764" s="31"/>
      <c r="AS764" s="38"/>
      <c r="AT764" s="38"/>
      <c r="AU764" s="37"/>
      <c r="AV764" s="38"/>
      <c r="AW764" s="38"/>
      <c r="AX764" s="147"/>
      <c r="AY764" s="60"/>
      <c r="AZ764" s="60"/>
      <c r="BA764" s="148"/>
      <c r="BB764" s="282"/>
      <c r="BC764" s="283"/>
      <c r="BD764" s="147"/>
      <c r="BE764" s="147"/>
      <c r="BF764" s="147"/>
      <c r="BG764" s="147"/>
      <c r="BH764" s="147"/>
      <c r="BI764" s="147"/>
      <c r="BJ764" s="147"/>
      <c r="BK764" s="148"/>
      <c r="BL764" s="149"/>
      <c r="BM764" s="149"/>
      <c r="BN764" s="147"/>
      <c r="BO764" s="38"/>
      <c r="BP764" s="38"/>
      <c r="BQ764" s="187"/>
      <c r="BR764" s="61"/>
      <c r="BS764" s="61"/>
      <c r="BT764" s="188"/>
      <c r="BU764" s="275"/>
      <c r="BV764" s="275"/>
      <c r="BW764" s="187"/>
      <c r="BX764" s="187"/>
      <c r="BY764" s="187"/>
      <c r="BZ764" s="187"/>
      <c r="CA764" s="187"/>
      <c r="CB764" s="187"/>
      <c r="CC764" s="187"/>
      <c r="CD764" s="187"/>
      <c r="CE764" s="187"/>
      <c r="CF764" s="188"/>
      <c r="CG764" s="189"/>
      <c r="CH764" s="189"/>
      <c r="CI764" s="187"/>
      <c r="CJ764" s="38"/>
      <c r="CK764" s="38"/>
      <c r="CL764" s="38"/>
      <c r="CM764" s="38"/>
      <c r="CN764" s="38"/>
      <c r="CO764" s="38"/>
      <c r="CP764" s="38"/>
      <c r="CQ764" s="38"/>
      <c r="CR764" s="38"/>
      <c r="CS764" s="38"/>
    </row>
    <row r="765" spans="1:97" ht="13.5" customHeight="1" x14ac:dyDescent="0.35">
      <c r="A765" s="25"/>
      <c r="B765" s="132"/>
      <c r="C765" s="27"/>
      <c r="D765" s="104"/>
      <c r="E765" s="105"/>
      <c r="F765" s="29"/>
      <c r="G765" s="30"/>
      <c r="H765" s="30"/>
      <c r="I765" s="31"/>
      <c r="J765" s="106"/>
      <c r="K765" s="106"/>
      <c r="L765" s="107"/>
      <c r="M765" s="107"/>
      <c r="N765" s="108"/>
      <c r="O765" s="108"/>
      <c r="P765" s="108"/>
      <c r="Q765" s="108"/>
      <c r="R765" s="108"/>
      <c r="S765" s="107"/>
      <c r="T765" s="107"/>
      <c r="U765" s="33"/>
      <c r="V765" s="31"/>
      <c r="W765" s="38"/>
      <c r="X765" s="38"/>
      <c r="Y765" s="38"/>
      <c r="Z765" s="38"/>
      <c r="AA765" s="38"/>
      <c r="AB765" s="33"/>
      <c r="AC765" s="33"/>
      <c r="AD765" s="33"/>
      <c r="AE765" s="33"/>
      <c r="AF765" s="33"/>
      <c r="AG765" s="33"/>
      <c r="AH765" s="33"/>
      <c r="AI765" s="170"/>
      <c r="AJ765" s="170"/>
      <c r="AK765" s="170"/>
      <c r="AL765" s="170"/>
      <c r="AM765" s="33"/>
      <c r="AN765" s="48"/>
      <c r="AO765" s="34"/>
      <c r="AP765" s="38"/>
      <c r="AQ765" s="34"/>
      <c r="AR765" s="31"/>
      <c r="AS765" s="38"/>
      <c r="AT765" s="38"/>
      <c r="AU765" s="37"/>
      <c r="AV765" s="38"/>
      <c r="AW765" s="38"/>
      <c r="AX765" s="147"/>
      <c r="AY765" s="60"/>
      <c r="AZ765" s="60"/>
      <c r="BA765" s="148"/>
      <c r="BB765" s="282"/>
      <c r="BC765" s="283"/>
      <c r="BD765" s="147"/>
      <c r="BE765" s="147"/>
      <c r="BF765" s="147"/>
      <c r="BG765" s="147"/>
      <c r="BH765" s="147"/>
      <c r="BI765" s="147"/>
      <c r="BJ765" s="147"/>
      <c r="BK765" s="148"/>
      <c r="BL765" s="149"/>
      <c r="BM765" s="149"/>
      <c r="BN765" s="147"/>
      <c r="BO765" s="38"/>
      <c r="BP765" s="38"/>
      <c r="BQ765" s="187"/>
      <c r="BR765" s="61"/>
      <c r="BS765" s="61"/>
      <c r="BT765" s="188"/>
      <c r="BU765" s="275"/>
      <c r="BV765" s="275"/>
      <c r="BW765" s="187"/>
      <c r="BX765" s="187"/>
      <c r="BY765" s="187"/>
      <c r="BZ765" s="187"/>
      <c r="CA765" s="187"/>
      <c r="CB765" s="187"/>
      <c r="CC765" s="187"/>
      <c r="CD765" s="187"/>
      <c r="CE765" s="187"/>
      <c r="CF765" s="188"/>
      <c r="CG765" s="189"/>
      <c r="CH765" s="189"/>
      <c r="CI765" s="187"/>
      <c r="CJ765" s="38"/>
      <c r="CK765" s="38"/>
      <c r="CL765" s="38"/>
      <c r="CM765" s="38"/>
      <c r="CN765" s="38"/>
      <c r="CO765" s="38"/>
      <c r="CP765" s="38"/>
      <c r="CQ765" s="38"/>
      <c r="CR765" s="38"/>
      <c r="CS765" s="38"/>
    </row>
    <row r="766" spans="1:97" ht="13.5" customHeight="1" x14ac:dyDescent="0.35">
      <c r="A766" s="25"/>
      <c r="B766" s="132"/>
      <c r="C766" s="27"/>
      <c r="D766" s="104"/>
      <c r="E766" s="105"/>
      <c r="F766" s="29"/>
      <c r="G766" s="30"/>
      <c r="H766" s="30"/>
      <c r="I766" s="31"/>
      <c r="J766" s="106"/>
      <c r="K766" s="106"/>
      <c r="L766" s="107"/>
      <c r="M766" s="107"/>
      <c r="N766" s="108"/>
      <c r="O766" s="108"/>
      <c r="P766" s="108"/>
      <c r="Q766" s="108"/>
      <c r="R766" s="108"/>
      <c r="S766" s="107"/>
      <c r="T766" s="107"/>
      <c r="U766" s="33"/>
      <c r="V766" s="31"/>
      <c r="W766" s="38"/>
      <c r="X766" s="38"/>
      <c r="Y766" s="38"/>
      <c r="Z766" s="38"/>
      <c r="AA766" s="38"/>
      <c r="AB766" s="33"/>
      <c r="AC766" s="33"/>
      <c r="AD766" s="33"/>
      <c r="AE766" s="33"/>
      <c r="AF766" s="33"/>
      <c r="AG766" s="33"/>
      <c r="AH766" s="33"/>
      <c r="AI766" s="170"/>
      <c r="AJ766" s="170"/>
      <c r="AK766" s="170"/>
      <c r="AL766" s="170"/>
      <c r="AM766" s="33"/>
      <c r="AN766" s="48"/>
      <c r="AO766" s="34"/>
      <c r="AP766" s="38"/>
      <c r="AQ766" s="34"/>
      <c r="AR766" s="31"/>
      <c r="AS766" s="38"/>
      <c r="AT766" s="38"/>
      <c r="AU766" s="37"/>
      <c r="AV766" s="38"/>
      <c r="AW766" s="38"/>
      <c r="AX766" s="147"/>
      <c r="AY766" s="60"/>
      <c r="AZ766" s="60"/>
      <c r="BA766" s="148"/>
      <c r="BB766" s="282"/>
      <c r="BC766" s="283"/>
      <c r="BD766" s="147"/>
      <c r="BE766" s="147"/>
      <c r="BF766" s="147"/>
      <c r="BG766" s="147"/>
      <c r="BH766" s="147"/>
      <c r="BI766" s="147"/>
      <c r="BJ766" s="147"/>
      <c r="BK766" s="148"/>
      <c r="BL766" s="149"/>
      <c r="BM766" s="149"/>
      <c r="BN766" s="147"/>
      <c r="BO766" s="38"/>
      <c r="BP766" s="38"/>
      <c r="BQ766" s="187"/>
      <c r="BR766" s="61"/>
      <c r="BS766" s="61"/>
      <c r="BT766" s="188"/>
      <c r="BU766" s="275"/>
      <c r="BV766" s="275"/>
      <c r="BW766" s="187"/>
      <c r="BX766" s="187"/>
      <c r="BY766" s="187"/>
      <c r="BZ766" s="187"/>
      <c r="CA766" s="187"/>
      <c r="CB766" s="187"/>
      <c r="CC766" s="187"/>
      <c r="CD766" s="187"/>
      <c r="CE766" s="187"/>
      <c r="CF766" s="188"/>
      <c r="CG766" s="189"/>
      <c r="CH766" s="189"/>
      <c r="CI766" s="187"/>
      <c r="CJ766" s="38"/>
      <c r="CK766" s="38"/>
      <c r="CL766" s="38"/>
      <c r="CM766" s="38"/>
      <c r="CN766" s="38"/>
      <c r="CO766" s="38"/>
      <c r="CP766" s="38"/>
      <c r="CQ766" s="38"/>
      <c r="CR766" s="38"/>
      <c r="CS766" s="38"/>
    </row>
    <row r="767" spans="1:97" ht="13.5" customHeight="1" x14ac:dyDescent="0.35">
      <c r="A767" s="25"/>
      <c r="B767" s="132"/>
      <c r="C767" s="27"/>
      <c r="D767" s="104"/>
      <c r="E767" s="105"/>
      <c r="F767" s="29"/>
      <c r="G767" s="30"/>
      <c r="H767" s="30"/>
      <c r="I767" s="31"/>
      <c r="J767" s="106"/>
      <c r="K767" s="106"/>
      <c r="L767" s="107"/>
      <c r="M767" s="107"/>
      <c r="N767" s="108"/>
      <c r="O767" s="108"/>
      <c r="P767" s="108"/>
      <c r="Q767" s="108"/>
      <c r="R767" s="108"/>
      <c r="S767" s="107"/>
      <c r="T767" s="107"/>
      <c r="U767" s="33"/>
      <c r="V767" s="31"/>
      <c r="W767" s="38"/>
      <c r="X767" s="38"/>
      <c r="Y767" s="38"/>
      <c r="Z767" s="38"/>
      <c r="AA767" s="38"/>
      <c r="AB767" s="33"/>
      <c r="AC767" s="33"/>
      <c r="AD767" s="33"/>
      <c r="AE767" s="33"/>
      <c r="AF767" s="33"/>
      <c r="AG767" s="33"/>
      <c r="AH767" s="33"/>
      <c r="AI767" s="170"/>
      <c r="AJ767" s="170"/>
      <c r="AK767" s="170"/>
      <c r="AL767" s="170"/>
      <c r="AM767" s="33"/>
      <c r="AN767" s="48"/>
      <c r="AO767" s="34"/>
      <c r="AP767" s="38"/>
      <c r="AQ767" s="34"/>
      <c r="AR767" s="31"/>
      <c r="AS767" s="38"/>
      <c r="AT767" s="38"/>
      <c r="AU767" s="37"/>
      <c r="AV767" s="38"/>
      <c r="AW767" s="38"/>
      <c r="AX767" s="147"/>
      <c r="AY767" s="60"/>
      <c r="AZ767" s="60"/>
      <c r="BA767" s="148"/>
      <c r="BB767" s="282"/>
      <c r="BC767" s="283"/>
      <c r="BD767" s="147"/>
      <c r="BE767" s="147"/>
      <c r="BF767" s="147"/>
      <c r="BG767" s="147"/>
      <c r="BH767" s="147"/>
      <c r="BI767" s="147"/>
      <c r="BJ767" s="147"/>
      <c r="BK767" s="148"/>
      <c r="BL767" s="149"/>
      <c r="BM767" s="149"/>
      <c r="BN767" s="147"/>
      <c r="BO767" s="38"/>
      <c r="BP767" s="38"/>
      <c r="BQ767" s="187"/>
      <c r="BR767" s="61"/>
      <c r="BS767" s="61"/>
      <c r="BT767" s="188"/>
      <c r="BU767" s="275"/>
      <c r="BV767" s="275"/>
      <c r="BW767" s="187"/>
      <c r="BX767" s="187"/>
      <c r="BY767" s="187"/>
      <c r="BZ767" s="187"/>
      <c r="CA767" s="187"/>
      <c r="CB767" s="187"/>
      <c r="CC767" s="187"/>
      <c r="CD767" s="187"/>
      <c r="CE767" s="187"/>
      <c r="CF767" s="188"/>
      <c r="CG767" s="189"/>
      <c r="CH767" s="189"/>
      <c r="CI767" s="187"/>
      <c r="CJ767" s="38"/>
      <c r="CK767" s="38"/>
      <c r="CL767" s="38"/>
      <c r="CM767" s="38"/>
      <c r="CN767" s="38"/>
      <c r="CO767" s="38"/>
      <c r="CP767" s="38"/>
      <c r="CQ767" s="38"/>
      <c r="CR767" s="38"/>
      <c r="CS767" s="38"/>
    </row>
    <row r="768" spans="1:97" ht="13.5" customHeight="1" x14ac:dyDescent="0.35">
      <c r="A768" s="25"/>
      <c r="B768" s="132"/>
      <c r="C768" s="27"/>
      <c r="D768" s="104"/>
      <c r="E768" s="105"/>
      <c r="F768" s="29"/>
      <c r="G768" s="30"/>
      <c r="H768" s="30"/>
      <c r="I768" s="31"/>
      <c r="J768" s="106"/>
      <c r="K768" s="106"/>
      <c r="L768" s="107"/>
      <c r="M768" s="107"/>
      <c r="N768" s="108"/>
      <c r="O768" s="108"/>
      <c r="P768" s="108"/>
      <c r="Q768" s="108"/>
      <c r="R768" s="108"/>
      <c r="S768" s="107"/>
      <c r="T768" s="107"/>
      <c r="U768" s="33"/>
      <c r="V768" s="31"/>
      <c r="W768" s="38"/>
      <c r="X768" s="38"/>
      <c r="Y768" s="38"/>
      <c r="Z768" s="38"/>
      <c r="AA768" s="38"/>
      <c r="AB768" s="33"/>
      <c r="AC768" s="33"/>
      <c r="AD768" s="33"/>
      <c r="AE768" s="33"/>
      <c r="AF768" s="33"/>
      <c r="AG768" s="33"/>
      <c r="AH768" s="33"/>
      <c r="AI768" s="170"/>
      <c r="AJ768" s="170"/>
      <c r="AK768" s="170"/>
      <c r="AL768" s="170"/>
      <c r="AM768" s="33"/>
      <c r="AN768" s="48"/>
      <c r="AO768" s="34"/>
      <c r="AP768" s="38"/>
      <c r="AQ768" s="34"/>
      <c r="AR768" s="31"/>
      <c r="AS768" s="38"/>
      <c r="AT768" s="38"/>
      <c r="AU768" s="37"/>
      <c r="AV768" s="38"/>
      <c r="AW768" s="38"/>
      <c r="AX768" s="147"/>
      <c r="AY768" s="60"/>
      <c r="AZ768" s="60"/>
      <c r="BA768" s="148"/>
      <c r="BB768" s="282"/>
      <c r="BC768" s="283"/>
      <c r="BD768" s="147"/>
      <c r="BE768" s="147"/>
      <c r="BF768" s="147"/>
      <c r="BG768" s="147"/>
      <c r="BH768" s="147"/>
      <c r="BI768" s="147"/>
      <c r="BJ768" s="147"/>
      <c r="BK768" s="148"/>
      <c r="BL768" s="149"/>
      <c r="BM768" s="149"/>
      <c r="BN768" s="147"/>
      <c r="BO768" s="38"/>
      <c r="BP768" s="38"/>
      <c r="BQ768" s="187"/>
      <c r="BR768" s="61"/>
      <c r="BS768" s="61"/>
      <c r="BT768" s="188"/>
      <c r="BU768" s="275"/>
      <c r="BV768" s="275"/>
      <c r="BW768" s="187"/>
      <c r="BX768" s="187"/>
      <c r="BY768" s="187"/>
      <c r="BZ768" s="187"/>
      <c r="CA768" s="187"/>
      <c r="CB768" s="187"/>
      <c r="CC768" s="187"/>
      <c r="CD768" s="187"/>
      <c r="CE768" s="187"/>
      <c r="CF768" s="188"/>
      <c r="CG768" s="189"/>
      <c r="CH768" s="189"/>
      <c r="CI768" s="187"/>
      <c r="CJ768" s="38"/>
      <c r="CK768" s="38"/>
      <c r="CL768" s="38"/>
      <c r="CM768" s="38"/>
      <c r="CN768" s="38"/>
      <c r="CO768" s="38"/>
      <c r="CP768" s="38"/>
      <c r="CQ768" s="38"/>
      <c r="CR768" s="38"/>
      <c r="CS768" s="38"/>
    </row>
    <row r="769" spans="1:97" ht="13.5" customHeight="1" x14ac:dyDescent="0.35">
      <c r="A769" s="25"/>
      <c r="B769" s="132"/>
      <c r="C769" s="27"/>
      <c r="D769" s="104"/>
      <c r="E769" s="105"/>
      <c r="F769" s="29"/>
      <c r="G769" s="30"/>
      <c r="H769" s="30"/>
      <c r="I769" s="31"/>
      <c r="J769" s="106"/>
      <c r="K769" s="106"/>
      <c r="L769" s="107"/>
      <c r="M769" s="107"/>
      <c r="N769" s="108"/>
      <c r="O769" s="108"/>
      <c r="P769" s="108"/>
      <c r="Q769" s="108"/>
      <c r="R769" s="108"/>
      <c r="S769" s="107"/>
      <c r="T769" s="107"/>
      <c r="U769" s="33"/>
      <c r="V769" s="31"/>
      <c r="W769" s="38"/>
      <c r="X769" s="38"/>
      <c r="Y769" s="38"/>
      <c r="Z769" s="38"/>
      <c r="AA769" s="38"/>
      <c r="AB769" s="33"/>
      <c r="AC769" s="33"/>
      <c r="AD769" s="33"/>
      <c r="AE769" s="33"/>
      <c r="AF769" s="33"/>
      <c r="AG769" s="33"/>
      <c r="AH769" s="33"/>
      <c r="AI769" s="170"/>
      <c r="AJ769" s="170"/>
      <c r="AK769" s="170"/>
      <c r="AL769" s="170"/>
      <c r="AM769" s="33"/>
      <c r="AN769" s="48"/>
      <c r="AO769" s="34"/>
      <c r="AP769" s="38"/>
      <c r="AQ769" s="34"/>
      <c r="AR769" s="31"/>
      <c r="AS769" s="38"/>
      <c r="AT769" s="38"/>
      <c r="AU769" s="37"/>
      <c r="AV769" s="38"/>
      <c r="AW769" s="38"/>
      <c r="AX769" s="147"/>
      <c r="AY769" s="60"/>
      <c r="AZ769" s="60"/>
      <c r="BA769" s="148"/>
      <c r="BB769" s="282"/>
      <c r="BC769" s="283"/>
      <c r="BD769" s="147"/>
      <c r="BE769" s="147"/>
      <c r="BF769" s="147"/>
      <c r="BG769" s="147"/>
      <c r="BH769" s="147"/>
      <c r="BI769" s="147"/>
      <c r="BJ769" s="147"/>
      <c r="BK769" s="148"/>
      <c r="BL769" s="149"/>
      <c r="BM769" s="149"/>
      <c r="BN769" s="147"/>
      <c r="BO769" s="38"/>
      <c r="BP769" s="38"/>
      <c r="BQ769" s="187"/>
      <c r="BR769" s="61"/>
      <c r="BS769" s="61"/>
      <c r="BT769" s="188"/>
      <c r="BU769" s="275"/>
      <c r="BV769" s="275"/>
      <c r="BW769" s="187"/>
      <c r="BX769" s="187"/>
      <c r="BY769" s="187"/>
      <c r="BZ769" s="187"/>
      <c r="CA769" s="187"/>
      <c r="CB769" s="187"/>
      <c r="CC769" s="187"/>
      <c r="CD769" s="187"/>
      <c r="CE769" s="187"/>
      <c r="CF769" s="188"/>
      <c r="CG769" s="189"/>
      <c r="CH769" s="189"/>
      <c r="CI769" s="187"/>
      <c r="CJ769" s="38"/>
      <c r="CK769" s="38"/>
      <c r="CL769" s="38"/>
      <c r="CM769" s="38"/>
      <c r="CN769" s="38"/>
      <c r="CO769" s="38"/>
      <c r="CP769" s="38"/>
      <c r="CQ769" s="38"/>
      <c r="CR769" s="38"/>
      <c r="CS769" s="38"/>
    </row>
    <row r="770" spans="1:97" ht="13.5" customHeight="1" x14ac:dyDescent="0.35">
      <c r="A770" s="25"/>
      <c r="B770" s="132"/>
      <c r="C770" s="27"/>
      <c r="D770" s="104"/>
      <c r="E770" s="105"/>
      <c r="F770" s="29"/>
      <c r="G770" s="30"/>
      <c r="H770" s="30"/>
      <c r="I770" s="31"/>
      <c r="J770" s="106"/>
      <c r="K770" s="106"/>
      <c r="L770" s="107"/>
      <c r="M770" s="107"/>
      <c r="N770" s="108"/>
      <c r="O770" s="108"/>
      <c r="P770" s="108"/>
      <c r="Q770" s="108"/>
      <c r="R770" s="108"/>
      <c r="S770" s="107"/>
      <c r="T770" s="107"/>
      <c r="U770" s="33"/>
      <c r="V770" s="31"/>
      <c r="W770" s="38"/>
      <c r="X770" s="38"/>
      <c r="Y770" s="38"/>
      <c r="Z770" s="38"/>
      <c r="AA770" s="38"/>
      <c r="AB770" s="33"/>
      <c r="AC770" s="33"/>
      <c r="AD770" s="33"/>
      <c r="AE770" s="33"/>
      <c r="AF770" s="33"/>
      <c r="AG770" s="33"/>
      <c r="AH770" s="33"/>
      <c r="AI770" s="170"/>
      <c r="AJ770" s="170"/>
      <c r="AK770" s="170"/>
      <c r="AL770" s="170"/>
      <c r="AM770" s="33"/>
      <c r="AN770" s="48"/>
      <c r="AO770" s="34"/>
      <c r="AP770" s="38"/>
      <c r="AQ770" s="34"/>
      <c r="AR770" s="31"/>
      <c r="AS770" s="38"/>
      <c r="AT770" s="38"/>
      <c r="AU770" s="37"/>
      <c r="AV770" s="38"/>
      <c r="AW770" s="38"/>
      <c r="AX770" s="147"/>
      <c r="AY770" s="60"/>
      <c r="AZ770" s="60"/>
      <c r="BA770" s="148"/>
      <c r="BB770" s="282"/>
      <c r="BC770" s="283"/>
      <c r="BD770" s="147"/>
      <c r="BE770" s="147"/>
      <c r="BF770" s="147"/>
      <c r="BG770" s="147"/>
      <c r="BH770" s="147"/>
      <c r="BI770" s="147"/>
      <c r="BJ770" s="147"/>
      <c r="BK770" s="148"/>
      <c r="BL770" s="149"/>
      <c r="BM770" s="149"/>
      <c r="BN770" s="147"/>
      <c r="BO770" s="38"/>
      <c r="BP770" s="38"/>
      <c r="BQ770" s="187"/>
      <c r="BR770" s="61"/>
      <c r="BS770" s="61"/>
      <c r="BT770" s="188"/>
      <c r="BU770" s="275"/>
      <c r="BV770" s="275"/>
      <c r="BW770" s="187"/>
      <c r="BX770" s="187"/>
      <c r="BY770" s="187"/>
      <c r="BZ770" s="187"/>
      <c r="CA770" s="187"/>
      <c r="CB770" s="187"/>
      <c r="CC770" s="187"/>
      <c r="CD770" s="187"/>
      <c r="CE770" s="187"/>
      <c r="CF770" s="188"/>
      <c r="CG770" s="189"/>
      <c r="CH770" s="189"/>
      <c r="CI770" s="187"/>
      <c r="CJ770" s="38"/>
      <c r="CK770" s="38"/>
      <c r="CL770" s="38"/>
      <c r="CM770" s="38"/>
      <c r="CN770" s="38"/>
      <c r="CO770" s="38"/>
      <c r="CP770" s="38"/>
      <c r="CQ770" s="38"/>
      <c r="CR770" s="38"/>
      <c r="CS770" s="38"/>
    </row>
    <row r="771" spans="1:97" ht="13.5" customHeight="1" x14ac:dyDescent="0.35">
      <c r="A771" s="25"/>
      <c r="B771" s="132"/>
      <c r="C771" s="27"/>
      <c r="D771" s="104"/>
      <c r="E771" s="105"/>
      <c r="F771" s="29"/>
      <c r="G771" s="30"/>
      <c r="H771" s="30"/>
      <c r="I771" s="31"/>
      <c r="J771" s="106"/>
      <c r="K771" s="106"/>
      <c r="L771" s="107"/>
      <c r="M771" s="107"/>
      <c r="N771" s="108"/>
      <c r="O771" s="108"/>
      <c r="P771" s="108"/>
      <c r="Q771" s="108"/>
      <c r="R771" s="108"/>
      <c r="S771" s="107"/>
      <c r="T771" s="107"/>
      <c r="U771" s="33"/>
      <c r="V771" s="31"/>
      <c r="W771" s="38"/>
      <c r="X771" s="38"/>
      <c r="Y771" s="38"/>
      <c r="Z771" s="38"/>
      <c r="AA771" s="38"/>
      <c r="AB771" s="33"/>
      <c r="AC771" s="33"/>
      <c r="AD771" s="33"/>
      <c r="AE771" s="33"/>
      <c r="AF771" s="33"/>
      <c r="AG771" s="33"/>
      <c r="AH771" s="33"/>
      <c r="AI771" s="170"/>
      <c r="AJ771" s="170"/>
      <c r="AK771" s="170"/>
      <c r="AL771" s="170"/>
      <c r="AM771" s="33"/>
      <c r="AN771" s="48"/>
      <c r="AO771" s="34"/>
      <c r="AP771" s="38"/>
      <c r="AQ771" s="34"/>
      <c r="AR771" s="31"/>
      <c r="AS771" s="38"/>
      <c r="AT771" s="38"/>
      <c r="AU771" s="37"/>
      <c r="AV771" s="38"/>
      <c r="AW771" s="38"/>
      <c r="AX771" s="147"/>
      <c r="AY771" s="60"/>
      <c r="AZ771" s="60"/>
      <c r="BA771" s="148"/>
      <c r="BB771" s="282"/>
      <c r="BC771" s="283"/>
      <c r="BD771" s="147"/>
      <c r="BE771" s="147"/>
      <c r="BF771" s="147"/>
      <c r="BG771" s="147"/>
      <c r="BH771" s="147"/>
      <c r="BI771" s="147"/>
      <c r="BJ771" s="147"/>
      <c r="BK771" s="148"/>
      <c r="BL771" s="149"/>
      <c r="BM771" s="149"/>
      <c r="BN771" s="147"/>
      <c r="BO771" s="38"/>
      <c r="BP771" s="38"/>
      <c r="BQ771" s="187"/>
      <c r="BR771" s="61"/>
      <c r="BS771" s="61"/>
      <c r="BT771" s="188"/>
      <c r="BU771" s="275"/>
      <c r="BV771" s="275"/>
      <c r="BW771" s="187"/>
      <c r="BX771" s="187"/>
      <c r="BY771" s="187"/>
      <c r="BZ771" s="187"/>
      <c r="CA771" s="187"/>
      <c r="CB771" s="187"/>
      <c r="CC771" s="187"/>
      <c r="CD771" s="187"/>
      <c r="CE771" s="187"/>
      <c r="CF771" s="188"/>
      <c r="CG771" s="189"/>
      <c r="CH771" s="189"/>
      <c r="CI771" s="187"/>
      <c r="CJ771" s="38"/>
      <c r="CK771" s="38"/>
      <c r="CL771" s="38"/>
      <c r="CM771" s="38"/>
      <c r="CN771" s="38"/>
      <c r="CO771" s="38"/>
      <c r="CP771" s="38"/>
      <c r="CQ771" s="38"/>
      <c r="CR771" s="38"/>
      <c r="CS771" s="38"/>
    </row>
    <row r="772" spans="1:97" ht="13.5" customHeight="1" x14ac:dyDescent="0.35">
      <c r="A772" s="25"/>
      <c r="B772" s="132"/>
      <c r="C772" s="27"/>
      <c r="D772" s="104"/>
      <c r="E772" s="105"/>
      <c r="F772" s="29"/>
      <c r="G772" s="30"/>
      <c r="H772" s="30"/>
      <c r="I772" s="31"/>
      <c r="J772" s="106"/>
      <c r="K772" s="106"/>
      <c r="L772" s="107"/>
      <c r="M772" s="107"/>
      <c r="N772" s="108"/>
      <c r="O772" s="108"/>
      <c r="P772" s="108"/>
      <c r="Q772" s="108"/>
      <c r="R772" s="108"/>
      <c r="S772" s="107"/>
      <c r="T772" s="107"/>
      <c r="U772" s="33"/>
      <c r="V772" s="31"/>
      <c r="W772" s="38"/>
      <c r="X772" s="38"/>
      <c r="Y772" s="38"/>
      <c r="Z772" s="38"/>
      <c r="AA772" s="38"/>
      <c r="AB772" s="33"/>
      <c r="AC772" s="33"/>
      <c r="AD772" s="33"/>
      <c r="AE772" s="33"/>
      <c r="AF772" s="33"/>
      <c r="AG772" s="33"/>
      <c r="AH772" s="33"/>
      <c r="AI772" s="170"/>
      <c r="AJ772" s="170"/>
      <c r="AK772" s="170"/>
      <c r="AL772" s="170"/>
      <c r="AM772" s="33"/>
      <c r="AN772" s="48"/>
      <c r="AO772" s="34"/>
      <c r="AP772" s="38"/>
      <c r="AQ772" s="34"/>
      <c r="AR772" s="31"/>
      <c r="AS772" s="38"/>
      <c r="AT772" s="38"/>
      <c r="AU772" s="37"/>
      <c r="AV772" s="38"/>
      <c r="AW772" s="38"/>
      <c r="AX772" s="147"/>
      <c r="AY772" s="60"/>
      <c r="AZ772" s="60"/>
      <c r="BA772" s="148"/>
      <c r="BB772" s="282"/>
      <c r="BC772" s="283"/>
      <c r="BD772" s="147"/>
      <c r="BE772" s="147"/>
      <c r="BF772" s="147"/>
      <c r="BG772" s="147"/>
      <c r="BH772" s="147"/>
      <c r="BI772" s="147"/>
      <c r="BJ772" s="147"/>
      <c r="BK772" s="148"/>
      <c r="BL772" s="149"/>
      <c r="BM772" s="149"/>
      <c r="BN772" s="147"/>
      <c r="BO772" s="38"/>
      <c r="BP772" s="38"/>
      <c r="BQ772" s="187"/>
      <c r="BR772" s="61"/>
      <c r="BS772" s="61"/>
      <c r="BT772" s="188"/>
      <c r="BU772" s="275"/>
      <c r="BV772" s="275"/>
      <c r="BW772" s="187"/>
      <c r="BX772" s="187"/>
      <c r="BY772" s="187"/>
      <c r="BZ772" s="187"/>
      <c r="CA772" s="187"/>
      <c r="CB772" s="187"/>
      <c r="CC772" s="187"/>
      <c r="CD772" s="187"/>
      <c r="CE772" s="187"/>
      <c r="CF772" s="188"/>
      <c r="CG772" s="189"/>
      <c r="CH772" s="189"/>
      <c r="CI772" s="187"/>
      <c r="CJ772" s="38"/>
      <c r="CK772" s="38"/>
      <c r="CL772" s="38"/>
      <c r="CM772" s="38"/>
      <c r="CN772" s="38"/>
      <c r="CO772" s="38"/>
      <c r="CP772" s="38"/>
      <c r="CQ772" s="38"/>
      <c r="CR772" s="38"/>
      <c r="CS772" s="38"/>
    </row>
    <row r="773" spans="1:97" ht="13.5" customHeight="1" x14ac:dyDescent="0.35">
      <c r="A773" s="25"/>
      <c r="B773" s="132"/>
      <c r="C773" s="27"/>
      <c r="D773" s="104"/>
      <c r="E773" s="105"/>
      <c r="F773" s="29"/>
      <c r="G773" s="30"/>
      <c r="H773" s="30"/>
      <c r="I773" s="31"/>
      <c r="J773" s="106"/>
      <c r="K773" s="106"/>
      <c r="L773" s="107"/>
      <c r="M773" s="107"/>
      <c r="N773" s="108"/>
      <c r="O773" s="108"/>
      <c r="P773" s="108"/>
      <c r="Q773" s="108"/>
      <c r="R773" s="108"/>
      <c r="S773" s="107"/>
      <c r="T773" s="107"/>
      <c r="U773" s="33"/>
      <c r="V773" s="31"/>
      <c r="W773" s="38"/>
      <c r="X773" s="38"/>
      <c r="Y773" s="38"/>
      <c r="Z773" s="38"/>
      <c r="AA773" s="38"/>
      <c r="AB773" s="33"/>
      <c r="AC773" s="33"/>
      <c r="AD773" s="33"/>
      <c r="AE773" s="33"/>
      <c r="AF773" s="33"/>
      <c r="AG773" s="33"/>
      <c r="AH773" s="33"/>
      <c r="AI773" s="170"/>
      <c r="AJ773" s="170"/>
      <c r="AK773" s="170"/>
      <c r="AL773" s="170"/>
      <c r="AM773" s="33"/>
      <c r="AN773" s="48"/>
      <c r="AO773" s="34"/>
      <c r="AP773" s="38"/>
      <c r="AQ773" s="34"/>
      <c r="AR773" s="31"/>
      <c r="AS773" s="38"/>
      <c r="AT773" s="38"/>
      <c r="AU773" s="37"/>
      <c r="AV773" s="38"/>
      <c r="AW773" s="38"/>
      <c r="AX773" s="147"/>
      <c r="AY773" s="60"/>
      <c r="AZ773" s="60"/>
      <c r="BA773" s="148"/>
      <c r="BB773" s="282"/>
      <c r="BC773" s="283"/>
      <c r="BD773" s="147"/>
      <c r="BE773" s="147"/>
      <c r="BF773" s="147"/>
      <c r="BG773" s="147"/>
      <c r="BH773" s="147"/>
      <c r="BI773" s="147"/>
      <c r="BJ773" s="147"/>
      <c r="BK773" s="148"/>
      <c r="BL773" s="149"/>
      <c r="BM773" s="149"/>
      <c r="BN773" s="147"/>
      <c r="BO773" s="38"/>
      <c r="BP773" s="38"/>
      <c r="BQ773" s="187"/>
      <c r="BR773" s="61"/>
      <c r="BS773" s="61"/>
      <c r="BT773" s="188"/>
      <c r="BU773" s="275"/>
      <c r="BV773" s="275"/>
      <c r="BW773" s="187"/>
      <c r="BX773" s="187"/>
      <c r="BY773" s="187"/>
      <c r="BZ773" s="187"/>
      <c r="CA773" s="187"/>
      <c r="CB773" s="187"/>
      <c r="CC773" s="187"/>
      <c r="CD773" s="187"/>
      <c r="CE773" s="187"/>
      <c r="CF773" s="188"/>
      <c r="CG773" s="189"/>
      <c r="CH773" s="189"/>
      <c r="CI773" s="187"/>
      <c r="CJ773" s="38"/>
      <c r="CK773" s="38"/>
      <c r="CL773" s="38"/>
      <c r="CM773" s="38"/>
      <c r="CN773" s="38"/>
      <c r="CO773" s="38"/>
      <c r="CP773" s="38"/>
      <c r="CQ773" s="38"/>
      <c r="CR773" s="38"/>
      <c r="CS773" s="38"/>
    </row>
    <row r="774" spans="1:97" ht="13.5" customHeight="1" x14ac:dyDescent="0.35">
      <c r="A774" s="25"/>
      <c r="B774" s="132"/>
      <c r="C774" s="27"/>
      <c r="D774" s="104"/>
      <c r="E774" s="105"/>
      <c r="F774" s="29"/>
      <c r="G774" s="30"/>
      <c r="H774" s="30"/>
      <c r="I774" s="31"/>
      <c r="J774" s="106"/>
      <c r="K774" s="106"/>
      <c r="L774" s="107"/>
      <c r="M774" s="107"/>
      <c r="N774" s="108"/>
      <c r="O774" s="108"/>
      <c r="P774" s="108"/>
      <c r="Q774" s="108"/>
      <c r="R774" s="108"/>
      <c r="S774" s="107"/>
      <c r="T774" s="107"/>
      <c r="U774" s="33"/>
      <c r="V774" s="31"/>
      <c r="W774" s="38"/>
      <c r="X774" s="38"/>
      <c r="Y774" s="38"/>
      <c r="Z774" s="38"/>
      <c r="AA774" s="38"/>
      <c r="AB774" s="33"/>
      <c r="AC774" s="33"/>
      <c r="AD774" s="33"/>
      <c r="AE774" s="33"/>
      <c r="AF774" s="33"/>
      <c r="AG774" s="33"/>
      <c r="AH774" s="33"/>
      <c r="AI774" s="170"/>
      <c r="AJ774" s="170"/>
      <c r="AK774" s="170"/>
      <c r="AL774" s="170"/>
      <c r="AM774" s="33"/>
      <c r="AN774" s="48"/>
      <c r="AO774" s="34"/>
      <c r="AP774" s="38"/>
      <c r="AQ774" s="34"/>
      <c r="AR774" s="31"/>
      <c r="AS774" s="38"/>
      <c r="AT774" s="38"/>
      <c r="AU774" s="37"/>
      <c r="AV774" s="38"/>
      <c r="AW774" s="38"/>
      <c r="AX774" s="147"/>
      <c r="AY774" s="60"/>
      <c r="AZ774" s="60"/>
      <c r="BA774" s="148"/>
      <c r="BB774" s="282"/>
      <c r="BC774" s="283"/>
      <c r="BD774" s="147"/>
      <c r="BE774" s="147"/>
      <c r="BF774" s="147"/>
      <c r="BG774" s="147"/>
      <c r="BH774" s="147"/>
      <c r="BI774" s="147"/>
      <c r="BJ774" s="147"/>
      <c r="BK774" s="148"/>
      <c r="BL774" s="149"/>
      <c r="BM774" s="149"/>
      <c r="BN774" s="147"/>
      <c r="BO774" s="38"/>
      <c r="BP774" s="38"/>
      <c r="BQ774" s="187"/>
      <c r="BR774" s="61"/>
      <c r="BS774" s="61"/>
      <c r="BT774" s="188"/>
      <c r="BU774" s="275"/>
      <c r="BV774" s="275"/>
      <c r="BW774" s="187"/>
      <c r="BX774" s="187"/>
      <c r="BY774" s="187"/>
      <c r="BZ774" s="187"/>
      <c r="CA774" s="187"/>
      <c r="CB774" s="187"/>
      <c r="CC774" s="187"/>
      <c r="CD774" s="187"/>
      <c r="CE774" s="187"/>
      <c r="CF774" s="188"/>
      <c r="CG774" s="189"/>
      <c r="CH774" s="189"/>
      <c r="CI774" s="187"/>
      <c r="CJ774" s="38"/>
      <c r="CK774" s="38"/>
      <c r="CL774" s="38"/>
      <c r="CM774" s="38"/>
      <c r="CN774" s="38"/>
      <c r="CO774" s="38"/>
      <c r="CP774" s="38"/>
      <c r="CQ774" s="38"/>
      <c r="CR774" s="38"/>
      <c r="CS774" s="38"/>
    </row>
    <row r="775" spans="1:97" ht="13.5" customHeight="1" x14ac:dyDescent="0.35">
      <c r="A775" s="25"/>
      <c r="B775" s="132"/>
      <c r="C775" s="27"/>
      <c r="D775" s="104"/>
      <c r="E775" s="105"/>
      <c r="F775" s="29"/>
      <c r="G775" s="30"/>
      <c r="H775" s="30"/>
      <c r="I775" s="31"/>
      <c r="J775" s="106"/>
      <c r="K775" s="106"/>
      <c r="L775" s="107"/>
      <c r="M775" s="107"/>
      <c r="N775" s="108"/>
      <c r="O775" s="108"/>
      <c r="P775" s="108"/>
      <c r="Q775" s="108"/>
      <c r="R775" s="108"/>
      <c r="S775" s="107"/>
      <c r="T775" s="107"/>
      <c r="U775" s="33"/>
      <c r="V775" s="31"/>
      <c r="W775" s="38"/>
      <c r="X775" s="38"/>
      <c r="Y775" s="38"/>
      <c r="Z775" s="38"/>
      <c r="AA775" s="38"/>
      <c r="AB775" s="33"/>
      <c r="AC775" s="33"/>
      <c r="AD775" s="33"/>
      <c r="AE775" s="33"/>
      <c r="AF775" s="33"/>
      <c r="AG775" s="33"/>
      <c r="AH775" s="33"/>
      <c r="AI775" s="170"/>
      <c r="AJ775" s="170"/>
      <c r="AK775" s="170"/>
      <c r="AL775" s="170"/>
      <c r="AM775" s="33"/>
      <c r="AN775" s="48"/>
      <c r="AO775" s="34"/>
      <c r="AP775" s="38"/>
      <c r="AQ775" s="34"/>
      <c r="AR775" s="31"/>
      <c r="AS775" s="38"/>
      <c r="AT775" s="38"/>
      <c r="AU775" s="37"/>
      <c r="AV775" s="38"/>
      <c r="AW775" s="38"/>
      <c r="AX775" s="147"/>
      <c r="AY775" s="60"/>
      <c r="AZ775" s="60"/>
      <c r="BA775" s="148"/>
      <c r="BB775" s="282"/>
      <c r="BC775" s="283"/>
      <c r="BD775" s="147"/>
      <c r="BE775" s="147"/>
      <c r="BF775" s="147"/>
      <c r="BG775" s="147"/>
      <c r="BH775" s="147"/>
      <c r="BI775" s="147"/>
      <c r="BJ775" s="147"/>
      <c r="BK775" s="148"/>
      <c r="BL775" s="149"/>
      <c r="BM775" s="149"/>
      <c r="BN775" s="147"/>
      <c r="BO775" s="38"/>
      <c r="BP775" s="38"/>
      <c r="BQ775" s="187"/>
      <c r="BR775" s="61"/>
      <c r="BS775" s="61"/>
      <c r="BT775" s="188"/>
      <c r="BU775" s="275"/>
      <c r="BV775" s="275"/>
      <c r="BW775" s="187"/>
      <c r="BX775" s="187"/>
      <c r="BY775" s="187"/>
      <c r="BZ775" s="187"/>
      <c r="CA775" s="187"/>
      <c r="CB775" s="187"/>
      <c r="CC775" s="187"/>
      <c r="CD775" s="187"/>
      <c r="CE775" s="187"/>
      <c r="CF775" s="188"/>
      <c r="CG775" s="189"/>
      <c r="CH775" s="189"/>
      <c r="CI775" s="187"/>
      <c r="CJ775" s="38"/>
      <c r="CK775" s="38"/>
      <c r="CL775" s="38"/>
      <c r="CM775" s="38"/>
      <c r="CN775" s="38"/>
      <c r="CO775" s="38"/>
      <c r="CP775" s="38"/>
      <c r="CQ775" s="38"/>
      <c r="CR775" s="38"/>
      <c r="CS775" s="38"/>
    </row>
    <row r="776" spans="1:97" ht="13.5" customHeight="1" x14ac:dyDescent="0.35">
      <c r="A776" s="25"/>
      <c r="B776" s="132"/>
      <c r="C776" s="27"/>
      <c r="D776" s="104"/>
      <c r="E776" s="105"/>
      <c r="F776" s="29"/>
      <c r="G776" s="30"/>
      <c r="H776" s="30"/>
      <c r="I776" s="31"/>
      <c r="J776" s="106"/>
      <c r="K776" s="106"/>
      <c r="L776" s="107"/>
      <c r="M776" s="107"/>
      <c r="N776" s="108"/>
      <c r="O776" s="108"/>
      <c r="P776" s="108"/>
      <c r="Q776" s="108"/>
      <c r="R776" s="108"/>
      <c r="S776" s="107"/>
      <c r="T776" s="107"/>
      <c r="U776" s="33"/>
      <c r="V776" s="31"/>
      <c r="W776" s="38"/>
      <c r="X776" s="38"/>
      <c r="Y776" s="38"/>
      <c r="Z776" s="38"/>
      <c r="AA776" s="38"/>
      <c r="AB776" s="33"/>
      <c r="AC776" s="33"/>
      <c r="AD776" s="33"/>
      <c r="AE776" s="33"/>
      <c r="AF776" s="33"/>
      <c r="AG776" s="33"/>
      <c r="AH776" s="33"/>
      <c r="AI776" s="170"/>
      <c r="AJ776" s="170"/>
      <c r="AK776" s="170"/>
      <c r="AL776" s="170"/>
      <c r="AM776" s="33"/>
      <c r="AN776" s="48"/>
      <c r="AO776" s="34"/>
      <c r="AP776" s="38"/>
      <c r="AQ776" s="34"/>
      <c r="AR776" s="31"/>
      <c r="AS776" s="38"/>
      <c r="AT776" s="38"/>
      <c r="AU776" s="37"/>
      <c r="AV776" s="38"/>
      <c r="AW776" s="38"/>
      <c r="AX776" s="147"/>
      <c r="AY776" s="60"/>
      <c r="AZ776" s="60"/>
      <c r="BA776" s="148"/>
      <c r="BB776" s="282"/>
      <c r="BC776" s="283"/>
      <c r="BD776" s="147"/>
      <c r="BE776" s="147"/>
      <c r="BF776" s="147"/>
      <c r="BG776" s="147"/>
      <c r="BH776" s="147"/>
      <c r="BI776" s="147"/>
      <c r="BJ776" s="147"/>
      <c r="BK776" s="148"/>
      <c r="BL776" s="149"/>
      <c r="BM776" s="149"/>
      <c r="BN776" s="147"/>
      <c r="BO776" s="38"/>
      <c r="BP776" s="38"/>
      <c r="BQ776" s="187"/>
      <c r="BR776" s="61"/>
      <c r="BS776" s="61"/>
      <c r="BT776" s="188"/>
      <c r="BU776" s="275"/>
      <c r="BV776" s="275"/>
      <c r="BW776" s="187"/>
      <c r="BX776" s="187"/>
      <c r="BY776" s="187"/>
      <c r="BZ776" s="187"/>
      <c r="CA776" s="187"/>
      <c r="CB776" s="187"/>
      <c r="CC776" s="187"/>
      <c r="CD776" s="187"/>
      <c r="CE776" s="187"/>
      <c r="CF776" s="188"/>
      <c r="CG776" s="189"/>
      <c r="CH776" s="189"/>
      <c r="CI776" s="187"/>
      <c r="CJ776" s="38"/>
      <c r="CK776" s="38"/>
      <c r="CL776" s="38"/>
      <c r="CM776" s="38"/>
      <c r="CN776" s="38"/>
      <c r="CO776" s="38"/>
      <c r="CP776" s="38"/>
      <c r="CQ776" s="38"/>
      <c r="CR776" s="38"/>
      <c r="CS776" s="38"/>
    </row>
    <row r="777" spans="1:97" ht="13.5" customHeight="1" x14ac:dyDescent="0.35">
      <c r="A777" s="25"/>
      <c r="B777" s="132"/>
      <c r="C777" s="27"/>
      <c r="D777" s="104"/>
      <c r="E777" s="105"/>
      <c r="F777" s="29"/>
      <c r="G777" s="30"/>
      <c r="H777" s="30"/>
      <c r="I777" s="31"/>
      <c r="J777" s="106"/>
      <c r="K777" s="106"/>
      <c r="L777" s="107"/>
      <c r="M777" s="107"/>
      <c r="N777" s="108"/>
      <c r="O777" s="108"/>
      <c r="P777" s="108"/>
      <c r="Q777" s="108"/>
      <c r="R777" s="108"/>
      <c r="S777" s="107"/>
      <c r="T777" s="107"/>
      <c r="U777" s="33"/>
      <c r="V777" s="31"/>
      <c r="W777" s="38"/>
      <c r="X777" s="38"/>
      <c r="Y777" s="38"/>
      <c r="Z777" s="38"/>
      <c r="AA777" s="38"/>
      <c r="AB777" s="33"/>
      <c r="AC777" s="33"/>
      <c r="AD777" s="33"/>
      <c r="AE777" s="33"/>
      <c r="AF777" s="33"/>
      <c r="AG777" s="33"/>
      <c r="AH777" s="33"/>
      <c r="AI777" s="170"/>
      <c r="AJ777" s="170"/>
      <c r="AK777" s="170"/>
      <c r="AL777" s="170"/>
      <c r="AM777" s="33"/>
      <c r="AN777" s="48"/>
      <c r="AO777" s="34"/>
      <c r="AP777" s="38"/>
      <c r="AQ777" s="34"/>
      <c r="AR777" s="31"/>
      <c r="AS777" s="38"/>
      <c r="AT777" s="38"/>
      <c r="AU777" s="37"/>
      <c r="AV777" s="38"/>
      <c r="AW777" s="38"/>
      <c r="AX777" s="147"/>
      <c r="AY777" s="60"/>
      <c r="AZ777" s="60"/>
      <c r="BA777" s="148"/>
      <c r="BB777" s="282"/>
      <c r="BC777" s="283"/>
      <c r="BD777" s="147"/>
      <c r="BE777" s="147"/>
      <c r="BF777" s="147"/>
      <c r="BG777" s="147"/>
      <c r="BH777" s="147"/>
      <c r="BI777" s="147"/>
      <c r="BJ777" s="147"/>
      <c r="BK777" s="148"/>
      <c r="BL777" s="149"/>
      <c r="BM777" s="149"/>
      <c r="BN777" s="147"/>
      <c r="BO777" s="38"/>
      <c r="BP777" s="38"/>
      <c r="BQ777" s="187"/>
      <c r="BR777" s="61"/>
      <c r="BS777" s="61"/>
      <c r="BT777" s="188"/>
      <c r="BU777" s="275"/>
      <c r="BV777" s="275"/>
      <c r="BW777" s="187"/>
      <c r="BX777" s="187"/>
      <c r="BY777" s="187"/>
      <c r="BZ777" s="187"/>
      <c r="CA777" s="187"/>
      <c r="CB777" s="187"/>
      <c r="CC777" s="187"/>
      <c r="CD777" s="187"/>
      <c r="CE777" s="187"/>
      <c r="CF777" s="188"/>
      <c r="CG777" s="189"/>
      <c r="CH777" s="189"/>
      <c r="CI777" s="187"/>
      <c r="CJ777" s="38"/>
      <c r="CK777" s="38"/>
      <c r="CL777" s="38"/>
      <c r="CM777" s="38"/>
      <c r="CN777" s="38"/>
      <c r="CO777" s="38"/>
      <c r="CP777" s="38"/>
      <c r="CQ777" s="38"/>
      <c r="CR777" s="38"/>
      <c r="CS777" s="38"/>
    </row>
    <row r="778" spans="1:97" ht="13.5" customHeight="1" x14ac:dyDescent="0.35">
      <c r="A778" s="25"/>
      <c r="B778" s="132"/>
      <c r="C778" s="27"/>
      <c r="D778" s="104"/>
      <c r="E778" s="105"/>
      <c r="F778" s="29"/>
      <c r="G778" s="30"/>
      <c r="H778" s="30"/>
      <c r="I778" s="31"/>
      <c r="J778" s="106"/>
      <c r="K778" s="106"/>
      <c r="L778" s="107"/>
      <c r="M778" s="107"/>
      <c r="N778" s="108"/>
      <c r="O778" s="108"/>
      <c r="P778" s="108"/>
      <c r="Q778" s="108"/>
      <c r="R778" s="108"/>
      <c r="S778" s="107"/>
      <c r="T778" s="107"/>
      <c r="U778" s="33"/>
      <c r="V778" s="31"/>
      <c r="W778" s="38"/>
      <c r="X778" s="38"/>
      <c r="Y778" s="38"/>
      <c r="Z778" s="38"/>
      <c r="AA778" s="38"/>
      <c r="AB778" s="33"/>
      <c r="AC778" s="33"/>
      <c r="AD778" s="33"/>
      <c r="AE778" s="33"/>
      <c r="AF778" s="33"/>
      <c r="AG778" s="33"/>
      <c r="AH778" s="33"/>
      <c r="AI778" s="170"/>
      <c r="AJ778" s="170"/>
      <c r="AK778" s="170"/>
      <c r="AL778" s="170"/>
      <c r="AM778" s="33"/>
      <c r="AN778" s="48"/>
      <c r="AO778" s="34"/>
      <c r="AP778" s="38"/>
      <c r="AQ778" s="34"/>
      <c r="AR778" s="31"/>
      <c r="AS778" s="38"/>
      <c r="AT778" s="38"/>
      <c r="AU778" s="37"/>
      <c r="AV778" s="38"/>
      <c r="AW778" s="38"/>
      <c r="AX778" s="147"/>
      <c r="AY778" s="60"/>
      <c r="AZ778" s="60"/>
      <c r="BA778" s="148"/>
      <c r="BB778" s="282"/>
      <c r="BC778" s="283"/>
      <c r="BD778" s="147"/>
      <c r="BE778" s="147"/>
      <c r="BF778" s="147"/>
      <c r="BG778" s="147"/>
      <c r="BH778" s="147"/>
      <c r="BI778" s="147"/>
      <c r="BJ778" s="147"/>
      <c r="BK778" s="148"/>
      <c r="BL778" s="149"/>
      <c r="BM778" s="149"/>
      <c r="BN778" s="147"/>
      <c r="BO778" s="38"/>
      <c r="BP778" s="38"/>
      <c r="BQ778" s="187"/>
      <c r="BR778" s="61"/>
      <c r="BS778" s="61"/>
      <c r="BT778" s="188"/>
      <c r="BU778" s="275"/>
      <c r="BV778" s="275"/>
      <c r="BW778" s="187"/>
      <c r="BX778" s="187"/>
      <c r="BY778" s="187"/>
      <c r="BZ778" s="187"/>
      <c r="CA778" s="187"/>
      <c r="CB778" s="187"/>
      <c r="CC778" s="187"/>
      <c r="CD778" s="187"/>
      <c r="CE778" s="187"/>
      <c r="CF778" s="188"/>
      <c r="CG778" s="189"/>
      <c r="CH778" s="189"/>
      <c r="CI778" s="187"/>
      <c r="CJ778" s="38"/>
      <c r="CK778" s="38"/>
      <c r="CL778" s="38"/>
      <c r="CM778" s="38"/>
      <c r="CN778" s="38"/>
      <c r="CO778" s="38"/>
      <c r="CP778" s="38"/>
      <c r="CQ778" s="38"/>
      <c r="CR778" s="38"/>
      <c r="CS778" s="38"/>
    </row>
    <row r="779" spans="1:97" ht="13.5" customHeight="1" x14ac:dyDescent="0.35">
      <c r="A779" s="25"/>
      <c r="B779" s="132"/>
      <c r="C779" s="27"/>
      <c r="D779" s="104"/>
      <c r="E779" s="105"/>
      <c r="F779" s="29"/>
      <c r="G779" s="30"/>
      <c r="H779" s="30"/>
      <c r="I779" s="31"/>
      <c r="J779" s="106"/>
      <c r="K779" s="106"/>
      <c r="L779" s="107"/>
      <c r="M779" s="107"/>
      <c r="N779" s="108"/>
      <c r="O779" s="108"/>
      <c r="P779" s="108"/>
      <c r="Q779" s="108"/>
      <c r="R779" s="108"/>
      <c r="S779" s="107"/>
      <c r="T779" s="107"/>
      <c r="U779" s="33"/>
      <c r="V779" s="31"/>
      <c r="W779" s="38"/>
      <c r="X779" s="38"/>
      <c r="Y779" s="38"/>
      <c r="Z779" s="38"/>
      <c r="AA779" s="38"/>
      <c r="AB779" s="33"/>
      <c r="AC779" s="33"/>
      <c r="AD779" s="33"/>
      <c r="AE779" s="33"/>
      <c r="AF779" s="33"/>
      <c r="AG779" s="33"/>
      <c r="AH779" s="33"/>
      <c r="AI779" s="170"/>
      <c r="AJ779" s="170"/>
      <c r="AK779" s="170"/>
      <c r="AL779" s="170"/>
      <c r="AM779" s="33"/>
      <c r="AN779" s="48"/>
      <c r="AO779" s="34"/>
      <c r="AP779" s="38"/>
      <c r="AQ779" s="34"/>
      <c r="AR779" s="31"/>
      <c r="AS779" s="38"/>
      <c r="AT779" s="38"/>
      <c r="AU779" s="37"/>
      <c r="AV779" s="38"/>
      <c r="AW779" s="38"/>
      <c r="AX779" s="147"/>
      <c r="AY779" s="60"/>
      <c r="AZ779" s="60"/>
      <c r="BA779" s="148"/>
      <c r="BB779" s="282"/>
      <c r="BC779" s="283"/>
      <c r="BD779" s="147"/>
      <c r="BE779" s="147"/>
      <c r="BF779" s="147"/>
      <c r="BG779" s="147"/>
      <c r="BH779" s="147"/>
      <c r="BI779" s="147"/>
      <c r="BJ779" s="147"/>
      <c r="BK779" s="148"/>
      <c r="BL779" s="149"/>
      <c r="BM779" s="149"/>
      <c r="BN779" s="147"/>
      <c r="BO779" s="38"/>
      <c r="BP779" s="38"/>
      <c r="BQ779" s="187"/>
      <c r="BR779" s="61"/>
      <c r="BS779" s="61"/>
      <c r="BT779" s="188"/>
      <c r="BU779" s="275"/>
      <c r="BV779" s="275"/>
      <c r="BW779" s="187"/>
      <c r="BX779" s="187"/>
      <c r="BY779" s="187"/>
      <c r="BZ779" s="187"/>
      <c r="CA779" s="187"/>
      <c r="CB779" s="187"/>
      <c r="CC779" s="187"/>
      <c r="CD779" s="187"/>
      <c r="CE779" s="187"/>
      <c r="CF779" s="188"/>
      <c r="CG779" s="189"/>
      <c r="CH779" s="189"/>
      <c r="CI779" s="187"/>
      <c r="CJ779" s="38"/>
      <c r="CK779" s="38"/>
      <c r="CL779" s="38"/>
      <c r="CM779" s="38"/>
      <c r="CN779" s="38"/>
      <c r="CO779" s="38"/>
      <c r="CP779" s="38"/>
      <c r="CQ779" s="38"/>
      <c r="CR779" s="38"/>
      <c r="CS779" s="38"/>
    </row>
    <row r="780" spans="1:97" ht="13.5" customHeight="1" x14ac:dyDescent="0.35">
      <c r="A780" s="25"/>
      <c r="B780" s="132"/>
      <c r="C780" s="27"/>
      <c r="D780" s="104"/>
      <c r="E780" s="105"/>
      <c r="F780" s="29"/>
      <c r="G780" s="30"/>
      <c r="H780" s="30"/>
      <c r="I780" s="31"/>
      <c r="J780" s="106"/>
      <c r="K780" s="106"/>
      <c r="L780" s="107"/>
      <c r="M780" s="107"/>
      <c r="N780" s="108"/>
      <c r="O780" s="108"/>
      <c r="P780" s="108"/>
      <c r="Q780" s="108"/>
      <c r="R780" s="108"/>
      <c r="S780" s="107"/>
      <c r="T780" s="107"/>
      <c r="U780" s="33"/>
      <c r="V780" s="31"/>
      <c r="W780" s="38"/>
      <c r="X780" s="38"/>
      <c r="Y780" s="38"/>
      <c r="Z780" s="38"/>
      <c r="AA780" s="38"/>
      <c r="AB780" s="33"/>
      <c r="AC780" s="33"/>
      <c r="AD780" s="33"/>
      <c r="AE780" s="33"/>
      <c r="AF780" s="33"/>
      <c r="AG780" s="33"/>
      <c r="AH780" s="33"/>
      <c r="AI780" s="170"/>
      <c r="AJ780" s="170"/>
      <c r="AK780" s="170"/>
      <c r="AL780" s="170"/>
      <c r="AM780" s="33"/>
      <c r="AN780" s="48"/>
      <c r="AO780" s="34"/>
      <c r="AP780" s="38"/>
      <c r="AQ780" s="34"/>
      <c r="AR780" s="31"/>
      <c r="AS780" s="38"/>
      <c r="AT780" s="38"/>
      <c r="AU780" s="37"/>
      <c r="AV780" s="38"/>
      <c r="AW780" s="38"/>
      <c r="AX780" s="147"/>
      <c r="AY780" s="60"/>
      <c r="AZ780" s="60"/>
      <c r="BA780" s="148"/>
      <c r="BB780" s="282"/>
      <c r="BC780" s="283"/>
      <c r="BD780" s="147"/>
      <c r="BE780" s="147"/>
      <c r="BF780" s="147"/>
      <c r="BG780" s="147"/>
      <c r="BH780" s="147"/>
      <c r="BI780" s="147"/>
      <c r="BJ780" s="147"/>
      <c r="BK780" s="148"/>
      <c r="BL780" s="149"/>
      <c r="BM780" s="149"/>
      <c r="BN780" s="147"/>
      <c r="BO780" s="38"/>
      <c r="BP780" s="38"/>
      <c r="BQ780" s="187"/>
      <c r="BR780" s="61"/>
      <c r="BS780" s="61"/>
      <c r="BT780" s="188"/>
      <c r="BU780" s="275"/>
      <c r="BV780" s="275"/>
      <c r="BW780" s="187"/>
      <c r="BX780" s="187"/>
      <c r="BY780" s="187"/>
      <c r="BZ780" s="187"/>
      <c r="CA780" s="187"/>
      <c r="CB780" s="187"/>
      <c r="CC780" s="187"/>
      <c r="CD780" s="187"/>
      <c r="CE780" s="187"/>
      <c r="CF780" s="188"/>
      <c r="CG780" s="189"/>
      <c r="CH780" s="189"/>
      <c r="CI780" s="187"/>
      <c r="CJ780" s="38"/>
      <c r="CK780" s="38"/>
      <c r="CL780" s="38"/>
      <c r="CM780" s="38"/>
      <c r="CN780" s="38"/>
      <c r="CO780" s="38"/>
      <c r="CP780" s="38"/>
      <c r="CQ780" s="38"/>
      <c r="CR780" s="38"/>
      <c r="CS780" s="38"/>
    </row>
    <row r="781" spans="1:97" ht="13.5" customHeight="1" x14ac:dyDescent="0.35">
      <c r="A781" s="25"/>
      <c r="B781" s="132"/>
      <c r="C781" s="27"/>
      <c r="D781" s="104"/>
      <c r="E781" s="105"/>
      <c r="F781" s="29"/>
      <c r="G781" s="30"/>
      <c r="H781" s="30"/>
      <c r="I781" s="31"/>
      <c r="J781" s="106"/>
      <c r="K781" s="106"/>
      <c r="L781" s="107"/>
      <c r="M781" s="107"/>
      <c r="N781" s="108"/>
      <c r="O781" s="108"/>
      <c r="P781" s="108"/>
      <c r="Q781" s="108"/>
      <c r="R781" s="108"/>
      <c r="S781" s="107"/>
      <c r="T781" s="107"/>
      <c r="U781" s="33"/>
      <c r="V781" s="31"/>
      <c r="W781" s="38"/>
      <c r="X781" s="38"/>
      <c r="Y781" s="38"/>
      <c r="Z781" s="38"/>
      <c r="AA781" s="38"/>
      <c r="AB781" s="33"/>
      <c r="AC781" s="33"/>
      <c r="AD781" s="33"/>
      <c r="AE781" s="33"/>
      <c r="AF781" s="33"/>
      <c r="AG781" s="33"/>
      <c r="AH781" s="33"/>
      <c r="AI781" s="170"/>
      <c r="AJ781" s="170"/>
      <c r="AK781" s="170"/>
      <c r="AL781" s="170"/>
      <c r="AM781" s="33"/>
      <c r="AN781" s="48"/>
      <c r="AO781" s="34"/>
      <c r="AP781" s="38"/>
      <c r="AQ781" s="34"/>
      <c r="AR781" s="31"/>
      <c r="AS781" s="38"/>
      <c r="AT781" s="38"/>
      <c r="AU781" s="37"/>
      <c r="AV781" s="38"/>
      <c r="AW781" s="38"/>
      <c r="AX781" s="147"/>
      <c r="AY781" s="60"/>
      <c r="AZ781" s="60"/>
      <c r="BA781" s="148"/>
      <c r="BB781" s="282"/>
      <c r="BC781" s="283"/>
      <c r="BD781" s="147"/>
      <c r="BE781" s="147"/>
      <c r="BF781" s="147"/>
      <c r="BG781" s="147"/>
      <c r="BH781" s="147"/>
      <c r="BI781" s="147"/>
      <c r="BJ781" s="147"/>
      <c r="BK781" s="148"/>
      <c r="BL781" s="149"/>
      <c r="BM781" s="149"/>
      <c r="BN781" s="147"/>
      <c r="BO781" s="38"/>
      <c r="BP781" s="38"/>
      <c r="BQ781" s="187"/>
      <c r="BR781" s="61"/>
      <c r="BS781" s="61"/>
      <c r="BT781" s="188"/>
      <c r="BU781" s="275"/>
      <c r="BV781" s="275"/>
      <c r="BW781" s="187"/>
      <c r="BX781" s="187"/>
      <c r="BY781" s="187"/>
      <c r="BZ781" s="187"/>
      <c r="CA781" s="187"/>
      <c r="CB781" s="187"/>
      <c r="CC781" s="187"/>
      <c r="CD781" s="187"/>
      <c r="CE781" s="187"/>
      <c r="CF781" s="188"/>
      <c r="CG781" s="189"/>
      <c r="CH781" s="189"/>
      <c r="CI781" s="187"/>
      <c r="CJ781" s="38"/>
      <c r="CK781" s="38"/>
      <c r="CL781" s="38"/>
      <c r="CM781" s="38"/>
      <c r="CN781" s="38"/>
      <c r="CO781" s="38"/>
      <c r="CP781" s="38"/>
      <c r="CQ781" s="38"/>
      <c r="CR781" s="38"/>
      <c r="CS781" s="38"/>
    </row>
    <row r="782" spans="1:97" ht="13.5" customHeight="1" x14ac:dyDescent="0.35">
      <c r="A782" s="25"/>
      <c r="B782" s="132"/>
      <c r="C782" s="27"/>
      <c r="D782" s="104"/>
      <c r="E782" s="105"/>
      <c r="F782" s="29"/>
      <c r="G782" s="30"/>
      <c r="H782" s="30"/>
      <c r="I782" s="31"/>
      <c r="J782" s="106"/>
      <c r="K782" s="106"/>
      <c r="L782" s="107"/>
      <c r="M782" s="107"/>
      <c r="N782" s="108"/>
      <c r="O782" s="108"/>
      <c r="P782" s="108"/>
      <c r="Q782" s="108"/>
      <c r="R782" s="108"/>
      <c r="S782" s="107"/>
      <c r="T782" s="107"/>
      <c r="U782" s="33"/>
      <c r="V782" s="31"/>
      <c r="W782" s="38"/>
      <c r="X782" s="38"/>
      <c r="Y782" s="38"/>
      <c r="Z782" s="38"/>
      <c r="AA782" s="38"/>
      <c r="AB782" s="33"/>
      <c r="AC782" s="33"/>
      <c r="AD782" s="33"/>
      <c r="AE782" s="33"/>
      <c r="AF782" s="33"/>
      <c r="AG782" s="33"/>
      <c r="AH782" s="33"/>
      <c r="AI782" s="170"/>
      <c r="AJ782" s="170"/>
      <c r="AK782" s="170"/>
      <c r="AL782" s="170"/>
      <c r="AM782" s="33"/>
      <c r="AN782" s="48"/>
      <c r="AO782" s="34"/>
      <c r="AP782" s="38"/>
      <c r="AQ782" s="34"/>
      <c r="AR782" s="31"/>
      <c r="AS782" s="38"/>
      <c r="AT782" s="38"/>
      <c r="AU782" s="37"/>
      <c r="AV782" s="38"/>
      <c r="AW782" s="38"/>
      <c r="AX782" s="147"/>
      <c r="AY782" s="60"/>
      <c r="AZ782" s="60"/>
      <c r="BA782" s="148"/>
      <c r="BB782" s="282"/>
      <c r="BC782" s="283"/>
      <c r="BD782" s="147"/>
      <c r="BE782" s="147"/>
      <c r="BF782" s="147"/>
      <c r="BG782" s="147"/>
      <c r="BH782" s="147"/>
      <c r="BI782" s="147"/>
      <c r="BJ782" s="147"/>
      <c r="BK782" s="148"/>
      <c r="BL782" s="149"/>
      <c r="BM782" s="149"/>
      <c r="BN782" s="147"/>
      <c r="BO782" s="38"/>
      <c r="BP782" s="38"/>
      <c r="BQ782" s="187"/>
      <c r="BR782" s="61"/>
      <c r="BS782" s="61"/>
      <c r="BT782" s="188"/>
      <c r="BU782" s="275"/>
      <c r="BV782" s="275"/>
      <c r="BW782" s="187"/>
      <c r="BX782" s="187"/>
      <c r="BY782" s="187"/>
      <c r="BZ782" s="187"/>
      <c r="CA782" s="187"/>
      <c r="CB782" s="187"/>
      <c r="CC782" s="187"/>
      <c r="CD782" s="187"/>
      <c r="CE782" s="187"/>
      <c r="CF782" s="188"/>
      <c r="CG782" s="189"/>
      <c r="CH782" s="189"/>
      <c r="CI782" s="187"/>
      <c r="CJ782" s="38"/>
      <c r="CK782" s="38"/>
      <c r="CL782" s="38"/>
      <c r="CM782" s="38"/>
      <c r="CN782" s="38"/>
      <c r="CO782" s="38"/>
      <c r="CP782" s="38"/>
      <c r="CQ782" s="38"/>
      <c r="CR782" s="38"/>
      <c r="CS782" s="38"/>
    </row>
    <row r="783" spans="1:97" ht="13.5" customHeight="1" x14ac:dyDescent="0.35">
      <c r="A783" s="25"/>
      <c r="B783" s="132"/>
      <c r="C783" s="27"/>
      <c r="D783" s="104"/>
      <c r="E783" s="105"/>
      <c r="F783" s="29"/>
      <c r="G783" s="30"/>
      <c r="H783" s="30"/>
      <c r="I783" s="31"/>
      <c r="J783" s="106"/>
      <c r="K783" s="106"/>
      <c r="L783" s="107"/>
      <c r="M783" s="107"/>
      <c r="N783" s="108"/>
      <c r="O783" s="108"/>
      <c r="P783" s="108"/>
      <c r="Q783" s="108"/>
      <c r="R783" s="108"/>
      <c r="S783" s="107"/>
      <c r="T783" s="107"/>
      <c r="U783" s="33"/>
      <c r="V783" s="31"/>
      <c r="W783" s="38"/>
      <c r="X783" s="38"/>
      <c r="Y783" s="38"/>
      <c r="Z783" s="38"/>
      <c r="AA783" s="38"/>
      <c r="AB783" s="33"/>
      <c r="AC783" s="33"/>
      <c r="AD783" s="33"/>
      <c r="AE783" s="33"/>
      <c r="AF783" s="33"/>
      <c r="AG783" s="33"/>
      <c r="AH783" s="33"/>
      <c r="AI783" s="170"/>
      <c r="AJ783" s="170"/>
      <c r="AK783" s="170"/>
      <c r="AL783" s="170"/>
      <c r="AM783" s="33"/>
      <c r="AN783" s="48"/>
      <c r="AO783" s="34"/>
      <c r="AP783" s="38"/>
      <c r="AQ783" s="34"/>
      <c r="AR783" s="31"/>
      <c r="AS783" s="38"/>
      <c r="AT783" s="38"/>
      <c r="AU783" s="37"/>
      <c r="AV783" s="38"/>
      <c r="AW783" s="38"/>
      <c r="AX783" s="147"/>
      <c r="AY783" s="60"/>
      <c r="AZ783" s="60"/>
      <c r="BA783" s="148"/>
      <c r="BB783" s="282"/>
      <c r="BC783" s="283"/>
      <c r="BD783" s="147"/>
      <c r="BE783" s="147"/>
      <c r="BF783" s="147"/>
      <c r="BG783" s="147"/>
      <c r="BH783" s="147"/>
      <c r="BI783" s="147"/>
      <c r="BJ783" s="147"/>
      <c r="BK783" s="148"/>
      <c r="BL783" s="149"/>
      <c r="BM783" s="149"/>
      <c r="BN783" s="147"/>
      <c r="BO783" s="38"/>
      <c r="BP783" s="38"/>
      <c r="BQ783" s="187"/>
      <c r="BR783" s="61"/>
      <c r="BS783" s="61"/>
      <c r="BT783" s="188"/>
      <c r="BU783" s="275"/>
      <c r="BV783" s="275"/>
      <c r="BW783" s="187"/>
      <c r="BX783" s="187"/>
      <c r="BY783" s="187"/>
      <c r="BZ783" s="187"/>
      <c r="CA783" s="187"/>
      <c r="CB783" s="187"/>
      <c r="CC783" s="187"/>
      <c r="CD783" s="187"/>
      <c r="CE783" s="187"/>
      <c r="CF783" s="188"/>
      <c r="CG783" s="189"/>
      <c r="CH783" s="189"/>
      <c r="CI783" s="187"/>
      <c r="CJ783" s="38"/>
      <c r="CK783" s="38"/>
      <c r="CL783" s="38"/>
      <c r="CM783" s="38"/>
      <c r="CN783" s="38"/>
      <c r="CO783" s="38"/>
      <c r="CP783" s="38"/>
      <c r="CQ783" s="38"/>
      <c r="CR783" s="38"/>
      <c r="CS783" s="38"/>
    </row>
    <row r="784" spans="1:97" ht="13.5" customHeight="1" x14ac:dyDescent="0.35">
      <c r="A784" s="25"/>
      <c r="B784" s="132"/>
      <c r="C784" s="27"/>
      <c r="D784" s="104"/>
      <c r="E784" s="105"/>
      <c r="F784" s="29"/>
      <c r="G784" s="30"/>
      <c r="H784" s="30"/>
      <c r="I784" s="31"/>
      <c r="J784" s="106"/>
      <c r="K784" s="106"/>
      <c r="L784" s="107"/>
      <c r="M784" s="107"/>
      <c r="N784" s="108"/>
      <c r="O784" s="108"/>
      <c r="P784" s="108"/>
      <c r="Q784" s="108"/>
      <c r="R784" s="108"/>
      <c r="S784" s="107"/>
      <c r="T784" s="107"/>
      <c r="U784" s="33"/>
      <c r="V784" s="31"/>
      <c r="W784" s="38"/>
      <c r="X784" s="38"/>
      <c r="Y784" s="38"/>
      <c r="Z784" s="38"/>
      <c r="AA784" s="38"/>
      <c r="AB784" s="33"/>
      <c r="AC784" s="33"/>
      <c r="AD784" s="33"/>
      <c r="AE784" s="33"/>
      <c r="AF784" s="33"/>
      <c r="AG784" s="33"/>
      <c r="AH784" s="33"/>
      <c r="AI784" s="170"/>
      <c r="AJ784" s="170"/>
      <c r="AK784" s="170"/>
      <c r="AL784" s="170"/>
      <c r="AM784" s="33"/>
      <c r="AN784" s="48"/>
      <c r="AO784" s="34"/>
      <c r="AP784" s="38"/>
      <c r="AQ784" s="34"/>
      <c r="AR784" s="31"/>
      <c r="AS784" s="38"/>
      <c r="AT784" s="38"/>
      <c r="AU784" s="37"/>
      <c r="AV784" s="38"/>
      <c r="AW784" s="38"/>
      <c r="AX784" s="147"/>
      <c r="AY784" s="60"/>
      <c r="AZ784" s="60"/>
      <c r="BA784" s="148"/>
      <c r="BB784" s="282"/>
      <c r="BC784" s="283"/>
      <c r="BD784" s="147"/>
      <c r="BE784" s="147"/>
      <c r="BF784" s="147"/>
      <c r="BG784" s="147"/>
      <c r="BH784" s="147"/>
      <c r="BI784" s="147"/>
      <c r="BJ784" s="147"/>
      <c r="BK784" s="148"/>
      <c r="BL784" s="149"/>
      <c r="BM784" s="149"/>
      <c r="BN784" s="147"/>
      <c r="BO784" s="38"/>
      <c r="BP784" s="38"/>
      <c r="BQ784" s="187"/>
      <c r="BR784" s="61"/>
      <c r="BS784" s="61"/>
      <c r="BT784" s="188"/>
      <c r="BU784" s="275"/>
      <c r="BV784" s="275"/>
      <c r="BW784" s="187"/>
      <c r="BX784" s="187"/>
      <c r="BY784" s="187"/>
      <c r="BZ784" s="187"/>
      <c r="CA784" s="187"/>
      <c r="CB784" s="187"/>
      <c r="CC784" s="187"/>
      <c r="CD784" s="187"/>
      <c r="CE784" s="187"/>
      <c r="CF784" s="188"/>
      <c r="CG784" s="189"/>
      <c r="CH784" s="189"/>
      <c r="CI784" s="187"/>
      <c r="CJ784" s="38"/>
      <c r="CK784" s="38"/>
      <c r="CL784" s="38"/>
      <c r="CM784" s="38"/>
      <c r="CN784" s="38"/>
      <c r="CO784" s="38"/>
      <c r="CP784" s="38"/>
      <c r="CQ784" s="38"/>
      <c r="CR784" s="38"/>
      <c r="CS784" s="38"/>
    </row>
    <row r="785" spans="1:97" ht="13.5" customHeight="1" x14ac:dyDescent="0.35">
      <c r="A785" s="25"/>
      <c r="B785" s="132"/>
      <c r="C785" s="27"/>
      <c r="D785" s="104"/>
      <c r="E785" s="105"/>
      <c r="F785" s="29"/>
      <c r="G785" s="30"/>
      <c r="H785" s="30"/>
      <c r="I785" s="31"/>
      <c r="J785" s="106"/>
      <c r="K785" s="106"/>
      <c r="L785" s="107"/>
      <c r="M785" s="107"/>
      <c r="N785" s="108"/>
      <c r="O785" s="108"/>
      <c r="P785" s="108"/>
      <c r="Q785" s="108"/>
      <c r="R785" s="108"/>
      <c r="S785" s="107"/>
      <c r="T785" s="107"/>
      <c r="U785" s="33"/>
      <c r="V785" s="31"/>
      <c r="W785" s="38"/>
      <c r="X785" s="38"/>
      <c r="Y785" s="38"/>
      <c r="Z785" s="38"/>
      <c r="AA785" s="38"/>
      <c r="AB785" s="33"/>
      <c r="AC785" s="33"/>
      <c r="AD785" s="33"/>
      <c r="AE785" s="33"/>
      <c r="AF785" s="33"/>
      <c r="AG785" s="33"/>
      <c r="AH785" s="33"/>
      <c r="AI785" s="170"/>
      <c r="AJ785" s="170"/>
      <c r="AK785" s="170"/>
      <c r="AL785" s="170"/>
      <c r="AM785" s="33"/>
      <c r="AN785" s="48"/>
      <c r="AO785" s="34"/>
      <c r="AP785" s="38"/>
      <c r="AQ785" s="34"/>
      <c r="AR785" s="31"/>
      <c r="AS785" s="38"/>
      <c r="AT785" s="38"/>
      <c r="AU785" s="37"/>
      <c r="AV785" s="38"/>
      <c r="AW785" s="38"/>
      <c r="AX785" s="147"/>
      <c r="AY785" s="60"/>
      <c r="AZ785" s="60"/>
      <c r="BA785" s="148"/>
      <c r="BB785" s="282"/>
      <c r="BC785" s="283"/>
      <c r="BD785" s="147"/>
      <c r="BE785" s="147"/>
      <c r="BF785" s="147"/>
      <c r="BG785" s="147"/>
      <c r="BH785" s="147"/>
      <c r="BI785" s="147"/>
      <c r="BJ785" s="147"/>
      <c r="BK785" s="148"/>
      <c r="BL785" s="149"/>
      <c r="BM785" s="149"/>
      <c r="BN785" s="147"/>
      <c r="BO785" s="38"/>
      <c r="BP785" s="38"/>
      <c r="BQ785" s="187"/>
      <c r="BR785" s="61"/>
      <c r="BS785" s="61"/>
      <c r="BT785" s="188"/>
      <c r="BU785" s="275"/>
      <c r="BV785" s="275"/>
      <c r="BW785" s="187"/>
      <c r="BX785" s="187"/>
      <c r="BY785" s="187"/>
      <c r="BZ785" s="187"/>
      <c r="CA785" s="187"/>
      <c r="CB785" s="187"/>
      <c r="CC785" s="187"/>
      <c r="CD785" s="187"/>
      <c r="CE785" s="187"/>
      <c r="CF785" s="188"/>
      <c r="CG785" s="189"/>
      <c r="CH785" s="189"/>
      <c r="CI785" s="187"/>
      <c r="CJ785" s="38"/>
      <c r="CK785" s="38"/>
      <c r="CL785" s="38"/>
      <c r="CM785" s="38"/>
      <c r="CN785" s="38"/>
      <c r="CO785" s="38"/>
      <c r="CP785" s="38"/>
      <c r="CQ785" s="38"/>
      <c r="CR785" s="38"/>
      <c r="CS785" s="38"/>
    </row>
    <row r="786" spans="1:97" ht="13.5" customHeight="1" x14ac:dyDescent="0.35">
      <c r="A786" s="25"/>
      <c r="B786" s="132"/>
      <c r="C786" s="27"/>
      <c r="D786" s="104"/>
      <c r="E786" s="105"/>
      <c r="F786" s="29"/>
      <c r="G786" s="30"/>
      <c r="H786" s="30"/>
      <c r="I786" s="31"/>
      <c r="J786" s="106"/>
      <c r="K786" s="106"/>
      <c r="L786" s="107"/>
      <c r="M786" s="107"/>
      <c r="N786" s="108"/>
      <c r="O786" s="108"/>
      <c r="P786" s="108"/>
      <c r="Q786" s="108"/>
      <c r="R786" s="108"/>
      <c r="S786" s="107"/>
      <c r="T786" s="107"/>
      <c r="U786" s="33"/>
      <c r="V786" s="31"/>
      <c r="W786" s="38"/>
      <c r="X786" s="38"/>
      <c r="Y786" s="38"/>
      <c r="Z786" s="38"/>
      <c r="AA786" s="38"/>
      <c r="AB786" s="33"/>
      <c r="AC786" s="33"/>
      <c r="AD786" s="33"/>
      <c r="AE786" s="33"/>
      <c r="AF786" s="33"/>
      <c r="AG786" s="33"/>
      <c r="AH786" s="33"/>
      <c r="AI786" s="170"/>
      <c r="AJ786" s="170"/>
      <c r="AK786" s="170"/>
      <c r="AL786" s="170"/>
      <c r="AM786" s="33"/>
      <c r="AN786" s="48"/>
      <c r="AO786" s="34"/>
      <c r="AP786" s="38"/>
      <c r="AQ786" s="34"/>
      <c r="AR786" s="31"/>
      <c r="AS786" s="38"/>
      <c r="AT786" s="38"/>
      <c r="AU786" s="37"/>
      <c r="AV786" s="38"/>
      <c r="AW786" s="38"/>
      <c r="AX786" s="147"/>
      <c r="AY786" s="60"/>
      <c r="AZ786" s="60"/>
      <c r="BA786" s="148"/>
      <c r="BB786" s="282"/>
      <c r="BC786" s="283"/>
      <c r="BD786" s="147"/>
      <c r="BE786" s="147"/>
      <c r="BF786" s="147"/>
      <c r="BG786" s="147"/>
      <c r="BH786" s="147"/>
      <c r="BI786" s="147"/>
      <c r="BJ786" s="147"/>
      <c r="BK786" s="148"/>
      <c r="BL786" s="149"/>
      <c r="BM786" s="149"/>
      <c r="BN786" s="147"/>
      <c r="BO786" s="38"/>
      <c r="BP786" s="38"/>
      <c r="BQ786" s="187"/>
      <c r="BR786" s="61"/>
      <c r="BS786" s="61"/>
      <c r="BT786" s="188"/>
      <c r="BU786" s="275"/>
      <c r="BV786" s="275"/>
      <c r="BW786" s="187"/>
      <c r="BX786" s="187"/>
      <c r="BY786" s="187"/>
      <c r="BZ786" s="187"/>
      <c r="CA786" s="187"/>
      <c r="CB786" s="187"/>
      <c r="CC786" s="187"/>
      <c r="CD786" s="187"/>
      <c r="CE786" s="187"/>
      <c r="CF786" s="188"/>
      <c r="CG786" s="189"/>
      <c r="CH786" s="189"/>
      <c r="CI786" s="187"/>
      <c r="CJ786" s="38"/>
      <c r="CK786" s="38"/>
      <c r="CL786" s="38"/>
      <c r="CM786" s="38"/>
      <c r="CN786" s="38"/>
      <c r="CO786" s="38"/>
      <c r="CP786" s="38"/>
      <c r="CQ786" s="38"/>
      <c r="CR786" s="38"/>
      <c r="CS786" s="38"/>
    </row>
    <row r="787" spans="1:97" ht="13.5" customHeight="1" x14ac:dyDescent="0.35">
      <c r="A787" s="25"/>
      <c r="B787" s="132"/>
      <c r="C787" s="27"/>
      <c r="D787" s="104"/>
      <c r="E787" s="105"/>
      <c r="F787" s="29"/>
      <c r="G787" s="30"/>
      <c r="H787" s="30"/>
      <c r="I787" s="31"/>
      <c r="J787" s="106"/>
      <c r="K787" s="106"/>
      <c r="L787" s="107"/>
      <c r="M787" s="107"/>
      <c r="N787" s="108"/>
      <c r="O787" s="108"/>
      <c r="P787" s="108"/>
      <c r="Q787" s="108"/>
      <c r="R787" s="108"/>
      <c r="S787" s="107"/>
      <c r="T787" s="107"/>
      <c r="U787" s="33"/>
      <c r="V787" s="31"/>
      <c r="W787" s="38"/>
      <c r="X787" s="38"/>
      <c r="Y787" s="38"/>
      <c r="Z787" s="38"/>
      <c r="AA787" s="38"/>
      <c r="AB787" s="33"/>
      <c r="AC787" s="33"/>
      <c r="AD787" s="33"/>
      <c r="AE787" s="33"/>
      <c r="AF787" s="33"/>
      <c r="AG787" s="33"/>
      <c r="AH787" s="33"/>
      <c r="AI787" s="170"/>
      <c r="AJ787" s="170"/>
      <c r="AK787" s="170"/>
      <c r="AL787" s="170"/>
      <c r="AM787" s="33"/>
      <c r="AN787" s="48"/>
      <c r="AO787" s="34"/>
      <c r="AP787" s="38"/>
      <c r="AQ787" s="34"/>
      <c r="AR787" s="31"/>
      <c r="AS787" s="38"/>
      <c r="AT787" s="38"/>
      <c r="AU787" s="37"/>
      <c r="AV787" s="38"/>
      <c r="AW787" s="38"/>
      <c r="AX787" s="147"/>
      <c r="AY787" s="60"/>
      <c r="AZ787" s="60"/>
      <c r="BA787" s="148"/>
      <c r="BB787" s="282"/>
      <c r="BC787" s="283"/>
      <c r="BD787" s="147"/>
      <c r="BE787" s="147"/>
      <c r="BF787" s="147"/>
      <c r="BG787" s="147"/>
      <c r="BH787" s="147"/>
      <c r="BI787" s="147"/>
      <c r="BJ787" s="147"/>
      <c r="BK787" s="148"/>
      <c r="BL787" s="149"/>
      <c r="BM787" s="149"/>
      <c r="BN787" s="147"/>
      <c r="BO787" s="38"/>
      <c r="BP787" s="38"/>
      <c r="BQ787" s="187"/>
      <c r="BR787" s="61"/>
      <c r="BS787" s="61"/>
      <c r="BT787" s="188"/>
      <c r="BU787" s="275"/>
      <c r="BV787" s="275"/>
      <c r="BW787" s="187"/>
      <c r="BX787" s="187"/>
      <c r="BY787" s="187"/>
      <c r="BZ787" s="187"/>
      <c r="CA787" s="187"/>
      <c r="CB787" s="187"/>
      <c r="CC787" s="187"/>
      <c r="CD787" s="187"/>
      <c r="CE787" s="187"/>
      <c r="CF787" s="188"/>
      <c r="CG787" s="189"/>
      <c r="CH787" s="189"/>
      <c r="CI787" s="187"/>
      <c r="CJ787" s="38"/>
      <c r="CK787" s="38"/>
      <c r="CL787" s="38"/>
      <c r="CM787" s="38"/>
      <c r="CN787" s="38"/>
      <c r="CO787" s="38"/>
      <c r="CP787" s="38"/>
      <c r="CQ787" s="38"/>
      <c r="CR787" s="38"/>
      <c r="CS787" s="38"/>
    </row>
    <row r="788" spans="1:97" ht="13.5" customHeight="1" x14ac:dyDescent="0.35">
      <c r="A788" s="25"/>
      <c r="B788" s="132"/>
      <c r="C788" s="27"/>
      <c r="D788" s="104"/>
      <c r="E788" s="105"/>
      <c r="F788" s="29"/>
      <c r="G788" s="30"/>
      <c r="H788" s="30"/>
      <c r="I788" s="31"/>
      <c r="J788" s="106"/>
      <c r="K788" s="106"/>
      <c r="L788" s="107"/>
      <c r="M788" s="107"/>
      <c r="N788" s="108"/>
      <c r="O788" s="108"/>
      <c r="P788" s="108"/>
      <c r="Q788" s="108"/>
      <c r="R788" s="108"/>
      <c r="S788" s="107"/>
      <c r="T788" s="107"/>
      <c r="U788" s="33"/>
      <c r="V788" s="31"/>
      <c r="W788" s="38"/>
      <c r="X788" s="38"/>
      <c r="Y788" s="38"/>
      <c r="Z788" s="38"/>
      <c r="AA788" s="38"/>
      <c r="AB788" s="33"/>
      <c r="AC788" s="33"/>
      <c r="AD788" s="33"/>
      <c r="AE788" s="33"/>
      <c r="AF788" s="33"/>
      <c r="AG788" s="33"/>
      <c r="AH788" s="33"/>
      <c r="AI788" s="170"/>
      <c r="AJ788" s="170"/>
      <c r="AK788" s="170"/>
      <c r="AL788" s="170"/>
      <c r="AM788" s="33"/>
      <c r="AN788" s="48"/>
      <c r="AO788" s="34"/>
      <c r="AP788" s="38"/>
      <c r="AQ788" s="34"/>
      <c r="AR788" s="31"/>
      <c r="AS788" s="38"/>
      <c r="AT788" s="38"/>
      <c r="AU788" s="37"/>
      <c r="AV788" s="38"/>
      <c r="AW788" s="38"/>
      <c r="AX788" s="147"/>
      <c r="AY788" s="60"/>
      <c r="AZ788" s="60"/>
      <c r="BA788" s="148"/>
      <c r="BB788" s="282"/>
      <c r="BC788" s="283"/>
      <c r="BD788" s="147"/>
      <c r="BE788" s="147"/>
      <c r="BF788" s="147"/>
      <c r="BG788" s="147"/>
      <c r="BH788" s="147"/>
      <c r="BI788" s="147"/>
      <c r="BJ788" s="147"/>
      <c r="BK788" s="148"/>
      <c r="BL788" s="149"/>
      <c r="BM788" s="149"/>
      <c r="BN788" s="147"/>
      <c r="BO788" s="38"/>
      <c r="BP788" s="38"/>
      <c r="BQ788" s="187"/>
      <c r="BR788" s="61"/>
      <c r="BS788" s="61"/>
      <c r="BT788" s="188"/>
      <c r="BU788" s="275"/>
      <c r="BV788" s="275"/>
      <c r="BW788" s="187"/>
      <c r="BX788" s="187"/>
      <c r="BY788" s="187"/>
      <c r="BZ788" s="187"/>
      <c r="CA788" s="187"/>
      <c r="CB788" s="187"/>
      <c r="CC788" s="187"/>
      <c r="CD788" s="187"/>
      <c r="CE788" s="187"/>
      <c r="CF788" s="188"/>
      <c r="CG788" s="189"/>
      <c r="CH788" s="189"/>
      <c r="CI788" s="187"/>
      <c r="CJ788" s="38"/>
      <c r="CK788" s="38"/>
      <c r="CL788" s="38"/>
      <c r="CM788" s="38"/>
      <c r="CN788" s="38"/>
      <c r="CO788" s="38"/>
      <c r="CP788" s="38"/>
      <c r="CQ788" s="38"/>
      <c r="CR788" s="38"/>
      <c r="CS788" s="38"/>
    </row>
    <row r="789" spans="1:97" ht="13.5" customHeight="1" x14ac:dyDescent="0.35">
      <c r="A789" s="25"/>
      <c r="B789" s="132"/>
      <c r="C789" s="27"/>
      <c r="D789" s="104"/>
      <c r="E789" s="105"/>
      <c r="F789" s="29"/>
      <c r="G789" s="30"/>
      <c r="H789" s="30"/>
      <c r="I789" s="31"/>
      <c r="J789" s="106"/>
      <c r="K789" s="106"/>
      <c r="L789" s="107"/>
      <c r="M789" s="107"/>
      <c r="N789" s="108"/>
      <c r="O789" s="108"/>
      <c r="P789" s="108"/>
      <c r="Q789" s="108"/>
      <c r="R789" s="108"/>
      <c r="S789" s="107"/>
      <c r="T789" s="107"/>
      <c r="U789" s="33"/>
      <c r="V789" s="31"/>
      <c r="W789" s="38"/>
      <c r="X789" s="38"/>
      <c r="Y789" s="38"/>
      <c r="Z789" s="38"/>
      <c r="AA789" s="38"/>
      <c r="AB789" s="33"/>
      <c r="AC789" s="33"/>
      <c r="AD789" s="33"/>
      <c r="AE789" s="33"/>
      <c r="AF789" s="33"/>
      <c r="AG789" s="33"/>
      <c r="AH789" s="33"/>
      <c r="AI789" s="170"/>
      <c r="AJ789" s="170"/>
      <c r="AK789" s="170"/>
      <c r="AL789" s="170"/>
      <c r="AM789" s="33"/>
      <c r="AN789" s="48"/>
      <c r="AO789" s="34"/>
      <c r="AP789" s="38"/>
      <c r="AQ789" s="34"/>
      <c r="AR789" s="31"/>
      <c r="AS789" s="38"/>
      <c r="AT789" s="38"/>
      <c r="AU789" s="37"/>
      <c r="AV789" s="38"/>
      <c r="AW789" s="38"/>
      <c r="AX789" s="147"/>
      <c r="AY789" s="60"/>
      <c r="AZ789" s="60"/>
      <c r="BA789" s="148"/>
      <c r="BB789" s="282"/>
      <c r="BC789" s="283"/>
      <c r="BD789" s="147"/>
      <c r="BE789" s="147"/>
      <c r="BF789" s="147"/>
      <c r="BG789" s="147"/>
      <c r="BH789" s="147"/>
      <c r="BI789" s="147"/>
      <c r="BJ789" s="147"/>
      <c r="BK789" s="148"/>
      <c r="BL789" s="149"/>
      <c r="BM789" s="149"/>
      <c r="BN789" s="147"/>
      <c r="BO789" s="38"/>
      <c r="BP789" s="38"/>
      <c r="BQ789" s="187"/>
      <c r="BR789" s="61"/>
      <c r="BS789" s="61"/>
      <c r="BT789" s="188"/>
      <c r="BU789" s="275"/>
      <c r="BV789" s="275"/>
      <c r="BW789" s="187"/>
      <c r="BX789" s="187"/>
      <c r="BY789" s="187"/>
      <c r="BZ789" s="187"/>
      <c r="CA789" s="187"/>
      <c r="CB789" s="187"/>
      <c r="CC789" s="187"/>
      <c r="CD789" s="187"/>
      <c r="CE789" s="187"/>
      <c r="CF789" s="188"/>
      <c r="CG789" s="189"/>
      <c r="CH789" s="189"/>
      <c r="CI789" s="187"/>
      <c r="CJ789" s="38"/>
      <c r="CK789" s="38"/>
      <c r="CL789" s="38"/>
      <c r="CM789" s="38"/>
      <c r="CN789" s="38"/>
      <c r="CO789" s="38"/>
      <c r="CP789" s="38"/>
      <c r="CQ789" s="38"/>
      <c r="CR789" s="38"/>
      <c r="CS789" s="38"/>
    </row>
    <row r="790" spans="1:97" ht="13.5" customHeight="1" x14ac:dyDescent="0.35">
      <c r="A790" s="25"/>
      <c r="B790" s="132"/>
      <c r="C790" s="27"/>
      <c r="D790" s="104"/>
      <c r="E790" s="105"/>
      <c r="F790" s="29"/>
      <c r="G790" s="30"/>
      <c r="H790" s="30"/>
      <c r="I790" s="31"/>
      <c r="J790" s="106"/>
      <c r="K790" s="106"/>
      <c r="L790" s="107"/>
      <c r="M790" s="107"/>
      <c r="N790" s="108"/>
      <c r="O790" s="108"/>
      <c r="P790" s="108"/>
      <c r="Q790" s="108"/>
      <c r="R790" s="108"/>
      <c r="S790" s="107"/>
      <c r="T790" s="107"/>
      <c r="U790" s="33"/>
      <c r="V790" s="31"/>
      <c r="W790" s="38"/>
      <c r="X790" s="38"/>
      <c r="Y790" s="38"/>
      <c r="Z790" s="38"/>
      <c r="AA790" s="38"/>
      <c r="AB790" s="33"/>
      <c r="AC790" s="33"/>
      <c r="AD790" s="33"/>
      <c r="AE790" s="33"/>
      <c r="AF790" s="33"/>
      <c r="AG790" s="33"/>
      <c r="AH790" s="33"/>
      <c r="AI790" s="170"/>
      <c r="AJ790" s="170"/>
      <c r="AK790" s="170"/>
      <c r="AL790" s="170"/>
      <c r="AM790" s="33"/>
      <c r="AN790" s="48"/>
      <c r="AO790" s="34"/>
      <c r="AP790" s="38"/>
      <c r="AQ790" s="34"/>
      <c r="AR790" s="31"/>
      <c r="AS790" s="38"/>
      <c r="AT790" s="38"/>
      <c r="AU790" s="37"/>
      <c r="AV790" s="38"/>
      <c r="AW790" s="38"/>
      <c r="AX790" s="147"/>
      <c r="AY790" s="60"/>
      <c r="AZ790" s="60"/>
      <c r="BA790" s="148"/>
      <c r="BB790" s="282"/>
      <c r="BC790" s="283"/>
      <c r="BD790" s="147"/>
      <c r="BE790" s="147"/>
      <c r="BF790" s="147"/>
      <c r="BG790" s="147"/>
      <c r="BH790" s="147"/>
      <c r="BI790" s="147"/>
      <c r="BJ790" s="147"/>
      <c r="BK790" s="148"/>
      <c r="BL790" s="149"/>
      <c r="BM790" s="149"/>
      <c r="BN790" s="147"/>
      <c r="BO790" s="38"/>
      <c r="BP790" s="38"/>
      <c r="BQ790" s="187"/>
      <c r="BR790" s="61"/>
      <c r="BS790" s="61"/>
      <c r="BT790" s="188"/>
      <c r="BU790" s="275"/>
      <c r="BV790" s="275"/>
      <c r="BW790" s="187"/>
      <c r="BX790" s="187"/>
      <c r="BY790" s="187"/>
      <c r="BZ790" s="187"/>
      <c r="CA790" s="187"/>
      <c r="CB790" s="187"/>
      <c r="CC790" s="187"/>
      <c r="CD790" s="187"/>
      <c r="CE790" s="187"/>
      <c r="CF790" s="188"/>
      <c r="CG790" s="189"/>
      <c r="CH790" s="189"/>
      <c r="CI790" s="187"/>
      <c r="CJ790" s="38"/>
      <c r="CK790" s="38"/>
      <c r="CL790" s="38"/>
      <c r="CM790" s="38"/>
      <c r="CN790" s="38"/>
      <c r="CO790" s="38"/>
      <c r="CP790" s="38"/>
      <c r="CQ790" s="38"/>
      <c r="CR790" s="38"/>
      <c r="CS790" s="38"/>
    </row>
    <row r="791" spans="1:97" ht="13.5" customHeight="1" x14ac:dyDescent="0.35">
      <c r="A791" s="25"/>
      <c r="B791" s="132"/>
      <c r="C791" s="27"/>
      <c r="D791" s="104"/>
      <c r="E791" s="105"/>
      <c r="F791" s="29"/>
      <c r="G791" s="30"/>
      <c r="H791" s="30"/>
      <c r="I791" s="31"/>
      <c r="J791" s="106"/>
      <c r="K791" s="106"/>
      <c r="L791" s="107"/>
      <c r="M791" s="107"/>
      <c r="N791" s="108"/>
      <c r="O791" s="108"/>
      <c r="P791" s="108"/>
      <c r="Q791" s="108"/>
      <c r="R791" s="108"/>
      <c r="S791" s="107"/>
      <c r="T791" s="107"/>
      <c r="U791" s="33"/>
      <c r="V791" s="31"/>
      <c r="W791" s="38"/>
      <c r="X791" s="38"/>
      <c r="Y791" s="38"/>
      <c r="Z791" s="38"/>
      <c r="AA791" s="38"/>
      <c r="AB791" s="33"/>
      <c r="AC791" s="33"/>
      <c r="AD791" s="33"/>
      <c r="AE791" s="33"/>
      <c r="AF791" s="33"/>
      <c r="AG791" s="33"/>
      <c r="AH791" s="33"/>
      <c r="AI791" s="170"/>
      <c r="AJ791" s="170"/>
      <c r="AK791" s="170"/>
      <c r="AL791" s="170"/>
      <c r="AM791" s="33"/>
      <c r="AN791" s="48"/>
      <c r="AO791" s="34"/>
      <c r="AP791" s="38"/>
      <c r="AQ791" s="34"/>
      <c r="AR791" s="31"/>
      <c r="AS791" s="38"/>
      <c r="AT791" s="38"/>
      <c r="AU791" s="37"/>
      <c r="AV791" s="38"/>
      <c r="AW791" s="38"/>
      <c r="AX791" s="147"/>
      <c r="AY791" s="60"/>
      <c r="AZ791" s="60"/>
      <c r="BA791" s="148"/>
      <c r="BB791" s="282"/>
      <c r="BC791" s="283"/>
      <c r="BD791" s="147"/>
      <c r="BE791" s="147"/>
      <c r="BF791" s="147"/>
      <c r="BG791" s="147"/>
      <c r="BH791" s="147"/>
      <c r="BI791" s="147"/>
      <c r="BJ791" s="147"/>
      <c r="BK791" s="148"/>
      <c r="BL791" s="149"/>
      <c r="BM791" s="149"/>
      <c r="BN791" s="147"/>
      <c r="BO791" s="38"/>
      <c r="BP791" s="38"/>
      <c r="BQ791" s="187"/>
      <c r="BR791" s="61"/>
      <c r="BS791" s="61"/>
      <c r="BT791" s="188"/>
      <c r="BU791" s="275"/>
      <c r="BV791" s="275"/>
      <c r="BW791" s="187"/>
      <c r="BX791" s="187"/>
      <c r="BY791" s="187"/>
      <c r="BZ791" s="187"/>
      <c r="CA791" s="187"/>
      <c r="CB791" s="187"/>
      <c r="CC791" s="187"/>
      <c r="CD791" s="187"/>
      <c r="CE791" s="187"/>
      <c r="CF791" s="188"/>
      <c r="CG791" s="189"/>
      <c r="CH791" s="189"/>
      <c r="CI791" s="187"/>
      <c r="CJ791" s="38"/>
      <c r="CK791" s="38"/>
      <c r="CL791" s="38"/>
      <c r="CM791" s="38"/>
      <c r="CN791" s="38"/>
      <c r="CO791" s="38"/>
      <c r="CP791" s="38"/>
      <c r="CQ791" s="38"/>
      <c r="CR791" s="38"/>
      <c r="CS791" s="38"/>
    </row>
    <row r="792" spans="1:97" ht="13.5" customHeight="1" x14ac:dyDescent="0.35">
      <c r="A792" s="25"/>
      <c r="B792" s="132"/>
      <c r="C792" s="27"/>
      <c r="D792" s="104"/>
      <c r="E792" s="105"/>
      <c r="F792" s="29"/>
      <c r="G792" s="30"/>
      <c r="H792" s="30"/>
      <c r="I792" s="31"/>
      <c r="J792" s="106"/>
      <c r="K792" s="106"/>
      <c r="L792" s="107"/>
      <c r="M792" s="107"/>
      <c r="N792" s="108"/>
      <c r="O792" s="108"/>
      <c r="P792" s="108"/>
      <c r="Q792" s="108"/>
      <c r="R792" s="108"/>
      <c r="S792" s="107"/>
      <c r="T792" s="107"/>
      <c r="U792" s="33"/>
      <c r="V792" s="31"/>
      <c r="W792" s="38"/>
      <c r="X792" s="38"/>
      <c r="Y792" s="38"/>
      <c r="Z792" s="38"/>
      <c r="AA792" s="38"/>
      <c r="AB792" s="33"/>
      <c r="AC792" s="33"/>
      <c r="AD792" s="33"/>
      <c r="AE792" s="33"/>
      <c r="AF792" s="33"/>
      <c r="AG792" s="33"/>
      <c r="AH792" s="33"/>
      <c r="AI792" s="170"/>
      <c r="AJ792" s="170"/>
      <c r="AK792" s="170"/>
      <c r="AL792" s="170"/>
      <c r="AM792" s="33"/>
      <c r="AN792" s="48"/>
      <c r="AO792" s="34"/>
      <c r="AP792" s="38"/>
      <c r="AQ792" s="34"/>
      <c r="AR792" s="31"/>
      <c r="AS792" s="38"/>
      <c r="AT792" s="38"/>
      <c r="AU792" s="37"/>
      <c r="AV792" s="38"/>
      <c r="AW792" s="38"/>
      <c r="AX792" s="147"/>
      <c r="AY792" s="60"/>
      <c r="AZ792" s="60"/>
      <c r="BA792" s="148"/>
      <c r="BB792" s="282"/>
      <c r="BC792" s="283"/>
      <c r="BD792" s="147"/>
      <c r="BE792" s="147"/>
      <c r="BF792" s="147"/>
      <c r="BG792" s="147"/>
      <c r="BH792" s="147"/>
      <c r="BI792" s="147"/>
      <c r="BJ792" s="147"/>
      <c r="BK792" s="148"/>
      <c r="BL792" s="149"/>
      <c r="BM792" s="149"/>
      <c r="BN792" s="147"/>
      <c r="BO792" s="38"/>
      <c r="BP792" s="38"/>
      <c r="BQ792" s="187"/>
      <c r="BR792" s="61"/>
      <c r="BS792" s="61"/>
      <c r="BT792" s="188"/>
      <c r="BU792" s="275"/>
      <c r="BV792" s="275"/>
      <c r="BW792" s="187"/>
      <c r="BX792" s="187"/>
      <c r="BY792" s="187"/>
      <c r="BZ792" s="187"/>
      <c r="CA792" s="187"/>
      <c r="CB792" s="187"/>
      <c r="CC792" s="187"/>
      <c r="CD792" s="187"/>
      <c r="CE792" s="187"/>
      <c r="CF792" s="188"/>
      <c r="CG792" s="189"/>
      <c r="CH792" s="189"/>
      <c r="CI792" s="187"/>
      <c r="CJ792" s="38"/>
      <c r="CK792" s="38"/>
      <c r="CL792" s="38"/>
      <c r="CM792" s="38"/>
      <c r="CN792" s="38"/>
      <c r="CO792" s="38"/>
      <c r="CP792" s="38"/>
      <c r="CQ792" s="38"/>
      <c r="CR792" s="38"/>
      <c r="CS792" s="38"/>
    </row>
    <row r="793" spans="1:97" ht="13.5" customHeight="1" x14ac:dyDescent="0.35">
      <c r="A793" s="25"/>
      <c r="B793" s="132"/>
      <c r="C793" s="27"/>
      <c r="D793" s="104"/>
      <c r="E793" s="105"/>
      <c r="F793" s="29"/>
      <c r="G793" s="30"/>
      <c r="H793" s="30"/>
      <c r="I793" s="31"/>
      <c r="J793" s="106"/>
      <c r="K793" s="106"/>
      <c r="L793" s="107"/>
      <c r="M793" s="107"/>
      <c r="N793" s="108"/>
      <c r="O793" s="108"/>
      <c r="P793" s="108"/>
      <c r="Q793" s="108"/>
      <c r="R793" s="108"/>
      <c r="S793" s="107"/>
      <c r="T793" s="107"/>
      <c r="U793" s="33"/>
      <c r="V793" s="31"/>
      <c r="W793" s="38"/>
      <c r="X793" s="38"/>
      <c r="Y793" s="38"/>
      <c r="Z793" s="38"/>
      <c r="AA793" s="38"/>
      <c r="AB793" s="33"/>
      <c r="AC793" s="33"/>
      <c r="AD793" s="33"/>
      <c r="AE793" s="33"/>
      <c r="AF793" s="33"/>
      <c r="AG793" s="33"/>
      <c r="AH793" s="33"/>
      <c r="AI793" s="170"/>
      <c r="AJ793" s="170"/>
      <c r="AK793" s="170"/>
      <c r="AL793" s="170"/>
      <c r="AM793" s="33"/>
      <c r="AN793" s="48"/>
      <c r="AO793" s="34"/>
      <c r="AP793" s="38"/>
      <c r="AQ793" s="34"/>
      <c r="AR793" s="31"/>
      <c r="AS793" s="38"/>
      <c r="AT793" s="38"/>
      <c r="AU793" s="37"/>
      <c r="AV793" s="38"/>
      <c r="AW793" s="38"/>
      <c r="AX793" s="147"/>
      <c r="AY793" s="60"/>
      <c r="AZ793" s="60"/>
      <c r="BA793" s="148"/>
      <c r="BB793" s="282"/>
      <c r="BC793" s="283"/>
      <c r="BD793" s="147"/>
      <c r="BE793" s="147"/>
      <c r="BF793" s="147"/>
      <c r="BG793" s="147"/>
      <c r="BH793" s="147"/>
      <c r="BI793" s="147"/>
      <c r="BJ793" s="147"/>
      <c r="BK793" s="148"/>
      <c r="BL793" s="149"/>
      <c r="BM793" s="149"/>
      <c r="BN793" s="147"/>
      <c r="BO793" s="38"/>
      <c r="BP793" s="38"/>
      <c r="BQ793" s="187"/>
      <c r="BR793" s="61"/>
      <c r="BS793" s="61"/>
      <c r="BT793" s="188"/>
      <c r="BU793" s="275"/>
      <c r="BV793" s="275"/>
      <c r="BW793" s="187"/>
      <c r="BX793" s="187"/>
      <c r="BY793" s="187"/>
      <c r="BZ793" s="187"/>
      <c r="CA793" s="187"/>
      <c r="CB793" s="187"/>
      <c r="CC793" s="187"/>
      <c r="CD793" s="187"/>
      <c r="CE793" s="187"/>
      <c r="CF793" s="188"/>
      <c r="CG793" s="189"/>
      <c r="CH793" s="189"/>
      <c r="CI793" s="187"/>
      <c r="CJ793" s="38"/>
      <c r="CK793" s="38"/>
      <c r="CL793" s="38"/>
      <c r="CM793" s="38"/>
      <c r="CN793" s="38"/>
      <c r="CO793" s="38"/>
      <c r="CP793" s="38"/>
      <c r="CQ793" s="38"/>
      <c r="CR793" s="38"/>
      <c r="CS793" s="38"/>
    </row>
    <row r="794" spans="1:97" ht="13.5" customHeight="1" x14ac:dyDescent="0.35">
      <c r="A794" s="25"/>
      <c r="B794" s="132"/>
      <c r="C794" s="27"/>
      <c r="D794" s="104"/>
      <c r="E794" s="105"/>
      <c r="F794" s="29"/>
      <c r="G794" s="30"/>
      <c r="H794" s="30"/>
      <c r="I794" s="31"/>
      <c r="J794" s="106"/>
      <c r="K794" s="106"/>
      <c r="L794" s="107"/>
      <c r="M794" s="107"/>
      <c r="N794" s="108"/>
      <c r="O794" s="108"/>
      <c r="P794" s="108"/>
      <c r="Q794" s="108"/>
      <c r="R794" s="108"/>
      <c r="S794" s="107"/>
      <c r="T794" s="107"/>
      <c r="U794" s="33"/>
      <c r="V794" s="31"/>
      <c r="W794" s="38"/>
      <c r="X794" s="38"/>
      <c r="Y794" s="38"/>
      <c r="Z794" s="38"/>
      <c r="AA794" s="38"/>
      <c r="AB794" s="33"/>
      <c r="AC794" s="33"/>
      <c r="AD794" s="33"/>
      <c r="AE794" s="33"/>
      <c r="AF794" s="33"/>
      <c r="AG794" s="33"/>
      <c r="AH794" s="33"/>
      <c r="AI794" s="170"/>
      <c r="AJ794" s="170"/>
      <c r="AK794" s="170"/>
      <c r="AL794" s="170"/>
      <c r="AM794" s="33"/>
      <c r="AN794" s="48"/>
      <c r="AO794" s="34"/>
      <c r="AP794" s="38"/>
      <c r="AQ794" s="34"/>
      <c r="AR794" s="31"/>
      <c r="AS794" s="38"/>
      <c r="AT794" s="38"/>
      <c r="AU794" s="37"/>
      <c r="AV794" s="38"/>
      <c r="AW794" s="38"/>
      <c r="AX794" s="147"/>
      <c r="AY794" s="60"/>
      <c r="AZ794" s="60"/>
      <c r="BA794" s="148"/>
      <c r="BB794" s="282"/>
      <c r="BC794" s="283"/>
      <c r="BD794" s="147"/>
      <c r="BE794" s="147"/>
      <c r="BF794" s="147"/>
      <c r="BG794" s="147"/>
      <c r="BH794" s="147"/>
      <c r="BI794" s="147"/>
      <c r="BJ794" s="147"/>
      <c r="BK794" s="148"/>
      <c r="BL794" s="149"/>
      <c r="BM794" s="149"/>
      <c r="BN794" s="147"/>
      <c r="BO794" s="38"/>
      <c r="BP794" s="38"/>
      <c r="BQ794" s="187"/>
      <c r="BR794" s="61"/>
      <c r="BS794" s="61"/>
      <c r="BT794" s="188"/>
      <c r="BU794" s="275"/>
      <c r="BV794" s="275"/>
      <c r="BW794" s="187"/>
      <c r="BX794" s="187"/>
      <c r="BY794" s="187"/>
      <c r="BZ794" s="187"/>
      <c r="CA794" s="187"/>
      <c r="CB794" s="187"/>
      <c r="CC794" s="187"/>
      <c r="CD794" s="187"/>
      <c r="CE794" s="187"/>
      <c r="CF794" s="188"/>
      <c r="CG794" s="189"/>
      <c r="CH794" s="189"/>
      <c r="CI794" s="187"/>
      <c r="CJ794" s="38"/>
      <c r="CK794" s="38"/>
      <c r="CL794" s="38"/>
      <c r="CM794" s="38"/>
      <c r="CN794" s="38"/>
      <c r="CO794" s="38"/>
      <c r="CP794" s="38"/>
      <c r="CQ794" s="38"/>
      <c r="CR794" s="38"/>
      <c r="CS794" s="38"/>
    </row>
    <row r="795" spans="1:97" ht="13.5" customHeight="1" x14ac:dyDescent="0.35">
      <c r="A795" s="25"/>
      <c r="B795" s="132"/>
      <c r="C795" s="27"/>
      <c r="D795" s="104"/>
      <c r="E795" s="105"/>
      <c r="F795" s="29"/>
      <c r="G795" s="30"/>
      <c r="H795" s="30"/>
      <c r="I795" s="31"/>
      <c r="J795" s="106"/>
      <c r="K795" s="106"/>
      <c r="L795" s="107"/>
      <c r="M795" s="107"/>
      <c r="N795" s="108"/>
      <c r="O795" s="108"/>
      <c r="P795" s="108"/>
      <c r="Q795" s="108"/>
      <c r="R795" s="108"/>
      <c r="S795" s="107"/>
      <c r="T795" s="107"/>
      <c r="U795" s="33"/>
      <c r="V795" s="31"/>
      <c r="W795" s="38"/>
      <c r="X795" s="38"/>
      <c r="Y795" s="38"/>
      <c r="Z795" s="38"/>
      <c r="AA795" s="38"/>
      <c r="AB795" s="33"/>
      <c r="AC795" s="33"/>
      <c r="AD795" s="33"/>
      <c r="AE795" s="33"/>
      <c r="AF795" s="33"/>
      <c r="AG795" s="33"/>
      <c r="AH795" s="33"/>
      <c r="AI795" s="170"/>
      <c r="AJ795" s="170"/>
      <c r="AK795" s="170"/>
      <c r="AL795" s="170"/>
      <c r="AM795" s="33"/>
      <c r="AN795" s="48"/>
      <c r="AO795" s="34"/>
      <c r="AP795" s="38"/>
      <c r="AQ795" s="34"/>
      <c r="AR795" s="31"/>
      <c r="AS795" s="38"/>
      <c r="AT795" s="38"/>
      <c r="AU795" s="37"/>
      <c r="AV795" s="38"/>
      <c r="AW795" s="38"/>
      <c r="AX795" s="147"/>
      <c r="AY795" s="60"/>
      <c r="AZ795" s="60"/>
      <c r="BA795" s="148"/>
      <c r="BB795" s="282"/>
      <c r="BC795" s="283"/>
      <c r="BD795" s="147"/>
      <c r="BE795" s="147"/>
      <c r="BF795" s="147"/>
      <c r="BG795" s="147"/>
      <c r="BH795" s="147"/>
      <c r="BI795" s="147"/>
      <c r="BJ795" s="147"/>
      <c r="BK795" s="148"/>
      <c r="BL795" s="149"/>
      <c r="BM795" s="149"/>
      <c r="BN795" s="147"/>
      <c r="BO795" s="38"/>
      <c r="BP795" s="38"/>
      <c r="BQ795" s="187"/>
      <c r="BR795" s="61"/>
      <c r="BS795" s="61"/>
      <c r="BT795" s="188"/>
      <c r="BU795" s="275"/>
      <c r="BV795" s="275"/>
      <c r="BW795" s="187"/>
      <c r="BX795" s="187"/>
      <c r="BY795" s="187"/>
      <c r="BZ795" s="187"/>
      <c r="CA795" s="187"/>
      <c r="CB795" s="187"/>
      <c r="CC795" s="187"/>
      <c r="CD795" s="187"/>
      <c r="CE795" s="187"/>
      <c r="CF795" s="188"/>
      <c r="CG795" s="189"/>
      <c r="CH795" s="189"/>
      <c r="CI795" s="187"/>
      <c r="CJ795" s="38"/>
      <c r="CK795" s="38"/>
      <c r="CL795" s="38"/>
      <c r="CM795" s="38"/>
      <c r="CN795" s="38"/>
      <c r="CO795" s="38"/>
      <c r="CP795" s="38"/>
      <c r="CQ795" s="38"/>
      <c r="CR795" s="38"/>
      <c r="CS795" s="38"/>
    </row>
    <row r="796" spans="1:97" ht="13.5" customHeight="1" x14ac:dyDescent="0.35">
      <c r="A796" s="25"/>
      <c r="B796" s="132"/>
      <c r="C796" s="27"/>
      <c r="D796" s="104"/>
      <c r="E796" s="105"/>
      <c r="F796" s="29"/>
      <c r="G796" s="30"/>
      <c r="H796" s="30"/>
      <c r="I796" s="31"/>
      <c r="J796" s="106"/>
      <c r="K796" s="106"/>
      <c r="L796" s="107"/>
      <c r="M796" s="107"/>
      <c r="N796" s="108"/>
      <c r="O796" s="108"/>
      <c r="P796" s="108"/>
      <c r="Q796" s="108"/>
      <c r="R796" s="108"/>
      <c r="S796" s="107"/>
      <c r="T796" s="107"/>
      <c r="U796" s="33"/>
      <c r="V796" s="31"/>
      <c r="W796" s="38"/>
      <c r="X796" s="38"/>
      <c r="Y796" s="38"/>
      <c r="Z796" s="38"/>
      <c r="AA796" s="38"/>
      <c r="AB796" s="33"/>
      <c r="AC796" s="33"/>
      <c r="AD796" s="33"/>
      <c r="AE796" s="33"/>
      <c r="AF796" s="33"/>
      <c r="AG796" s="33"/>
      <c r="AH796" s="33"/>
      <c r="AI796" s="170"/>
      <c r="AJ796" s="170"/>
      <c r="AK796" s="170"/>
      <c r="AL796" s="170"/>
      <c r="AM796" s="33"/>
      <c r="AN796" s="48"/>
      <c r="AO796" s="34"/>
      <c r="AP796" s="38"/>
      <c r="AQ796" s="34"/>
      <c r="AR796" s="31"/>
      <c r="AS796" s="38"/>
      <c r="AT796" s="38"/>
      <c r="AU796" s="37"/>
      <c r="AV796" s="38"/>
      <c r="AW796" s="38"/>
      <c r="AX796" s="147"/>
      <c r="AY796" s="60"/>
      <c r="AZ796" s="60"/>
      <c r="BA796" s="148"/>
      <c r="BB796" s="282"/>
      <c r="BC796" s="283"/>
      <c r="BD796" s="147"/>
      <c r="BE796" s="147"/>
      <c r="BF796" s="147"/>
      <c r="BG796" s="147"/>
      <c r="BH796" s="147"/>
      <c r="BI796" s="147"/>
      <c r="BJ796" s="147"/>
      <c r="BK796" s="148"/>
      <c r="BL796" s="149"/>
      <c r="BM796" s="149"/>
      <c r="BN796" s="147"/>
      <c r="BO796" s="38"/>
      <c r="BP796" s="38"/>
      <c r="BQ796" s="187"/>
      <c r="BR796" s="61"/>
      <c r="BS796" s="61"/>
      <c r="BT796" s="188"/>
      <c r="BU796" s="275"/>
      <c r="BV796" s="275"/>
      <c r="BW796" s="187"/>
      <c r="BX796" s="187"/>
      <c r="BY796" s="187"/>
      <c r="BZ796" s="187"/>
      <c r="CA796" s="187"/>
      <c r="CB796" s="187"/>
      <c r="CC796" s="187"/>
      <c r="CD796" s="187"/>
      <c r="CE796" s="187"/>
      <c r="CF796" s="188"/>
      <c r="CG796" s="189"/>
      <c r="CH796" s="189"/>
      <c r="CI796" s="187"/>
      <c r="CJ796" s="38"/>
      <c r="CK796" s="38"/>
      <c r="CL796" s="38"/>
      <c r="CM796" s="38"/>
      <c r="CN796" s="38"/>
      <c r="CO796" s="38"/>
      <c r="CP796" s="38"/>
      <c r="CQ796" s="38"/>
      <c r="CR796" s="38"/>
      <c r="CS796" s="38"/>
    </row>
    <row r="797" spans="1:97" ht="13.5" customHeight="1" x14ac:dyDescent="0.35">
      <c r="A797" s="25"/>
      <c r="B797" s="132"/>
      <c r="C797" s="27"/>
      <c r="D797" s="104"/>
      <c r="E797" s="105"/>
      <c r="F797" s="29"/>
      <c r="G797" s="30"/>
      <c r="H797" s="30"/>
      <c r="I797" s="31"/>
      <c r="J797" s="106"/>
      <c r="K797" s="106"/>
      <c r="L797" s="107"/>
      <c r="M797" s="107"/>
      <c r="N797" s="108"/>
      <c r="O797" s="108"/>
      <c r="P797" s="108"/>
      <c r="Q797" s="108"/>
      <c r="R797" s="108"/>
      <c r="S797" s="107"/>
      <c r="T797" s="107"/>
      <c r="U797" s="33"/>
      <c r="V797" s="31"/>
      <c r="W797" s="38"/>
      <c r="X797" s="38"/>
      <c r="Y797" s="38"/>
      <c r="Z797" s="38"/>
      <c r="AA797" s="38"/>
      <c r="AB797" s="33"/>
      <c r="AC797" s="33"/>
      <c r="AD797" s="33"/>
      <c r="AE797" s="33"/>
      <c r="AF797" s="33"/>
      <c r="AG797" s="33"/>
      <c r="AH797" s="33"/>
      <c r="AI797" s="170"/>
      <c r="AJ797" s="170"/>
      <c r="AK797" s="170"/>
      <c r="AL797" s="170"/>
      <c r="AM797" s="33"/>
      <c r="AN797" s="48"/>
      <c r="AO797" s="34"/>
      <c r="AP797" s="38"/>
      <c r="AQ797" s="34"/>
      <c r="AR797" s="31"/>
      <c r="AS797" s="38"/>
      <c r="AT797" s="38"/>
      <c r="AU797" s="37"/>
      <c r="AV797" s="38"/>
      <c r="AW797" s="38"/>
      <c r="AX797" s="147"/>
      <c r="AY797" s="60"/>
      <c r="AZ797" s="60"/>
      <c r="BA797" s="148"/>
      <c r="BB797" s="282"/>
      <c r="BC797" s="283"/>
      <c r="BD797" s="147"/>
      <c r="BE797" s="147"/>
      <c r="BF797" s="147"/>
      <c r="BG797" s="147"/>
      <c r="BH797" s="147"/>
      <c r="BI797" s="147"/>
      <c r="BJ797" s="147"/>
      <c r="BK797" s="148"/>
      <c r="BL797" s="149"/>
      <c r="BM797" s="149"/>
      <c r="BN797" s="147"/>
      <c r="BO797" s="38"/>
      <c r="BP797" s="38"/>
      <c r="BQ797" s="187"/>
      <c r="BR797" s="61"/>
      <c r="BS797" s="61"/>
      <c r="BT797" s="188"/>
      <c r="BU797" s="275"/>
      <c r="BV797" s="275"/>
      <c r="BW797" s="187"/>
      <c r="BX797" s="187"/>
      <c r="BY797" s="187"/>
      <c r="BZ797" s="187"/>
      <c r="CA797" s="187"/>
      <c r="CB797" s="187"/>
      <c r="CC797" s="187"/>
      <c r="CD797" s="187"/>
      <c r="CE797" s="187"/>
      <c r="CF797" s="188"/>
      <c r="CG797" s="189"/>
      <c r="CH797" s="189"/>
      <c r="CI797" s="187"/>
      <c r="CJ797" s="38"/>
      <c r="CK797" s="38"/>
      <c r="CL797" s="38"/>
      <c r="CM797" s="38"/>
      <c r="CN797" s="38"/>
      <c r="CO797" s="38"/>
      <c r="CP797" s="38"/>
      <c r="CQ797" s="38"/>
      <c r="CR797" s="38"/>
      <c r="CS797" s="38"/>
    </row>
    <row r="798" spans="1:97" ht="13.5" customHeight="1" x14ac:dyDescent="0.35">
      <c r="A798" s="25"/>
      <c r="B798" s="132"/>
      <c r="C798" s="27"/>
      <c r="D798" s="104"/>
      <c r="E798" s="105"/>
      <c r="F798" s="29"/>
      <c r="G798" s="30"/>
      <c r="H798" s="30"/>
      <c r="I798" s="31"/>
      <c r="J798" s="106"/>
      <c r="K798" s="106"/>
      <c r="L798" s="107"/>
      <c r="M798" s="107"/>
      <c r="N798" s="108"/>
      <c r="O798" s="108"/>
      <c r="P798" s="108"/>
      <c r="Q798" s="108"/>
      <c r="R798" s="108"/>
      <c r="S798" s="107"/>
      <c r="T798" s="107"/>
      <c r="U798" s="33"/>
      <c r="V798" s="31"/>
      <c r="W798" s="38"/>
      <c r="X798" s="38"/>
      <c r="Y798" s="38"/>
      <c r="Z798" s="38"/>
      <c r="AA798" s="38"/>
      <c r="AB798" s="33"/>
      <c r="AC798" s="33"/>
      <c r="AD798" s="33"/>
      <c r="AE798" s="33"/>
      <c r="AF798" s="33"/>
      <c r="AG798" s="33"/>
      <c r="AH798" s="33"/>
      <c r="AI798" s="170"/>
      <c r="AJ798" s="170"/>
      <c r="AK798" s="170"/>
      <c r="AL798" s="170"/>
      <c r="AM798" s="33"/>
      <c r="AN798" s="48"/>
      <c r="AO798" s="34"/>
      <c r="AP798" s="38"/>
      <c r="AQ798" s="34"/>
      <c r="AR798" s="31"/>
      <c r="AS798" s="38"/>
      <c r="AT798" s="38"/>
      <c r="AU798" s="37"/>
      <c r="AV798" s="38"/>
      <c r="AW798" s="38"/>
      <c r="AX798" s="147"/>
      <c r="AY798" s="60"/>
      <c r="AZ798" s="60"/>
      <c r="BA798" s="148"/>
      <c r="BB798" s="282"/>
      <c r="BC798" s="283"/>
      <c r="BD798" s="147"/>
      <c r="BE798" s="147"/>
      <c r="BF798" s="147"/>
      <c r="BG798" s="147"/>
      <c r="BH798" s="147"/>
      <c r="BI798" s="147"/>
      <c r="BJ798" s="147"/>
      <c r="BK798" s="148"/>
      <c r="BL798" s="149"/>
      <c r="BM798" s="149"/>
      <c r="BN798" s="147"/>
      <c r="BO798" s="38"/>
      <c r="BP798" s="38"/>
      <c r="BQ798" s="187"/>
      <c r="BR798" s="61"/>
      <c r="BS798" s="61"/>
      <c r="BT798" s="188"/>
      <c r="BU798" s="275"/>
      <c r="BV798" s="275"/>
      <c r="BW798" s="187"/>
      <c r="BX798" s="187"/>
      <c r="BY798" s="187"/>
      <c r="BZ798" s="187"/>
      <c r="CA798" s="187"/>
      <c r="CB798" s="187"/>
      <c r="CC798" s="187"/>
      <c r="CD798" s="187"/>
      <c r="CE798" s="187"/>
      <c r="CF798" s="188"/>
      <c r="CG798" s="189"/>
      <c r="CH798" s="189"/>
      <c r="CI798" s="187"/>
      <c r="CJ798" s="38"/>
      <c r="CK798" s="38"/>
      <c r="CL798" s="38"/>
      <c r="CM798" s="38"/>
      <c r="CN798" s="38"/>
      <c r="CO798" s="38"/>
      <c r="CP798" s="38"/>
      <c r="CQ798" s="38"/>
      <c r="CR798" s="38"/>
      <c r="CS798" s="38"/>
    </row>
    <row r="799" spans="1:97" ht="13.5" customHeight="1" x14ac:dyDescent="0.35">
      <c r="A799" s="25"/>
      <c r="B799" s="132"/>
      <c r="C799" s="27"/>
      <c r="D799" s="104"/>
      <c r="E799" s="105"/>
      <c r="F799" s="29"/>
      <c r="G799" s="30"/>
      <c r="H799" s="30"/>
      <c r="I799" s="31"/>
      <c r="J799" s="106"/>
      <c r="K799" s="106"/>
      <c r="L799" s="107"/>
      <c r="M799" s="107"/>
      <c r="N799" s="108"/>
      <c r="O799" s="108"/>
      <c r="P799" s="108"/>
      <c r="Q799" s="108"/>
      <c r="R799" s="108"/>
      <c r="S799" s="107"/>
      <c r="T799" s="107"/>
      <c r="U799" s="33"/>
      <c r="V799" s="31"/>
      <c r="W799" s="38"/>
      <c r="X799" s="38"/>
      <c r="Y799" s="38"/>
      <c r="Z799" s="38"/>
      <c r="AA799" s="38"/>
      <c r="AB799" s="33"/>
      <c r="AC799" s="33"/>
      <c r="AD799" s="33"/>
      <c r="AE799" s="33"/>
      <c r="AF799" s="33"/>
      <c r="AG799" s="33"/>
      <c r="AH799" s="33"/>
      <c r="AI799" s="170"/>
      <c r="AJ799" s="170"/>
      <c r="AK799" s="170"/>
      <c r="AL799" s="170"/>
      <c r="AM799" s="33"/>
      <c r="AN799" s="48"/>
      <c r="AO799" s="34"/>
      <c r="AP799" s="38"/>
      <c r="AQ799" s="34"/>
      <c r="AR799" s="31"/>
      <c r="AS799" s="38"/>
      <c r="AT799" s="38"/>
      <c r="AU799" s="37"/>
      <c r="AV799" s="38"/>
      <c r="AW799" s="38"/>
      <c r="AX799" s="147"/>
      <c r="AY799" s="60"/>
      <c r="AZ799" s="60"/>
      <c r="BA799" s="148"/>
      <c r="BB799" s="282"/>
      <c r="BC799" s="283"/>
      <c r="BD799" s="147"/>
      <c r="BE799" s="147"/>
      <c r="BF799" s="147"/>
      <c r="BG799" s="147"/>
      <c r="BH799" s="147"/>
      <c r="BI799" s="147"/>
      <c r="BJ799" s="147"/>
      <c r="BK799" s="148"/>
      <c r="BL799" s="149"/>
      <c r="BM799" s="149"/>
      <c r="BN799" s="147"/>
      <c r="BO799" s="38"/>
      <c r="BP799" s="38"/>
      <c r="BQ799" s="187"/>
      <c r="BR799" s="61"/>
      <c r="BS799" s="61"/>
      <c r="BT799" s="188"/>
      <c r="BU799" s="275"/>
      <c r="BV799" s="275"/>
      <c r="BW799" s="187"/>
      <c r="BX799" s="187"/>
      <c r="BY799" s="187"/>
      <c r="BZ799" s="187"/>
      <c r="CA799" s="187"/>
      <c r="CB799" s="187"/>
      <c r="CC799" s="187"/>
      <c r="CD799" s="187"/>
      <c r="CE799" s="187"/>
      <c r="CF799" s="188"/>
      <c r="CG799" s="189"/>
      <c r="CH799" s="189"/>
      <c r="CI799" s="187"/>
      <c r="CJ799" s="38"/>
      <c r="CK799" s="38"/>
      <c r="CL799" s="38"/>
      <c r="CM799" s="38"/>
      <c r="CN799" s="38"/>
      <c r="CO799" s="38"/>
      <c r="CP799" s="38"/>
      <c r="CQ799" s="38"/>
      <c r="CR799" s="38"/>
      <c r="CS799" s="38"/>
    </row>
    <row r="800" spans="1:97" ht="13.5" customHeight="1" x14ac:dyDescent="0.35">
      <c r="A800" s="25"/>
      <c r="B800" s="132"/>
      <c r="C800" s="27"/>
      <c r="D800" s="104"/>
      <c r="E800" s="105"/>
      <c r="F800" s="29"/>
      <c r="G800" s="30"/>
      <c r="H800" s="30"/>
      <c r="I800" s="31"/>
      <c r="J800" s="106"/>
      <c r="K800" s="106"/>
      <c r="L800" s="107"/>
      <c r="M800" s="107"/>
      <c r="N800" s="108"/>
      <c r="O800" s="108"/>
      <c r="P800" s="108"/>
      <c r="Q800" s="108"/>
      <c r="R800" s="108"/>
      <c r="S800" s="107"/>
      <c r="T800" s="107"/>
      <c r="U800" s="33"/>
      <c r="V800" s="31"/>
      <c r="W800" s="38"/>
      <c r="X800" s="38"/>
      <c r="Y800" s="38"/>
      <c r="Z800" s="38"/>
      <c r="AA800" s="38"/>
      <c r="AB800" s="33"/>
      <c r="AC800" s="33"/>
      <c r="AD800" s="33"/>
      <c r="AE800" s="33"/>
      <c r="AF800" s="33"/>
      <c r="AG800" s="33"/>
      <c r="AH800" s="33"/>
      <c r="AI800" s="170"/>
      <c r="AJ800" s="170"/>
      <c r="AK800" s="170"/>
      <c r="AL800" s="170"/>
      <c r="AM800" s="33"/>
      <c r="AN800" s="48"/>
      <c r="AO800" s="34"/>
      <c r="AP800" s="38"/>
      <c r="AQ800" s="34"/>
      <c r="AR800" s="31"/>
      <c r="AS800" s="38"/>
      <c r="AT800" s="38"/>
      <c r="AU800" s="37"/>
      <c r="AV800" s="38"/>
      <c r="AW800" s="38"/>
      <c r="AX800" s="147"/>
      <c r="AY800" s="60"/>
      <c r="AZ800" s="60"/>
      <c r="BA800" s="148"/>
      <c r="BB800" s="282"/>
      <c r="BC800" s="283"/>
      <c r="BD800" s="147"/>
      <c r="BE800" s="147"/>
      <c r="BF800" s="147"/>
      <c r="BG800" s="147"/>
      <c r="BH800" s="147"/>
      <c r="BI800" s="147"/>
      <c r="BJ800" s="147"/>
      <c r="BK800" s="148"/>
      <c r="BL800" s="149"/>
      <c r="BM800" s="149"/>
      <c r="BN800" s="147"/>
      <c r="BO800" s="38"/>
      <c r="BP800" s="38"/>
      <c r="BQ800" s="187"/>
      <c r="BR800" s="61"/>
      <c r="BS800" s="61"/>
      <c r="BT800" s="188"/>
      <c r="BU800" s="275"/>
      <c r="BV800" s="275"/>
      <c r="BW800" s="187"/>
      <c r="BX800" s="187"/>
      <c r="BY800" s="187"/>
      <c r="BZ800" s="187"/>
      <c r="CA800" s="187"/>
      <c r="CB800" s="187"/>
      <c r="CC800" s="187"/>
      <c r="CD800" s="187"/>
      <c r="CE800" s="187"/>
      <c r="CF800" s="188"/>
      <c r="CG800" s="189"/>
      <c r="CH800" s="189"/>
      <c r="CI800" s="187"/>
      <c r="CJ800" s="38"/>
      <c r="CK800" s="38"/>
      <c r="CL800" s="38"/>
      <c r="CM800" s="38"/>
      <c r="CN800" s="38"/>
      <c r="CO800" s="38"/>
      <c r="CP800" s="38"/>
      <c r="CQ800" s="38"/>
      <c r="CR800" s="38"/>
      <c r="CS800" s="38"/>
    </row>
    <row r="801" spans="1:97" ht="13.5" customHeight="1" x14ac:dyDescent="0.35">
      <c r="A801" s="25"/>
      <c r="B801" s="132"/>
      <c r="C801" s="27"/>
      <c r="D801" s="104"/>
      <c r="E801" s="105"/>
      <c r="F801" s="29"/>
      <c r="G801" s="30"/>
      <c r="H801" s="30"/>
      <c r="I801" s="31"/>
      <c r="J801" s="106"/>
      <c r="K801" s="106"/>
      <c r="L801" s="107"/>
      <c r="M801" s="107"/>
      <c r="N801" s="108"/>
      <c r="O801" s="108"/>
      <c r="P801" s="108"/>
      <c r="Q801" s="108"/>
      <c r="R801" s="108"/>
      <c r="S801" s="107"/>
      <c r="T801" s="107"/>
      <c r="U801" s="33"/>
      <c r="V801" s="31"/>
      <c r="W801" s="38"/>
      <c r="X801" s="38"/>
      <c r="Y801" s="38"/>
      <c r="Z801" s="38"/>
      <c r="AA801" s="38"/>
      <c r="AB801" s="33"/>
      <c r="AC801" s="33"/>
      <c r="AD801" s="33"/>
      <c r="AE801" s="33"/>
      <c r="AF801" s="33"/>
      <c r="AG801" s="33"/>
      <c r="AH801" s="33"/>
      <c r="AI801" s="170"/>
      <c r="AJ801" s="170"/>
      <c r="AK801" s="170"/>
      <c r="AL801" s="170"/>
      <c r="AM801" s="33"/>
      <c r="AN801" s="48"/>
      <c r="AO801" s="34"/>
      <c r="AP801" s="38"/>
      <c r="AQ801" s="34"/>
      <c r="AR801" s="31"/>
      <c r="AS801" s="38"/>
      <c r="AT801" s="38"/>
      <c r="AU801" s="37"/>
      <c r="AV801" s="38"/>
      <c r="AW801" s="38"/>
      <c r="AX801" s="147"/>
      <c r="AY801" s="60"/>
      <c r="AZ801" s="60"/>
      <c r="BA801" s="148"/>
      <c r="BB801" s="282"/>
      <c r="BC801" s="283"/>
      <c r="BD801" s="147"/>
      <c r="BE801" s="147"/>
      <c r="BF801" s="147"/>
      <c r="BG801" s="147"/>
      <c r="BH801" s="147"/>
      <c r="BI801" s="147"/>
      <c r="BJ801" s="147"/>
      <c r="BK801" s="148"/>
      <c r="BL801" s="149"/>
      <c r="BM801" s="149"/>
      <c r="BN801" s="147"/>
      <c r="BO801" s="38"/>
      <c r="BP801" s="38"/>
      <c r="BQ801" s="187"/>
      <c r="BR801" s="61"/>
      <c r="BS801" s="61"/>
      <c r="BT801" s="188"/>
      <c r="BU801" s="275"/>
      <c r="BV801" s="275"/>
      <c r="BW801" s="187"/>
      <c r="BX801" s="187"/>
      <c r="BY801" s="187"/>
      <c r="BZ801" s="187"/>
      <c r="CA801" s="187"/>
      <c r="CB801" s="187"/>
      <c r="CC801" s="187"/>
      <c r="CD801" s="187"/>
      <c r="CE801" s="187"/>
      <c r="CF801" s="188"/>
      <c r="CG801" s="189"/>
      <c r="CH801" s="189"/>
      <c r="CI801" s="187"/>
      <c r="CJ801" s="38"/>
      <c r="CK801" s="38"/>
      <c r="CL801" s="38"/>
      <c r="CM801" s="38"/>
      <c r="CN801" s="38"/>
      <c r="CO801" s="38"/>
      <c r="CP801" s="38"/>
      <c r="CQ801" s="38"/>
      <c r="CR801" s="38"/>
      <c r="CS801" s="38"/>
    </row>
    <row r="802" spans="1:97" ht="13.5" customHeight="1" x14ac:dyDescent="0.35">
      <c r="A802" s="25"/>
      <c r="B802" s="132"/>
      <c r="C802" s="27"/>
      <c r="D802" s="104"/>
      <c r="E802" s="105"/>
      <c r="F802" s="29"/>
      <c r="G802" s="30"/>
      <c r="H802" s="30"/>
      <c r="I802" s="31"/>
      <c r="J802" s="106"/>
      <c r="K802" s="106"/>
      <c r="L802" s="107"/>
      <c r="M802" s="107"/>
      <c r="N802" s="108"/>
      <c r="O802" s="108"/>
      <c r="P802" s="108"/>
      <c r="Q802" s="108"/>
      <c r="R802" s="108"/>
      <c r="S802" s="107"/>
      <c r="T802" s="107"/>
      <c r="U802" s="33"/>
      <c r="V802" s="31"/>
      <c r="W802" s="38"/>
      <c r="X802" s="38"/>
      <c r="Y802" s="38"/>
      <c r="Z802" s="38"/>
      <c r="AA802" s="38"/>
      <c r="AB802" s="33"/>
      <c r="AC802" s="33"/>
      <c r="AD802" s="33"/>
      <c r="AE802" s="33"/>
      <c r="AF802" s="33"/>
      <c r="AG802" s="33"/>
      <c r="AH802" s="33"/>
      <c r="AI802" s="170"/>
      <c r="AJ802" s="170"/>
      <c r="AK802" s="170"/>
      <c r="AL802" s="170"/>
      <c r="AM802" s="33"/>
      <c r="AN802" s="48"/>
      <c r="AO802" s="34"/>
      <c r="AP802" s="38"/>
      <c r="AQ802" s="34"/>
      <c r="AR802" s="31"/>
      <c r="AS802" s="38"/>
      <c r="AT802" s="38"/>
      <c r="AU802" s="37"/>
      <c r="AV802" s="38"/>
      <c r="AW802" s="38"/>
      <c r="AX802" s="147"/>
      <c r="AY802" s="60"/>
      <c r="AZ802" s="60"/>
      <c r="BA802" s="148"/>
      <c r="BB802" s="282"/>
      <c r="BC802" s="283"/>
      <c r="BD802" s="147"/>
      <c r="BE802" s="147"/>
      <c r="BF802" s="147"/>
      <c r="BG802" s="147"/>
      <c r="BH802" s="147"/>
      <c r="BI802" s="147"/>
      <c r="BJ802" s="147"/>
      <c r="BK802" s="148"/>
      <c r="BL802" s="149"/>
      <c r="BM802" s="149"/>
      <c r="BN802" s="147"/>
      <c r="BO802" s="38"/>
      <c r="BP802" s="38"/>
      <c r="BQ802" s="187"/>
      <c r="BR802" s="61"/>
      <c r="BS802" s="61"/>
      <c r="BT802" s="188"/>
      <c r="BU802" s="275"/>
      <c r="BV802" s="275"/>
      <c r="BW802" s="187"/>
      <c r="BX802" s="187"/>
      <c r="BY802" s="187"/>
      <c r="BZ802" s="187"/>
      <c r="CA802" s="187"/>
      <c r="CB802" s="187"/>
      <c r="CC802" s="187"/>
      <c r="CD802" s="187"/>
      <c r="CE802" s="187"/>
      <c r="CF802" s="188"/>
      <c r="CG802" s="189"/>
      <c r="CH802" s="189"/>
      <c r="CI802" s="187"/>
      <c r="CJ802" s="38"/>
      <c r="CK802" s="38"/>
      <c r="CL802" s="38"/>
      <c r="CM802" s="38"/>
      <c r="CN802" s="38"/>
      <c r="CO802" s="38"/>
      <c r="CP802" s="38"/>
      <c r="CQ802" s="38"/>
      <c r="CR802" s="38"/>
      <c r="CS802" s="38"/>
    </row>
    <row r="803" spans="1:97" ht="13.5" customHeight="1" x14ac:dyDescent="0.35">
      <c r="A803" s="25"/>
      <c r="B803" s="132"/>
      <c r="C803" s="27"/>
      <c r="D803" s="104"/>
      <c r="E803" s="105"/>
      <c r="F803" s="29"/>
      <c r="G803" s="30"/>
      <c r="H803" s="30"/>
      <c r="I803" s="31"/>
      <c r="J803" s="106"/>
      <c r="K803" s="106"/>
      <c r="L803" s="107"/>
      <c r="M803" s="107"/>
      <c r="N803" s="108"/>
      <c r="O803" s="108"/>
      <c r="P803" s="108"/>
      <c r="Q803" s="108"/>
      <c r="R803" s="108"/>
      <c r="S803" s="107"/>
      <c r="T803" s="107"/>
      <c r="U803" s="33"/>
      <c r="V803" s="31"/>
      <c r="W803" s="38"/>
      <c r="X803" s="38"/>
      <c r="Y803" s="38"/>
      <c r="Z803" s="38"/>
      <c r="AA803" s="38"/>
      <c r="AB803" s="33"/>
      <c r="AC803" s="33"/>
      <c r="AD803" s="33"/>
      <c r="AE803" s="33"/>
      <c r="AF803" s="33"/>
      <c r="AG803" s="33"/>
      <c r="AH803" s="33"/>
      <c r="AI803" s="170"/>
      <c r="AJ803" s="170"/>
      <c r="AK803" s="170"/>
      <c r="AL803" s="170"/>
      <c r="AM803" s="33"/>
      <c r="AN803" s="48"/>
      <c r="AO803" s="34"/>
      <c r="AP803" s="38"/>
      <c r="AQ803" s="34"/>
      <c r="AR803" s="31"/>
      <c r="AS803" s="38"/>
      <c r="AT803" s="38"/>
      <c r="AU803" s="37"/>
      <c r="AV803" s="38"/>
      <c r="AW803" s="38"/>
      <c r="AX803" s="147"/>
      <c r="AY803" s="60"/>
      <c r="AZ803" s="60"/>
      <c r="BA803" s="148"/>
      <c r="BB803" s="282"/>
      <c r="BC803" s="283"/>
      <c r="BD803" s="147"/>
      <c r="BE803" s="147"/>
      <c r="BF803" s="147"/>
      <c r="BG803" s="147"/>
      <c r="BH803" s="147"/>
      <c r="BI803" s="147"/>
      <c r="BJ803" s="147"/>
      <c r="BK803" s="148"/>
      <c r="BL803" s="149"/>
      <c r="BM803" s="149"/>
      <c r="BN803" s="147"/>
      <c r="BO803" s="38"/>
      <c r="BP803" s="38"/>
      <c r="BQ803" s="187"/>
      <c r="BR803" s="61"/>
      <c r="BS803" s="61"/>
      <c r="BT803" s="188"/>
      <c r="BU803" s="275"/>
      <c r="BV803" s="275"/>
      <c r="BW803" s="187"/>
      <c r="BX803" s="187"/>
      <c r="BY803" s="187"/>
      <c r="BZ803" s="187"/>
      <c r="CA803" s="187"/>
      <c r="CB803" s="187"/>
      <c r="CC803" s="187"/>
      <c r="CD803" s="187"/>
      <c r="CE803" s="187"/>
      <c r="CF803" s="188"/>
      <c r="CG803" s="189"/>
      <c r="CH803" s="189"/>
      <c r="CI803" s="187"/>
      <c r="CJ803" s="38"/>
      <c r="CK803" s="38"/>
      <c r="CL803" s="38"/>
      <c r="CM803" s="38"/>
      <c r="CN803" s="38"/>
      <c r="CO803" s="38"/>
      <c r="CP803" s="38"/>
      <c r="CQ803" s="38"/>
      <c r="CR803" s="38"/>
      <c r="CS803" s="38"/>
    </row>
    <row r="804" spans="1:97" ht="13.5" customHeight="1" x14ac:dyDescent="0.35">
      <c r="A804" s="25"/>
      <c r="B804" s="132"/>
      <c r="C804" s="27"/>
      <c r="D804" s="104"/>
      <c r="E804" s="105"/>
      <c r="F804" s="29"/>
      <c r="G804" s="30"/>
      <c r="H804" s="30"/>
      <c r="I804" s="31"/>
      <c r="J804" s="106"/>
      <c r="K804" s="106"/>
      <c r="L804" s="107"/>
      <c r="M804" s="107"/>
      <c r="N804" s="108"/>
      <c r="O804" s="108"/>
      <c r="P804" s="108"/>
      <c r="Q804" s="108"/>
      <c r="R804" s="108"/>
      <c r="S804" s="107"/>
      <c r="T804" s="107"/>
      <c r="U804" s="33"/>
      <c r="V804" s="31"/>
      <c r="W804" s="38"/>
      <c r="X804" s="38"/>
      <c r="Y804" s="38"/>
      <c r="Z804" s="38"/>
      <c r="AA804" s="38"/>
      <c r="AB804" s="33"/>
      <c r="AC804" s="33"/>
      <c r="AD804" s="33"/>
      <c r="AE804" s="33"/>
      <c r="AF804" s="33"/>
      <c r="AG804" s="33"/>
      <c r="AH804" s="33"/>
      <c r="AI804" s="170"/>
      <c r="AJ804" s="170"/>
      <c r="AK804" s="170"/>
      <c r="AL804" s="170"/>
      <c r="AM804" s="33"/>
      <c r="AN804" s="48"/>
      <c r="AO804" s="34"/>
      <c r="AP804" s="38"/>
      <c r="AQ804" s="34"/>
      <c r="AR804" s="31"/>
      <c r="AS804" s="38"/>
      <c r="AT804" s="38"/>
      <c r="AU804" s="37"/>
      <c r="AV804" s="38"/>
      <c r="AW804" s="38"/>
      <c r="AX804" s="147"/>
      <c r="AY804" s="60"/>
      <c r="AZ804" s="60"/>
      <c r="BA804" s="148"/>
      <c r="BB804" s="282"/>
      <c r="BC804" s="283"/>
      <c r="BD804" s="147"/>
      <c r="BE804" s="147"/>
      <c r="BF804" s="147"/>
      <c r="BG804" s="147"/>
      <c r="BH804" s="147"/>
      <c r="BI804" s="147"/>
      <c r="BJ804" s="147"/>
      <c r="BK804" s="148"/>
      <c r="BL804" s="149"/>
      <c r="BM804" s="149"/>
      <c r="BN804" s="147"/>
      <c r="BO804" s="38"/>
      <c r="BP804" s="38"/>
      <c r="BQ804" s="187"/>
      <c r="BR804" s="61"/>
      <c r="BS804" s="61"/>
      <c r="BT804" s="188"/>
      <c r="BU804" s="275"/>
      <c r="BV804" s="275"/>
      <c r="BW804" s="187"/>
      <c r="BX804" s="187"/>
      <c r="BY804" s="187"/>
      <c r="BZ804" s="187"/>
      <c r="CA804" s="187"/>
      <c r="CB804" s="187"/>
      <c r="CC804" s="187"/>
      <c r="CD804" s="187"/>
      <c r="CE804" s="187"/>
      <c r="CF804" s="188"/>
      <c r="CG804" s="189"/>
      <c r="CH804" s="189"/>
      <c r="CI804" s="187"/>
      <c r="CJ804" s="38"/>
      <c r="CK804" s="38"/>
      <c r="CL804" s="38"/>
      <c r="CM804" s="38"/>
      <c r="CN804" s="38"/>
      <c r="CO804" s="38"/>
      <c r="CP804" s="38"/>
      <c r="CQ804" s="38"/>
      <c r="CR804" s="38"/>
      <c r="CS804" s="38"/>
    </row>
    <row r="805" spans="1:97" ht="13.5" customHeight="1" x14ac:dyDescent="0.35">
      <c r="A805" s="25"/>
      <c r="B805" s="132"/>
      <c r="C805" s="27"/>
      <c r="D805" s="104"/>
      <c r="E805" s="105"/>
      <c r="F805" s="29"/>
      <c r="G805" s="30"/>
      <c r="H805" s="30"/>
      <c r="I805" s="31"/>
      <c r="J805" s="106"/>
      <c r="K805" s="106"/>
      <c r="L805" s="107"/>
      <c r="M805" s="107"/>
      <c r="N805" s="108"/>
      <c r="O805" s="108"/>
      <c r="P805" s="108"/>
      <c r="Q805" s="108"/>
      <c r="R805" s="108"/>
      <c r="S805" s="107"/>
      <c r="T805" s="107"/>
      <c r="U805" s="33"/>
      <c r="V805" s="31"/>
      <c r="W805" s="38"/>
      <c r="X805" s="38"/>
      <c r="Y805" s="38"/>
      <c r="Z805" s="38"/>
      <c r="AA805" s="38"/>
      <c r="AB805" s="33"/>
      <c r="AC805" s="33"/>
      <c r="AD805" s="33"/>
      <c r="AE805" s="33"/>
      <c r="AF805" s="33"/>
      <c r="AG805" s="33"/>
      <c r="AH805" s="33"/>
      <c r="AI805" s="170"/>
      <c r="AJ805" s="170"/>
      <c r="AK805" s="170"/>
      <c r="AL805" s="170"/>
      <c r="AM805" s="33"/>
      <c r="AN805" s="48"/>
      <c r="AO805" s="34"/>
      <c r="AP805" s="38"/>
      <c r="AQ805" s="34"/>
      <c r="AR805" s="31"/>
      <c r="AS805" s="38"/>
      <c r="AT805" s="38"/>
      <c r="AU805" s="37"/>
      <c r="AV805" s="38"/>
      <c r="AW805" s="38"/>
      <c r="AX805" s="147"/>
      <c r="AY805" s="60"/>
      <c r="AZ805" s="60"/>
      <c r="BA805" s="148"/>
      <c r="BB805" s="282"/>
      <c r="BC805" s="283"/>
      <c r="BD805" s="147"/>
      <c r="BE805" s="147"/>
      <c r="BF805" s="147"/>
      <c r="BG805" s="147"/>
      <c r="BH805" s="147"/>
      <c r="BI805" s="147"/>
      <c r="BJ805" s="147"/>
      <c r="BK805" s="148"/>
      <c r="BL805" s="149"/>
      <c r="BM805" s="149"/>
      <c r="BN805" s="147"/>
      <c r="BO805" s="38"/>
      <c r="BP805" s="38"/>
      <c r="BQ805" s="187"/>
      <c r="BR805" s="61"/>
      <c r="BS805" s="61"/>
      <c r="BT805" s="188"/>
      <c r="BU805" s="275"/>
      <c r="BV805" s="275"/>
      <c r="BW805" s="187"/>
      <c r="BX805" s="187"/>
      <c r="BY805" s="187"/>
      <c r="BZ805" s="187"/>
      <c r="CA805" s="187"/>
      <c r="CB805" s="187"/>
      <c r="CC805" s="187"/>
      <c r="CD805" s="187"/>
      <c r="CE805" s="187"/>
      <c r="CF805" s="188"/>
      <c r="CG805" s="189"/>
      <c r="CH805" s="189"/>
      <c r="CI805" s="187"/>
      <c r="CJ805" s="38"/>
      <c r="CK805" s="38"/>
      <c r="CL805" s="38"/>
      <c r="CM805" s="38"/>
      <c r="CN805" s="38"/>
      <c r="CO805" s="38"/>
      <c r="CP805" s="38"/>
      <c r="CQ805" s="38"/>
      <c r="CR805" s="38"/>
      <c r="CS805" s="38"/>
    </row>
    <row r="806" spans="1:97" ht="13.5" customHeight="1" x14ac:dyDescent="0.35">
      <c r="A806" s="25"/>
      <c r="B806" s="132"/>
      <c r="C806" s="27"/>
      <c r="D806" s="104"/>
      <c r="E806" s="105"/>
      <c r="F806" s="29"/>
      <c r="G806" s="30"/>
      <c r="H806" s="30"/>
      <c r="I806" s="31"/>
      <c r="J806" s="106"/>
      <c r="K806" s="106"/>
      <c r="L806" s="107"/>
      <c r="M806" s="107"/>
      <c r="N806" s="108"/>
      <c r="O806" s="108"/>
      <c r="P806" s="108"/>
      <c r="Q806" s="108"/>
      <c r="R806" s="108"/>
      <c r="S806" s="107"/>
      <c r="T806" s="107"/>
      <c r="U806" s="33"/>
      <c r="V806" s="31"/>
      <c r="W806" s="38"/>
      <c r="X806" s="38"/>
      <c r="Y806" s="38"/>
      <c r="Z806" s="38"/>
      <c r="AA806" s="38"/>
      <c r="AB806" s="33"/>
      <c r="AC806" s="33"/>
      <c r="AD806" s="33"/>
      <c r="AE806" s="33"/>
      <c r="AF806" s="33"/>
      <c r="AG806" s="33"/>
      <c r="AH806" s="33"/>
      <c r="AI806" s="170"/>
      <c r="AJ806" s="170"/>
      <c r="AK806" s="170"/>
      <c r="AL806" s="170"/>
      <c r="AM806" s="33"/>
      <c r="AN806" s="48"/>
      <c r="AO806" s="34"/>
      <c r="AP806" s="38"/>
      <c r="AQ806" s="34"/>
      <c r="AR806" s="31"/>
      <c r="AS806" s="38"/>
      <c r="AT806" s="38"/>
      <c r="AU806" s="37"/>
      <c r="AV806" s="38"/>
      <c r="AW806" s="38"/>
      <c r="AX806" s="147"/>
      <c r="AY806" s="60"/>
      <c r="AZ806" s="60"/>
      <c r="BA806" s="148"/>
      <c r="BB806" s="282"/>
      <c r="BC806" s="283"/>
      <c r="BD806" s="147"/>
      <c r="BE806" s="147"/>
      <c r="BF806" s="147"/>
      <c r="BG806" s="147"/>
      <c r="BH806" s="147"/>
      <c r="BI806" s="147"/>
      <c r="BJ806" s="147"/>
      <c r="BK806" s="148"/>
      <c r="BL806" s="149"/>
      <c r="BM806" s="149"/>
      <c r="BN806" s="147"/>
      <c r="BO806" s="38"/>
      <c r="BP806" s="38"/>
      <c r="BQ806" s="187"/>
      <c r="BR806" s="61"/>
      <c r="BS806" s="61"/>
      <c r="BT806" s="188"/>
      <c r="BU806" s="275"/>
      <c r="BV806" s="275"/>
      <c r="BW806" s="187"/>
      <c r="BX806" s="187"/>
      <c r="BY806" s="187"/>
      <c r="BZ806" s="187"/>
      <c r="CA806" s="187"/>
      <c r="CB806" s="187"/>
      <c r="CC806" s="187"/>
      <c r="CD806" s="187"/>
      <c r="CE806" s="187"/>
      <c r="CF806" s="188"/>
      <c r="CG806" s="189"/>
      <c r="CH806" s="189"/>
      <c r="CI806" s="187"/>
      <c r="CJ806" s="38"/>
      <c r="CK806" s="38"/>
      <c r="CL806" s="38"/>
      <c r="CM806" s="38"/>
      <c r="CN806" s="38"/>
      <c r="CO806" s="38"/>
      <c r="CP806" s="38"/>
      <c r="CQ806" s="38"/>
      <c r="CR806" s="38"/>
      <c r="CS806" s="38"/>
    </row>
    <row r="807" spans="1:97" ht="13.5" customHeight="1" x14ac:dyDescent="0.35">
      <c r="A807" s="25"/>
      <c r="B807" s="132"/>
      <c r="C807" s="27"/>
      <c r="D807" s="104"/>
      <c r="E807" s="105"/>
      <c r="F807" s="29"/>
      <c r="G807" s="30"/>
      <c r="H807" s="30"/>
      <c r="I807" s="31"/>
      <c r="J807" s="106"/>
      <c r="K807" s="106"/>
      <c r="L807" s="107"/>
      <c r="M807" s="107"/>
      <c r="N807" s="108"/>
      <c r="O807" s="108"/>
      <c r="P807" s="108"/>
      <c r="Q807" s="108"/>
      <c r="R807" s="108"/>
      <c r="S807" s="107"/>
      <c r="T807" s="107"/>
      <c r="U807" s="33"/>
      <c r="V807" s="31"/>
      <c r="W807" s="38"/>
      <c r="X807" s="38"/>
      <c r="Y807" s="38"/>
      <c r="Z807" s="38"/>
      <c r="AA807" s="38"/>
      <c r="AB807" s="33"/>
      <c r="AC807" s="33"/>
      <c r="AD807" s="33"/>
      <c r="AE807" s="33"/>
      <c r="AF807" s="33"/>
      <c r="AG807" s="33"/>
      <c r="AH807" s="33"/>
      <c r="AI807" s="170"/>
      <c r="AJ807" s="170"/>
      <c r="AK807" s="170"/>
      <c r="AL807" s="170"/>
      <c r="AM807" s="33"/>
      <c r="AN807" s="48"/>
      <c r="AO807" s="34"/>
      <c r="AP807" s="38"/>
      <c r="AQ807" s="34"/>
      <c r="AR807" s="31"/>
      <c r="AS807" s="38"/>
      <c r="AT807" s="38"/>
      <c r="AU807" s="37"/>
      <c r="AV807" s="38"/>
      <c r="AW807" s="38"/>
      <c r="AX807" s="147"/>
      <c r="AY807" s="60"/>
      <c r="AZ807" s="60"/>
      <c r="BA807" s="148"/>
      <c r="BB807" s="282"/>
      <c r="BC807" s="283"/>
      <c r="BD807" s="147"/>
      <c r="BE807" s="147"/>
      <c r="BF807" s="147"/>
      <c r="BG807" s="147"/>
      <c r="BH807" s="147"/>
      <c r="BI807" s="147"/>
      <c r="BJ807" s="147"/>
      <c r="BK807" s="148"/>
      <c r="BL807" s="149"/>
      <c r="BM807" s="149"/>
      <c r="BN807" s="147"/>
      <c r="BO807" s="38"/>
      <c r="BP807" s="38"/>
      <c r="BQ807" s="187"/>
      <c r="BR807" s="61"/>
      <c r="BS807" s="61"/>
      <c r="BT807" s="188"/>
      <c r="BU807" s="275"/>
      <c r="BV807" s="275"/>
      <c r="BW807" s="187"/>
      <c r="BX807" s="187"/>
      <c r="BY807" s="187"/>
      <c r="BZ807" s="187"/>
      <c r="CA807" s="187"/>
      <c r="CB807" s="187"/>
      <c r="CC807" s="187"/>
      <c r="CD807" s="187"/>
      <c r="CE807" s="187"/>
      <c r="CF807" s="188"/>
      <c r="CG807" s="189"/>
      <c r="CH807" s="189"/>
      <c r="CI807" s="187"/>
      <c r="CJ807" s="38"/>
      <c r="CK807" s="38"/>
      <c r="CL807" s="38"/>
      <c r="CM807" s="38"/>
      <c r="CN807" s="38"/>
      <c r="CO807" s="38"/>
      <c r="CP807" s="38"/>
      <c r="CQ807" s="38"/>
      <c r="CR807" s="38"/>
      <c r="CS807" s="38"/>
    </row>
    <row r="808" spans="1:97" ht="13.5" customHeight="1" x14ac:dyDescent="0.35">
      <c r="A808" s="25"/>
      <c r="B808" s="132"/>
      <c r="C808" s="27"/>
      <c r="D808" s="104"/>
      <c r="E808" s="105"/>
      <c r="F808" s="29"/>
      <c r="G808" s="30"/>
      <c r="H808" s="30"/>
      <c r="I808" s="31"/>
      <c r="J808" s="106"/>
      <c r="K808" s="106"/>
      <c r="L808" s="107"/>
      <c r="M808" s="107"/>
      <c r="N808" s="108"/>
      <c r="O808" s="108"/>
      <c r="P808" s="108"/>
      <c r="Q808" s="108"/>
      <c r="R808" s="108"/>
      <c r="S808" s="107"/>
      <c r="T808" s="107"/>
      <c r="U808" s="33"/>
      <c r="V808" s="31"/>
      <c r="W808" s="38"/>
      <c r="X808" s="38"/>
      <c r="Y808" s="38"/>
      <c r="Z808" s="38"/>
      <c r="AA808" s="38"/>
      <c r="AB808" s="33"/>
      <c r="AC808" s="33"/>
      <c r="AD808" s="33"/>
      <c r="AE808" s="33"/>
      <c r="AF808" s="33"/>
      <c r="AG808" s="33"/>
      <c r="AH808" s="33"/>
      <c r="AI808" s="170"/>
      <c r="AJ808" s="170"/>
      <c r="AK808" s="170"/>
      <c r="AL808" s="170"/>
      <c r="AM808" s="33"/>
      <c r="AN808" s="48"/>
      <c r="AO808" s="34"/>
      <c r="AP808" s="38"/>
      <c r="AQ808" s="34"/>
      <c r="AR808" s="31"/>
      <c r="AS808" s="38"/>
      <c r="AT808" s="38"/>
      <c r="AU808" s="37"/>
      <c r="AV808" s="38"/>
      <c r="AW808" s="38"/>
      <c r="AX808" s="147"/>
      <c r="AY808" s="60"/>
      <c r="AZ808" s="60"/>
      <c r="BA808" s="148"/>
      <c r="BB808" s="282"/>
      <c r="BC808" s="283"/>
      <c r="BD808" s="147"/>
      <c r="BE808" s="147"/>
      <c r="BF808" s="147"/>
      <c r="BG808" s="147"/>
      <c r="BH808" s="147"/>
      <c r="BI808" s="147"/>
      <c r="BJ808" s="147"/>
      <c r="BK808" s="148"/>
      <c r="BL808" s="149"/>
      <c r="BM808" s="149"/>
      <c r="BN808" s="147"/>
      <c r="BO808" s="38"/>
      <c r="BP808" s="38"/>
      <c r="BQ808" s="187"/>
      <c r="BR808" s="61"/>
      <c r="BS808" s="61"/>
      <c r="BT808" s="188"/>
      <c r="BU808" s="275"/>
      <c r="BV808" s="275"/>
      <c r="BW808" s="187"/>
      <c r="BX808" s="187"/>
      <c r="BY808" s="187"/>
      <c r="BZ808" s="187"/>
      <c r="CA808" s="187"/>
      <c r="CB808" s="187"/>
      <c r="CC808" s="187"/>
      <c r="CD808" s="187"/>
      <c r="CE808" s="187"/>
      <c r="CF808" s="188"/>
      <c r="CG808" s="189"/>
      <c r="CH808" s="189"/>
      <c r="CI808" s="187"/>
      <c r="CJ808" s="38"/>
      <c r="CK808" s="38"/>
      <c r="CL808" s="38"/>
      <c r="CM808" s="38"/>
      <c r="CN808" s="38"/>
      <c r="CO808" s="38"/>
      <c r="CP808" s="38"/>
      <c r="CQ808" s="38"/>
      <c r="CR808" s="38"/>
      <c r="CS808" s="38"/>
    </row>
    <row r="809" spans="1:97" ht="13.5" customHeight="1" x14ac:dyDescent="0.35">
      <c r="A809" s="25"/>
      <c r="B809" s="132"/>
      <c r="C809" s="27"/>
      <c r="D809" s="104"/>
      <c r="E809" s="105"/>
      <c r="F809" s="29"/>
      <c r="G809" s="30"/>
      <c r="H809" s="30"/>
      <c r="I809" s="31"/>
      <c r="J809" s="106"/>
      <c r="K809" s="106"/>
      <c r="L809" s="107"/>
      <c r="M809" s="107"/>
      <c r="N809" s="108"/>
      <c r="O809" s="108"/>
      <c r="P809" s="108"/>
      <c r="Q809" s="108"/>
      <c r="R809" s="108"/>
      <c r="S809" s="107"/>
      <c r="T809" s="107"/>
      <c r="U809" s="33"/>
      <c r="V809" s="31"/>
      <c r="W809" s="38"/>
      <c r="X809" s="38"/>
      <c r="Y809" s="38"/>
      <c r="Z809" s="38"/>
      <c r="AA809" s="38"/>
      <c r="AB809" s="33"/>
      <c r="AC809" s="33"/>
      <c r="AD809" s="33"/>
      <c r="AE809" s="33"/>
      <c r="AF809" s="33"/>
      <c r="AG809" s="33"/>
      <c r="AH809" s="33"/>
      <c r="AI809" s="170"/>
      <c r="AJ809" s="170"/>
      <c r="AK809" s="170"/>
      <c r="AL809" s="170"/>
      <c r="AM809" s="33"/>
      <c r="AN809" s="48"/>
      <c r="AO809" s="34"/>
      <c r="AP809" s="38"/>
      <c r="AQ809" s="34"/>
      <c r="AR809" s="31"/>
      <c r="AS809" s="38"/>
      <c r="AT809" s="38"/>
      <c r="AU809" s="37"/>
      <c r="AV809" s="38"/>
      <c r="AW809" s="38"/>
      <c r="AX809" s="147"/>
      <c r="AY809" s="60"/>
      <c r="AZ809" s="60"/>
      <c r="BA809" s="148"/>
      <c r="BB809" s="282"/>
      <c r="BC809" s="283"/>
      <c r="BD809" s="147"/>
      <c r="BE809" s="147"/>
      <c r="BF809" s="147"/>
      <c r="BG809" s="147"/>
      <c r="BH809" s="147"/>
      <c r="BI809" s="147"/>
      <c r="BJ809" s="147"/>
      <c r="BK809" s="148"/>
      <c r="BL809" s="149"/>
      <c r="BM809" s="149"/>
      <c r="BN809" s="147"/>
      <c r="BO809" s="38"/>
      <c r="BP809" s="38"/>
      <c r="BQ809" s="187"/>
      <c r="BR809" s="61"/>
      <c r="BS809" s="61"/>
      <c r="BT809" s="188"/>
      <c r="BU809" s="275"/>
      <c r="BV809" s="275"/>
      <c r="BW809" s="187"/>
      <c r="BX809" s="187"/>
      <c r="BY809" s="187"/>
      <c r="BZ809" s="187"/>
      <c r="CA809" s="187"/>
      <c r="CB809" s="187"/>
      <c r="CC809" s="187"/>
      <c r="CD809" s="187"/>
      <c r="CE809" s="187"/>
      <c r="CF809" s="188"/>
      <c r="CG809" s="189"/>
      <c r="CH809" s="189"/>
      <c r="CI809" s="187"/>
      <c r="CJ809" s="38"/>
      <c r="CK809" s="38"/>
      <c r="CL809" s="38"/>
      <c r="CM809" s="38"/>
      <c r="CN809" s="38"/>
      <c r="CO809" s="38"/>
      <c r="CP809" s="38"/>
      <c r="CQ809" s="38"/>
      <c r="CR809" s="38"/>
      <c r="CS809" s="38"/>
    </row>
    <row r="810" spans="1:97" ht="13.5" customHeight="1" x14ac:dyDescent="0.35">
      <c r="A810" s="25"/>
      <c r="B810" s="132"/>
      <c r="C810" s="27"/>
      <c r="D810" s="104"/>
      <c r="E810" s="105"/>
      <c r="F810" s="29"/>
      <c r="G810" s="30"/>
      <c r="H810" s="30"/>
      <c r="I810" s="31"/>
      <c r="J810" s="106"/>
      <c r="K810" s="106"/>
      <c r="L810" s="107"/>
      <c r="M810" s="107"/>
      <c r="N810" s="108"/>
      <c r="O810" s="108"/>
      <c r="P810" s="108"/>
      <c r="Q810" s="108"/>
      <c r="R810" s="108"/>
      <c r="S810" s="107"/>
      <c r="T810" s="107"/>
      <c r="U810" s="33"/>
      <c r="V810" s="31"/>
      <c r="W810" s="38"/>
      <c r="X810" s="38"/>
      <c r="Y810" s="38"/>
      <c r="Z810" s="38"/>
      <c r="AA810" s="38"/>
      <c r="AB810" s="33"/>
      <c r="AC810" s="33"/>
      <c r="AD810" s="33"/>
      <c r="AE810" s="33"/>
      <c r="AF810" s="33"/>
      <c r="AG810" s="33"/>
      <c r="AH810" s="33"/>
      <c r="AI810" s="170"/>
      <c r="AJ810" s="170"/>
      <c r="AK810" s="170"/>
      <c r="AL810" s="170"/>
      <c r="AM810" s="33"/>
      <c r="AN810" s="48"/>
      <c r="AO810" s="34"/>
      <c r="AP810" s="38"/>
      <c r="AQ810" s="34"/>
      <c r="AR810" s="31"/>
      <c r="AS810" s="38"/>
      <c r="AT810" s="38"/>
      <c r="AU810" s="37"/>
      <c r="AV810" s="38"/>
      <c r="AW810" s="38"/>
      <c r="AX810" s="147"/>
      <c r="AY810" s="60"/>
      <c r="AZ810" s="60"/>
      <c r="BA810" s="148"/>
      <c r="BB810" s="282"/>
      <c r="BC810" s="283"/>
      <c r="BD810" s="147"/>
      <c r="BE810" s="147"/>
      <c r="BF810" s="147"/>
      <c r="BG810" s="147"/>
      <c r="BH810" s="147"/>
      <c r="BI810" s="147"/>
      <c r="BJ810" s="147"/>
      <c r="BK810" s="148"/>
      <c r="BL810" s="149"/>
      <c r="BM810" s="149"/>
      <c r="BN810" s="147"/>
      <c r="BO810" s="38"/>
      <c r="BP810" s="38"/>
      <c r="BQ810" s="187"/>
      <c r="BR810" s="61"/>
      <c r="BS810" s="61"/>
      <c r="BT810" s="188"/>
      <c r="BU810" s="275"/>
      <c r="BV810" s="275"/>
      <c r="BW810" s="187"/>
      <c r="BX810" s="187"/>
      <c r="BY810" s="187"/>
      <c r="BZ810" s="187"/>
      <c r="CA810" s="187"/>
      <c r="CB810" s="187"/>
      <c r="CC810" s="187"/>
      <c r="CD810" s="187"/>
      <c r="CE810" s="187"/>
      <c r="CF810" s="188"/>
      <c r="CG810" s="189"/>
      <c r="CH810" s="189"/>
      <c r="CI810" s="187"/>
      <c r="CJ810" s="38"/>
      <c r="CK810" s="38"/>
      <c r="CL810" s="38"/>
      <c r="CM810" s="38"/>
      <c r="CN810" s="38"/>
      <c r="CO810" s="38"/>
      <c r="CP810" s="38"/>
      <c r="CQ810" s="38"/>
      <c r="CR810" s="38"/>
      <c r="CS810" s="38"/>
    </row>
    <row r="811" spans="1:97" ht="13.5" customHeight="1" x14ac:dyDescent="0.35">
      <c r="A811" s="25"/>
      <c r="B811" s="132"/>
      <c r="C811" s="27"/>
      <c r="D811" s="104"/>
      <c r="E811" s="105"/>
      <c r="F811" s="29"/>
      <c r="G811" s="30"/>
      <c r="H811" s="30"/>
      <c r="I811" s="31"/>
      <c r="J811" s="106"/>
      <c r="K811" s="106"/>
      <c r="L811" s="107"/>
      <c r="M811" s="107"/>
      <c r="N811" s="108"/>
      <c r="O811" s="108"/>
      <c r="P811" s="108"/>
      <c r="Q811" s="108"/>
      <c r="R811" s="108"/>
      <c r="S811" s="107"/>
      <c r="T811" s="107"/>
      <c r="U811" s="33"/>
      <c r="V811" s="31"/>
      <c r="W811" s="38"/>
      <c r="X811" s="38"/>
      <c r="Y811" s="38"/>
      <c r="Z811" s="38"/>
      <c r="AA811" s="38"/>
      <c r="AB811" s="33"/>
      <c r="AC811" s="33"/>
      <c r="AD811" s="33"/>
      <c r="AE811" s="33"/>
      <c r="AF811" s="33"/>
      <c r="AG811" s="33"/>
      <c r="AH811" s="33"/>
      <c r="AI811" s="170"/>
      <c r="AJ811" s="170"/>
      <c r="AK811" s="170"/>
      <c r="AL811" s="170"/>
      <c r="AM811" s="33"/>
      <c r="AN811" s="48"/>
      <c r="AO811" s="34"/>
      <c r="AP811" s="38"/>
      <c r="AQ811" s="34"/>
      <c r="AR811" s="31"/>
      <c r="AS811" s="38"/>
      <c r="AT811" s="38"/>
      <c r="AU811" s="37"/>
      <c r="AV811" s="38"/>
      <c r="AW811" s="38"/>
      <c r="AX811" s="147"/>
      <c r="AY811" s="60"/>
      <c r="AZ811" s="60"/>
      <c r="BA811" s="148"/>
      <c r="BB811" s="282"/>
      <c r="BC811" s="283"/>
      <c r="BD811" s="147"/>
      <c r="BE811" s="147"/>
      <c r="BF811" s="147"/>
      <c r="BG811" s="147"/>
      <c r="BH811" s="147"/>
      <c r="BI811" s="147"/>
      <c r="BJ811" s="147"/>
      <c r="BK811" s="148"/>
      <c r="BL811" s="149"/>
      <c r="BM811" s="149"/>
      <c r="BN811" s="147"/>
      <c r="BO811" s="38"/>
      <c r="BP811" s="38"/>
      <c r="BQ811" s="187"/>
      <c r="BR811" s="61"/>
      <c r="BS811" s="61"/>
      <c r="BT811" s="188"/>
      <c r="BU811" s="275"/>
      <c r="BV811" s="275"/>
      <c r="BW811" s="187"/>
      <c r="BX811" s="187"/>
      <c r="BY811" s="187"/>
      <c r="BZ811" s="187"/>
      <c r="CA811" s="187"/>
      <c r="CB811" s="187"/>
      <c r="CC811" s="187"/>
      <c r="CD811" s="187"/>
      <c r="CE811" s="187"/>
      <c r="CF811" s="188"/>
      <c r="CG811" s="189"/>
      <c r="CH811" s="189"/>
      <c r="CI811" s="187"/>
      <c r="CJ811" s="38"/>
      <c r="CK811" s="38"/>
      <c r="CL811" s="38"/>
      <c r="CM811" s="38"/>
      <c r="CN811" s="38"/>
      <c r="CO811" s="38"/>
      <c r="CP811" s="38"/>
      <c r="CQ811" s="38"/>
      <c r="CR811" s="38"/>
      <c r="CS811" s="38"/>
    </row>
    <row r="812" spans="1:97" ht="13.5" customHeight="1" x14ac:dyDescent="0.35">
      <c r="A812" s="25"/>
      <c r="B812" s="132"/>
      <c r="C812" s="27"/>
      <c r="D812" s="104"/>
      <c r="E812" s="105"/>
      <c r="F812" s="29"/>
      <c r="G812" s="30"/>
      <c r="H812" s="30"/>
      <c r="I812" s="31"/>
      <c r="J812" s="106"/>
      <c r="K812" s="106"/>
      <c r="L812" s="107"/>
      <c r="M812" s="107"/>
      <c r="N812" s="108"/>
      <c r="O812" s="108"/>
      <c r="P812" s="108"/>
      <c r="Q812" s="108"/>
      <c r="R812" s="108"/>
      <c r="S812" s="107"/>
      <c r="T812" s="107"/>
      <c r="U812" s="33"/>
      <c r="V812" s="31"/>
      <c r="W812" s="38"/>
      <c r="X812" s="38"/>
      <c r="Y812" s="38"/>
      <c r="Z812" s="38"/>
      <c r="AA812" s="38"/>
      <c r="AB812" s="33"/>
      <c r="AC812" s="33"/>
      <c r="AD812" s="33"/>
      <c r="AE812" s="33"/>
      <c r="AF812" s="33"/>
      <c r="AG812" s="33"/>
      <c r="AH812" s="33"/>
      <c r="AI812" s="170"/>
      <c r="AJ812" s="170"/>
      <c r="AK812" s="170"/>
      <c r="AL812" s="170"/>
      <c r="AM812" s="33"/>
      <c r="AN812" s="48"/>
      <c r="AO812" s="34"/>
      <c r="AP812" s="38"/>
      <c r="AQ812" s="34"/>
      <c r="AR812" s="31"/>
      <c r="AS812" s="38"/>
      <c r="AT812" s="38"/>
      <c r="AU812" s="37"/>
      <c r="AV812" s="38"/>
      <c r="AW812" s="38"/>
      <c r="AX812" s="147"/>
      <c r="AY812" s="60"/>
      <c r="AZ812" s="60"/>
      <c r="BA812" s="148"/>
      <c r="BB812" s="282"/>
      <c r="BC812" s="283"/>
      <c r="BD812" s="147"/>
      <c r="BE812" s="147"/>
      <c r="BF812" s="147"/>
      <c r="BG812" s="147"/>
      <c r="BH812" s="147"/>
      <c r="BI812" s="147"/>
      <c r="BJ812" s="147"/>
      <c r="BK812" s="148"/>
      <c r="BL812" s="149"/>
      <c r="BM812" s="149"/>
      <c r="BN812" s="147"/>
      <c r="BO812" s="38"/>
      <c r="BP812" s="38"/>
      <c r="BQ812" s="187"/>
      <c r="BR812" s="61"/>
      <c r="BS812" s="61"/>
      <c r="BT812" s="188"/>
      <c r="BU812" s="275"/>
      <c r="BV812" s="275"/>
      <c r="BW812" s="187"/>
      <c r="BX812" s="187"/>
      <c r="BY812" s="187"/>
      <c r="BZ812" s="187"/>
      <c r="CA812" s="187"/>
      <c r="CB812" s="187"/>
      <c r="CC812" s="187"/>
      <c r="CD812" s="187"/>
      <c r="CE812" s="187"/>
      <c r="CF812" s="188"/>
      <c r="CG812" s="189"/>
      <c r="CH812" s="189"/>
      <c r="CI812" s="187"/>
      <c r="CJ812" s="38"/>
      <c r="CK812" s="38"/>
      <c r="CL812" s="38"/>
      <c r="CM812" s="38"/>
      <c r="CN812" s="38"/>
      <c r="CO812" s="38"/>
      <c r="CP812" s="38"/>
      <c r="CQ812" s="38"/>
      <c r="CR812" s="38"/>
      <c r="CS812" s="38"/>
    </row>
    <row r="813" spans="1:97" ht="13.5" customHeight="1" x14ac:dyDescent="0.35">
      <c r="A813" s="25"/>
      <c r="B813" s="132"/>
      <c r="C813" s="27"/>
      <c r="D813" s="104"/>
      <c r="E813" s="105"/>
      <c r="F813" s="29"/>
      <c r="G813" s="30"/>
      <c r="H813" s="30"/>
      <c r="I813" s="31"/>
      <c r="J813" s="106"/>
      <c r="K813" s="106"/>
      <c r="L813" s="107"/>
      <c r="M813" s="107"/>
      <c r="N813" s="108"/>
      <c r="O813" s="108"/>
      <c r="P813" s="108"/>
      <c r="Q813" s="108"/>
      <c r="R813" s="108"/>
      <c r="S813" s="107"/>
      <c r="T813" s="107"/>
      <c r="U813" s="33"/>
      <c r="V813" s="31"/>
      <c r="W813" s="38"/>
      <c r="X813" s="38"/>
      <c r="Y813" s="38"/>
      <c r="Z813" s="38"/>
      <c r="AA813" s="38"/>
      <c r="AB813" s="33"/>
      <c r="AC813" s="33"/>
      <c r="AD813" s="33"/>
      <c r="AE813" s="33"/>
      <c r="AF813" s="33"/>
      <c r="AG813" s="33"/>
      <c r="AH813" s="33"/>
      <c r="AI813" s="170"/>
      <c r="AJ813" s="170"/>
      <c r="AK813" s="170"/>
      <c r="AL813" s="170"/>
      <c r="AM813" s="33"/>
      <c r="AN813" s="48"/>
      <c r="AO813" s="34"/>
      <c r="AP813" s="38"/>
      <c r="AQ813" s="34"/>
      <c r="AR813" s="31"/>
      <c r="AS813" s="38"/>
      <c r="AT813" s="38"/>
      <c r="AU813" s="37"/>
      <c r="AV813" s="38"/>
      <c r="AW813" s="38"/>
      <c r="AX813" s="147"/>
      <c r="AY813" s="60"/>
      <c r="AZ813" s="60"/>
      <c r="BA813" s="148"/>
      <c r="BB813" s="282"/>
      <c r="BC813" s="283"/>
      <c r="BD813" s="147"/>
      <c r="BE813" s="147"/>
      <c r="BF813" s="147"/>
      <c r="BG813" s="147"/>
      <c r="BH813" s="147"/>
      <c r="BI813" s="147"/>
      <c r="BJ813" s="147"/>
      <c r="BK813" s="148"/>
      <c r="BL813" s="149"/>
      <c r="BM813" s="149"/>
      <c r="BN813" s="147"/>
      <c r="BO813" s="38"/>
      <c r="BP813" s="38"/>
      <c r="BQ813" s="187"/>
      <c r="BR813" s="61"/>
      <c r="BS813" s="61"/>
      <c r="BT813" s="188"/>
      <c r="BU813" s="275"/>
      <c r="BV813" s="275"/>
      <c r="BW813" s="187"/>
      <c r="BX813" s="187"/>
      <c r="BY813" s="187"/>
      <c r="BZ813" s="187"/>
      <c r="CA813" s="187"/>
      <c r="CB813" s="187"/>
      <c r="CC813" s="187"/>
      <c r="CD813" s="187"/>
      <c r="CE813" s="187"/>
      <c r="CF813" s="188"/>
      <c r="CG813" s="189"/>
      <c r="CH813" s="189"/>
      <c r="CI813" s="187"/>
      <c r="CJ813" s="38"/>
      <c r="CK813" s="38"/>
      <c r="CL813" s="38"/>
      <c r="CM813" s="38"/>
      <c r="CN813" s="38"/>
      <c r="CO813" s="38"/>
      <c r="CP813" s="38"/>
      <c r="CQ813" s="38"/>
      <c r="CR813" s="38"/>
      <c r="CS813" s="38"/>
    </row>
    <row r="814" spans="1:97" ht="13.5" customHeight="1" x14ac:dyDescent="0.35">
      <c r="A814" s="25"/>
      <c r="B814" s="132"/>
      <c r="C814" s="27"/>
      <c r="D814" s="104"/>
      <c r="E814" s="105"/>
      <c r="F814" s="29"/>
      <c r="G814" s="30"/>
      <c r="H814" s="30"/>
      <c r="I814" s="31"/>
      <c r="J814" s="106"/>
      <c r="K814" s="106"/>
      <c r="L814" s="107"/>
      <c r="M814" s="107"/>
      <c r="N814" s="108"/>
      <c r="O814" s="108"/>
      <c r="P814" s="108"/>
      <c r="Q814" s="108"/>
      <c r="R814" s="108"/>
      <c r="S814" s="107"/>
      <c r="T814" s="107"/>
      <c r="U814" s="33"/>
      <c r="V814" s="31"/>
      <c r="W814" s="38"/>
      <c r="X814" s="38"/>
      <c r="Y814" s="38"/>
      <c r="Z814" s="38"/>
      <c r="AA814" s="38"/>
      <c r="AB814" s="33"/>
      <c r="AC814" s="33"/>
      <c r="AD814" s="33"/>
      <c r="AE814" s="33"/>
      <c r="AF814" s="33"/>
      <c r="AG814" s="33"/>
      <c r="AH814" s="33"/>
      <c r="AI814" s="170"/>
      <c r="AJ814" s="170"/>
      <c r="AK814" s="170"/>
      <c r="AL814" s="170"/>
      <c r="AM814" s="33"/>
      <c r="AN814" s="48"/>
      <c r="AO814" s="34"/>
      <c r="AP814" s="38"/>
      <c r="AQ814" s="34"/>
      <c r="AR814" s="31"/>
      <c r="AS814" s="38"/>
      <c r="AT814" s="38"/>
      <c r="AU814" s="37"/>
      <c r="AV814" s="38"/>
      <c r="AW814" s="38"/>
      <c r="AX814" s="147"/>
      <c r="AY814" s="60"/>
      <c r="AZ814" s="60"/>
      <c r="BA814" s="148"/>
      <c r="BB814" s="282"/>
      <c r="BC814" s="283"/>
      <c r="BD814" s="147"/>
      <c r="BE814" s="147"/>
      <c r="BF814" s="147"/>
      <c r="BG814" s="147"/>
      <c r="BH814" s="147"/>
      <c r="BI814" s="147"/>
      <c r="BJ814" s="147"/>
      <c r="BK814" s="148"/>
      <c r="BL814" s="149"/>
      <c r="BM814" s="149"/>
      <c r="BN814" s="147"/>
      <c r="BO814" s="38"/>
      <c r="BP814" s="38"/>
      <c r="BQ814" s="187"/>
      <c r="BR814" s="61"/>
      <c r="BS814" s="61"/>
      <c r="BT814" s="188"/>
      <c r="BU814" s="275"/>
      <c r="BV814" s="275"/>
      <c r="BW814" s="187"/>
      <c r="BX814" s="187"/>
      <c r="BY814" s="187"/>
      <c r="BZ814" s="187"/>
      <c r="CA814" s="187"/>
      <c r="CB814" s="187"/>
      <c r="CC814" s="187"/>
      <c r="CD814" s="187"/>
      <c r="CE814" s="187"/>
      <c r="CF814" s="188"/>
      <c r="CG814" s="189"/>
      <c r="CH814" s="189"/>
      <c r="CI814" s="187"/>
      <c r="CJ814" s="38"/>
      <c r="CK814" s="38"/>
      <c r="CL814" s="38"/>
      <c r="CM814" s="38"/>
      <c r="CN814" s="38"/>
      <c r="CO814" s="38"/>
      <c r="CP814" s="38"/>
      <c r="CQ814" s="38"/>
      <c r="CR814" s="38"/>
      <c r="CS814" s="38"/>
    </row>
    <row r="815" spans="1:97" ht="13.5" customHeight="1" x14ac:dyDescent="0.35">
      <c r="A815" s="25"/>
      <c r="B815" s="132"/>
      <c r="C815" s="27"/>
      <c r="D815" s="104"/>
      <c r="E815" s="105"/>
      <c r="F815" s="29"/>
      <c r="G815" s="30"/>
      <c r="H815" s="30"/>
      <c r="I815" s="31"/>
      <c r="J815" s="106"/>
      <c r="K815" s="106"/>
      <c r="L815" s="107"/>
      <c r="M815" s="107"/>
      <c r="N815" s="108"/>
      <c r="O815" s="108"/>
      <c r="P815" s="108"/>
      <c r="Q815" s="108"/>
      <c r="R815" s="108"/>
      <c r="S815" s="107"/>
      <c r="T815" s="107"/>
      <c r="U815" s="33"/>
      <c r="V815" s="31"/>
      <c r="W815" s="38"/>
      <c r="X815" s="38"/>
      <c r="Y815" s="38"/>
      <c r="Z815" s="38"/>
      <c r="AA815" s="38"/>
      <c r="AB815" s="33"/>
      <c r="AC815" s="33"/>
      <c r="AD815" s="33"/>
      <c r="AE815" s="33"/>
      <c r="AF815" s="33"/>
      <c r="AG815" s="33"/>
      <c r="AH815" s="33"/>
      <c r="AI815" s="170"/>
      <c r="AJ815" s="170"/>
      <c r="AK815" s="170"/>
      <c r="AL815" s="170"/>
      <c r="AM815" s="33"/>
      <c r="AN815" s="48"/>
      <c r="AO815" s="34"/>
      <c r="AP815" s="38"/>
      <c r="AQ815" s="34"/>
      <c r="AR815" s="31"/>
      <c r="AS815" s="38"/>
      <c r="AT815" s="38"/>
      <c r="AU815" s="37"/>
      <c r="AV815" s="38"/>
      <c r="AW815" s="38"/>
      <c r="AX815" s="147"/>
      <c r="AY815" s="60"/>
      <c r="AZ815" s="60"/>
      <c r="BA815" s="148"/>
      <c r="BB815" s="282"/>
      <c r="BC815" s="283"/>
      <c r="BD815" s="147"/>
      <c r="BE815" s="147"/>
      <c r="BF815" s="147"/>
      <c r="BG815" s="147"/>
      <c r="BH815" s="147"/>
      <c r="BI815" s="147"/>
      <c r="BJ815" s="147"/>
      <c r="BK815" s="148"/>
      <c r="BL815" s="149"/>
      <c r="BM815" s="149"/>
      <c r="BN815" s="147"/>
      <c r="BO815" s="38"/>
      <c r="BP815" s="38"/>
      <c r="BQ815" s="187"/>
      <c r="BR815" s="61"/>
      <c r="BS815" s="61"/>
      <c r="BT815" s="188"/>
      <c r="BU815" s="275"/>
      <c r="BV815" s="275"/>
      <c r="BW815" s="187"/>
      <c r="BX815" s="187"/>
      <c r="BY815" s="187"/>
      <c r="BZ815" s="187"/>
      <c r="CA815" s="187"/>
      <c r="CB815" s="187"/>
      <c r="CC815" s="187"/>
      <c r="CD815" s="187"/>
      <c r="CE815" s="187"/>
      <c r="CF815" s="188"/>
      <c r="CG815" s="189"/>
      <c r="CH815" s="189"/>
      <c r="CI815" s="187"/>
      <c r="CJ815" s="38"/>
      <c r="CK815" s="38"/>
      <c r="CL815" s="38"/>
      <c r="CM815" s="38"/>
      <c r="CN815" s="38"/>
      <c r="CO815" s="38"/>
      <c r="CP815" s="38"/>
      <c r="CQ815" s="38"/>
      <c r="CR815" s="38"/>
      <c r="CS815" s="38"/>
    </row>
    <row r="816" spans="1:97" ht="13.5" customHeight="1" x14ac:dyDescent="0.35">
      <c r="A816" s="25"/>
      <c r="B816" s="132"/>
      <c r="C816" s="27"/>
      <c r="D816" s="104"/>
      <c r="E816" s="105"/>
      <c r="F816" s="29"/>
      <c r="G816" s="30"/>
      <c r="H816" s="30"/>
      <c r="I816" s="31"/>
      <c r="J816" s="106"/>
      <c r="K816" s="106"/>
      <c r="L816" s="107"/>
      <c r="M816" s="107"/>
      <c r="N816" s="108"/>
      <c r="O816" s="108"/>
      <c r="P816" s="108"/>
      <c r="Q816" s="108"/>
      <c r="R816" s="108"/>
      <c r="S816" s="107"/>
      <c r="T816" s="107"/>
      <c r="U816" s="33"/>
      <c r="V816" s="31"/>
      <c r="W816" s="38"/>
      <c r="X816" s="38"/>
      <c r="Y816" s="38"/>
      <c r="Z816" s="38"/>
      <c r="AA816" s="38"/>
      <c r="AB816" s="33"/>
      <c r="AC816" s="33"/>
      <c r="AD816" s="33"/>
      <c r="AE816" s="33"/>
      <c r="AF816" s="33"/>
      <c r="AG816" s="33"/>
      <c r="AH816" s="33"/>
      <c r="AI816" s="170"/>
      <c r="AJ816" s="170"/>
      <c r="AK816" s="170"/>
      <c r="AL816" s="170"/>
      <c r="AM816" s="33"/>
      <c r="AN816" s="48"/>
      <c r="AO816" s="34"/>
      <c r="AP816" s="38"/>
      <c r="AQ816" s="34"/>
      <c r="AR816" s="31"/>
      <c r="AS816" s="38"/>
      <c r="AT816" s="38"/>
      <c r="AU816" s="37"/>
      <c r="AV816" s="38"/>
      <c r="AW816" s="38"/>
      <c r="AX816" s="147"/>
      <c r="AY816" s="60"/>
      <c r="AZ816" s="60"/>
      <c r="BA816" s="148"/>
      <c r="BB816" s="282"/>
      <c r="BC816" s="283"/>
      <c r="BD816" s="147"/>
      <c r="BE816" s="147"/>
      <c r="BF816" s="147"/>
      <c r="BG816" s="147"/>
      <c r="BH816" s="147"/>
      <c r="BI816" s="147"/>
      <c r="BJ816" s="147"/>
      <c r="BK816" s="148"/>
      <c r="BL816" s="149"/>
      <c r="BM816" s="149"/>
      <c r="BN816" s="147"/>
      <c r="BO816" s="38"/>
      <c r="BP816" s="38"/>
      <c r="BQ816" s="187"/>
      <c r="BR816" s="61"/>
      <c r="BS816" s="61"/>
      <c r="BT816" s="188"/>
      <c r="BU816" s="275"/>
      <c r="BV816" s="275"/>
      <c r="BW816" s="187"/>
      <c r="BX816" s="187"/>
      <c r="BY816" s="187"/>
      <c r="BZ816" s="187"/>
      <c r="CA816" s="187"/>
      <c r="CB816" s="187"/>
      <c r="CC816" s="187"/>
      <c r="CD816" s="187"/>
      <c r="CE816" s="187"/>
      <c r="CF816" s="188"/>
      <c r="CG816" s="189"/>
      <c r="CH816" s="189"/>
      <c r="CI816" s="187"/>
      <c r="CJ816" s="38"/>
      <c r="CK816" s="38"/>
      <c r="CL816" s="38"/>
      <c r="CM816" s="38"/>
      <c r="CN816" s="38"/>
      <c r="CO816" s="38"/>
      <c r="CP816" s="38"/>
      <c r="CQ816" s="38"/>
      <c r="CR816" s="38"/>
      <c r="CS816" s="38"/>
    </row>
    <row r="817" spans="1:97" ht="13.5" customHeight="1" x14ac:dyDescent="0.35">
      <c r="A817" s="25"/>
      <c r="B817" s="132"/>
      <c r="C817" s="27"/>
      <c r="D817" s="104"/>
      <c r="E817" s="105"/>
      <c r="F817" s="29"/>
      <c r="G817" s="30"/>
      <c r="H817" s="30"/>
      <c r="I817" s="31"/>
      <c r="J817" s="106"/>
      <c r="K817" s="106"/>
      <c r="L817" s="107"/>
      <c r="M817" s="107"/>
      <c r="N817" s="108"/>
      <c r="O817" s="108"/>
      <c r="P817" s="108"/>
      <c r="Q817" s="108"/>
      <c r="R817" s="108"/>
      <c r="S817" s="107"/>
      <c r="T817" s="107"/>
      <c r="U817" s="33"/>
      <c r="V817" s="31"/>
      <c r="W817" s="38"/>
      <c r="X817" s="38"/>
      <c r="Y817" s="38"/>
      <c r="Z817" s="38"/>
      <c r="AA817" s="38"/>
      <c r="AB817" s="33"/>
      <c r="AC817" s="33"/>
      <c r="AD817" s="33"/>
      <c r="AE817" s="33"/>
      <c r="AF817" s="33"/>
      <c r="AG817" s="33"/>
      <c r="AH817" s="33"/>
      <c r="AI817" s="170"/>
      <c r="AJ817" s="170"/>
      <c r="AK817" s="170"/>
      <c r="AL817" s="170"/>
      <c r="AM817" s="33"/>
      <c r="AN817" s="48"/>
      <c r="AO817" s="34"/>
      <c r="AP817" s="38"/>
      <c r="AQ817" s="34"/>
      <c r="AR817" s="31"/>
      <c r="AS817" s="38"/>
      <c r="AT817" s="38"/>
      <c r="AU817" s="37"/>
      <c r="AV817" s="38"/>
      <c r="AW817" s="38"/>
      <c r="AX817" s="147"/>
      <c r="AY817" s="60"/>
      <c r="AZ817" s="60"/>
      <c r="BA817" s="148"/>
      <c r="BB817" s="282"/>
      <c r="BC817" s="283"/>
      <c r="BD817" s="147"/>
      <c r="BE817" s="147"/>
      <c r="BF817" s="147"/>
      <c r="BG817" s="147"/>
      <c r="BH817" s="147"/>
      <c r="BI817" s="147"/>
      <c r="BJ817" s="147"/>
      <c r="BK817" s="148"/>
      <c r="BL817" s="149"/>
      <c r="BM817" s="149"/>
      <c r="BN817" s="147"/>
      <c r="BO817" s="38"/>
      <c r="BP817" s="38"/>
      <c r="BQ817" s="187"/>
      <c r="BR817" s="61"/>
      <c r="BS817" s="61"/>
      <c r="BT817" s="188"/>
      <c r="BU817" s="275"/>
      <c r="BV817" s="275"/>
      <c r="BW817" s="187"/>
      <c r="BX817" s="187"/>
      <c r="BY817" s="187"/>
      <c r="BZ817" s="187"/>
      <c r="CA817" s="187"/>
      <c r="CB817" s="187"/>
      <c r="CC817" s="187"/>
      <c r="CD817" s="187"/>
      <c r="CE817" s="187"/>
      <c r="CF817" s="188"/>
      <c r="CG817" s="189"/>
      <c r="CH817" s="189"/>
      <c r="CI817" s="187"/>
      <c r="CJ817" s="38"/>
      <c r="CK817" s="38"/>
      <c r="CL817" s="38"/>
      <c r="CM817" s="38"/>
      <c r="CN817" s="38"/>
      <c r="CO817" s="38"/>
      <c r="CP817" s="38"/>
      <c r="CQ817" s="38"/>
      <c r="CR817" s="38"/>
      <c r="CS817" s="38"/>
    </row>
    <row r="818" spans="1:97" ht="13.5" customHeight="1" x14ac:dyDescent="0.35">
      <c r="A818" s="25"/>
      <c r="B818" s="132"/>
      <c r="C818" s="27"/>
      <c r="D818" s="104"/>
      <c r="E818" s="105"/>
      <c r="F818" s="29"/>
      <c r="G818" s="30"/>
      <c r="H818" s="30"/>
      <c r="I818" s="31"/>
      <c r="J818" s="106"/>
      <c r="K818" s="106"/>
      <c r="L818" s="107"/>
      <c r="M818" s="107"/>
      <c r="N818" s="108"/>
      <c r="O818" s="108"/>
      <c r="P818" s="108"/>
      <c r="Q818" s="108"/>
      <c r="R818" s="108"/>
      <c r="S818" s="107"/>
      <c r="T818" s="107"/>
      <c r="U818" s="33"/>
      <c r="V818" s="31"/>
      <c r="W818" s="38"/>
      <c r="X818" s="38"/>
      <c r="Y818" s="38"/>
      <c r="Z818" s="38"/>
      <c r="AA818" s="38"/>
      <c r="AB818" s="33"/>
      <c r="AC818" s="33"/>
      <c r="AD818" s="33"/>
      <c r="AE818" s="33"/>
      <c r="AF818" s="33"/>
      <c r="AG818" s="33"/>
      <c r="AH818" s="33"/>
      <c r="AI818" s="170"/>
      <c r="AJ818" s="170"/>
      <c r="AK818" s="170"/>
      <c r="AL818" s="170"/>
      <c r="AM818" s="33"/>
      <c r="AN818" s="48"/>
      <c r="AO818" s="34"/>
      <c r="AP818" s="38"/>
      <c r="AQ818" s="34"/>
      <c r="AR818" s="31"/>
      <c r="AS818" s="38"/>
      <c r="AT818" s="38"/>
      <c r="AU818" s="37"/>
      <c r="AV818" s="38"/>
      <c r="AW818" s="38"/>
      <c r="AX818" s="147"/>
      <c r="AY818" s="60"/>
      <c r="AZ818" s="60"/>
      <c r="BA818" s="148"/>
      <c r="BB818" s="282"/>
      <c r="BC818" s="283"/>
      <c r="BD818" s="147"/>
      <c r="BE818" s="147"/>
      <c r="BF818" s="147"/>
      <c r="BG818" s="147"/>
      <c r="BH818" s="147"/>
      <c r="BI818" s="147"/>
      <c r="BJ818" s="147"/>
      <c r="BK818" s="148"/>
      <c r="BL818" s="149"/>
      <c r="BM818" s="149"/>
      <c r="BN818" s="147"/>
      <c r="BO818" s="38"/>
      <c r="BP818" s="38"/>
      <c r="BQ818" s="187"/>
      <c r="BR818" s="61"/>
      <c r="BS818" s="61"/>
      <c r="BT818" s="188"/>
      <c r="BU818" s="275"/>
      <c r="BV818" s="275"/>
      <c r="BW818" s="187"/>
      <c r="BX818" s="187"/>
      <c r="BY818" s="187"/>
      <c r="BZ818" s="187"/>
      <c r="CA818" s="187"/>
      <c r="CB818" s="187"/>
      <c r="CC818" s="187"/>
      <c r="CD818" s="187"/>
      <c r="CE818" s="187"/>
      <c r="CF818" s="188"/>
      <c r="CG818" s="189"/>
      <c r="CH818" s="189"/>
      <c r="CI818" s="187"/>
      <c r="CJ818" s="38"/>
      <c r="CK818" s="38"/>
      <c r="CL818" s="38"/>
      <c r="CM818" s="38"/>
      <c r="CN818" s="38"/>
      <c r="CO818" s="38"/>
      <c r="CP818" s="38"/>
      <c r="CQ818" s="38"/>
      <c r="CR818" s="38"/>
      <c r="CS818" s="38"/>
    </row>
    <row r="819" spans="1:97" ht="13.5" customHeight="1" x14ac:dyDescent="0.35">
      <c r="A819" s="25"/>
      <c r="B819" s="132"/>
      <c r="C819" s="27"/>
      <c r="D819" s="104"/>
      <c r="E819" s="105"/>
      <c r="F819" s="29"/>
      <c r="G819" s="30"/>
      <c r="H819" s="30"/>
      <c r="I819" s="31"/>
      <c r="J819" s="106"/>
      <c r="K819" s="106"/>
      <c r="L819" s="107"/>
      <c r="M819" s="107"/>
      <c r="N819" s="108"/>
      <c r="O819" s="108"/>
      <c r="P819" s="108"/>
      <c r="Q819" s="108"/>
      <c r="R819" s="108"/>
      <c r="S819" s="107"/>
      <c r="T819" s="107"/>
      <c r="U819" s="33"/>
      <c r="V819" s="31"/>
      <c r="W819" s="38"/>
      <c r="X819" s="38"/>
      <c r="Y819" s="38"/>
      <c r="Z819" s="38"/>
      <c r="AA819" s="38"/>
      <c r="AB819" s="33"/>
      <c r="AC819" s="33"/>
      <c r="AD819" s="33"/>
      <c r="AE819" s="33"/>
      <c r="AF819" s="33"/>
      <c r="AG819" s="33"/>
      <c r="AH819" s="33"/>
      <c r="AI819" s="170"/>
      <c r="AJ819" s="170"/>
      <c r="AK819" s="170"/>
      <c r="AL819" s="170"/>
      <c r="AM819" s="33"/>
      <c r="AN819" s="48"/>
      <c r="AO819" s="34"/>
      <c r="AP819" s="38"/>
      <c r="AQ819" s="34"/>
      <c r="AR819" s="31"/>
      <c r="AS819" s="38"/>
      <c r="AT819" s="38"/>
      <c r="AU819" s="37"/>
      <c r="AV819" s="38"/>
      <c r="AW819" s="38"/>
      <c r="AX819" s="147"/>
      <c r="AY819" s="60"/>
      <c r="AZ819" s="60"/>
      <c r="BA819" s="148"/>
      <c r="BB819" s="282"/>
      <c r="BC819" s="283"/>
      <c r="BD819" s="147"/>
      <c r="BE819" s="147"/>
      <c r="BF819" s="147"/>
      <c r="BG819" s="147"/>
      <c r="BH819" s="147"/>
      <c r="BI819" s="147"/>
      <c r="BJ819" s="147"/>
      <c r="BK819" s="148"/>
      <c r="BL819" s="149"/>
      <c r="BM819" s="149"/>
      <c r="BN819" s="147"/>
      <c r="BO819" s="38"/>
      <c r="BP819" s="38"/>
      <c r="BQ819" s="187"/>
      <c r="BR819" s="61"/>
      <c r="BS819" s="61"/>
      <c r="BT819" s="188"/>
      <c r="BU819" s="275"/>
      <c r="BV819" s="275"/>
      <c r="BW819" s="187"/>
      <c r="BX819" s="187"/>
      <c r="BY819" s="187"/>
      <c r="BZ819" s="187"/>
      <c r="CA819" s="187"/>
      <c r="CB819" s="187"/>
      <c r="CC819" s="187"/>
      <c r="CD819" s="187"/>
      <c r="CE819" s="187"/>
      <c r="CF819" s="188"/>
      <c r="CG819" s="189"/>
      <c r="CH819" s="189"/>
      <c r="CI819" s="187"/>
      <c r="CJ819" s="38"/>
      <c r="CK819" s="38"/>
      <c r="CL819" s="38"/>
      <c r="CM819" s="38"/>
      <c r="CN819" s="38"/>
      <c r="CO819" s="38"/>
      <c r="CP819" s="38"/>
      <c r="CQ819" s="38"/>
      <c r="CR819" s="38"/>
      <c r="CS819" s="38"/>
    </row>
    <row r="820" spans="1:97" ht="13.5" customHeight="1" x14ac:dyDescent="0.35">
      <c r="A820" s="25"/>
      <c r="B820" s="132"/>
      <c r="C820" s="27"/>
      <c r="D820" s="104"/>
      <c r="E820" s="105"/>
      <c r="F820" s="29"/>
      <c r="G820" s="30"/>
      <c r="H820" s="30"/>
      <c r="I820" s="31"/>
      <c r="J820" s="106"/>
      <c r="K820" s="106"/>
      <c r="L820" s="107"/>
      <c r="M820" s="107"/>
      <c r="N820" s="108"/>
      <c r="O820" s="108"/>
      <c r="P820" s="108"/>
      <c r="Q820" s="108"/>
      <c r="R820" s="108"/>
      <c r="S820" s="107"/>
      <c r="T820" s="107"/>
      <c r="U820" s="33"/>
      <c r="V820" s="31"/>
      <c r="W820" s="38"/>
      <c r="X820" s="38"/>
      <c r="Y820" s="38"/>
      <c r="Z820" s="38"/>
      <c r="AA820" s="38"/>
      <c r="AB820" s="33"/>
      <c r="AC820" s="33"/>
      <c r="AD820" s="33"/>
      <c r="AE820" s="33"/>
      <c r="AF820" s="33"/>
      <c r="AG820" s="33"/>
      <c r="AH820" s="33"/>
      <c r="AI820" s="170"/>
      <c r="AJ820" s="170"/>
      <c r="AK820" s="170"/>
      <c r="AL820" s="170"/>
      <c r="AM820" s="33"/>
      <c r="AN820" s="48"/>
      <c r="AO820" s="34"/>
      <c r="AP820" s="38"/>
      <c r="AQ820" s="34"/>
      <c r="AR820" s="31"/>
      <c r="AS820" s="38"/>
      <c r="AT820" s="38"/>
      <c r="AU820" s="37"/>
      <c r="AV820" s="38"/>
      <c r="AW820" s="38"/>
      <c r="AX820" s="147"/>
      <c r="AY820" s="60"/>
      <c r="AZ820" s="60"/>
      <c r="BA820" s="148"/>
      <c r="BB820" s="282"/>
      <c r="BC820" s="283"/>
      <c r="BD820" s="147"/>
      <c r="BE820" s="147"/>
      <c r="BF820" s="147"/>
      <c r="BG820" s="147"/>
      <c r="BH820" s="147"/>
      <c r="BI820" s="147"/>
      <c r="BJ820" s="147"/>
      <c r="BK820" s="148"/>
      <c r="BL820" s="149"/>
      <c r="BM820" s="149"/>
      <c r="BN820" s="147"/>
      <c r="BO820" s="38"/>
      <c r="BP820" s="38"/>
      <c r="BQ820" s="187"/>
      <c r="BR820" s="61"/>
      <c r="BS820" s="61"/>
      <c r="BT820" s="188"/>
      <c r="BU820" s="275"/>
      <c r="BV820" s="275"/>
      <c r="BW820" s="187"/>
      <c r="BX820" s="187"/>
      <c r="BY820" s="187"/>
      <c r="BZ820" s="187"/>
      <c r="CA820" s="187"/>
      <c r="CB820" s="187"/>
      <c r="CC820" s="187"/>
      <c r="CD820" s="187"/>
      <c r="CE820" s="187"/>
      <c r="CF820" s="188"/>
      <c r="CG820" s="189"/>
      <c r="CH820" s="189"/>
      <c r="CI820" s="187"/>
      <c r="CJ820" s="38"/>
      <c r="CK820" s="38"/>
      <c r="CL820" s="38"/>
      <c r="CM820" s="38"/>
      <c r="CN820" s="38"/>
      <c r="CO820" s="38"/>
      <c r="CP820" s="38"/>
      <c r="CQ820" s="38"/>
      <c r="CR820" s="38"/>
      <c r="CS820" s="38"/>
    </row>
    <row r="821" spans="1:97" ht="13.5" customHeight="1" x14ac:dyDescent="0.35">
      <c r="A821" s="25"/>
      <c r="B821" s="132"/>
      <c r="C821" s="27"/>
      <c r="D821" s="104"/>
      <c r="E821" s="105"/>
      <c r="F821" s="29"/>
      <c r="G821" s="30"/>
      <c r="H821" s="30"/>
      <c r="I821" s="31"/>
      <c r="J821" s="106"/>
      <c r="K821" s="106"/>
      <c r="L821" s="107"/>
      <c r="M821" s="107"/>
      <c r="N821" s="108"/>
      <c r="O821" s="108"/>
      <c r="P821" s="108"/>
      <c r="Q821" s="108"/>
      <c r="R821" s="108"/>
      <c r="S821" s="107"/>
      <c r="T821" s="107"/>
      <c r="U821" s="33"/>
      <c r="V821" s="31"/>
      <c r="W821" s="38"/>
      <c r="X821" s="38"/>
      <c r="Y821" s="38"/>
      <c r="Z821" s="38"/>
      <c r="AA821" s="38"/>
      <c r="AB821" s="33"/>
      <c r="AC821" s="33"/>
      <c r="AD821" s="33"/>
      <c r="AE821" s="33"/>
      <c r="AF821" s="33"/>
      <c r="AG821" s="33"/>
      <c r="AH821" s="33"/>
      <c r="AI821" s="170"/>
      <c r="AJ821" s="170"/>
      <c r="AK821" s="170"/>
      <c r="AL821" s="170"/>
      <c r="AM821" s="33"/>
      <c r="AN821" s="48"/>
      <c r="AO821" s="34"/>
      <c r="AP821" s="38"/>
      <c r="AQ821" s="34"/>
      <c r="AR821" s="31"/>
      <c r="AS821" s="38"/>
      <c r="AT821" s="38"/>
      <c r="AU821" s="37"/>
      <c r="AV821" s="38"/>
      <c r="AW821" s="38"/>
      <c r="AX821" s="147"/>
      <c r="AY821" s="60"/>
      <c r="AZ821" s="60"/>
      <c r="BA821" s="148"/>
      <c r="BB821" s="282"/>
      <c r="BC821" s="283"/>
      <c r="BD821" s="147"/>
      <c r="BE821" s="147"/>
      <c r="BF821" s="147"/>
      <c r="BG821" s="147"/>
      <c r="BH821" s="147"/>
      <c r="BI821" s="147"/>
      <c r="BJ821" s="147"/>
      <c r="BK821" s="148"/>
      <c r="BL821" s="149"/>
      <c r="BM821" s="149"/>
      <c r="BN821" s="147"/>
      <c r="BO821" s="38"/>
      <c r="BP821" s="38"/>
      <c r="BQ821" s="187"/>
      <c r="BR821" s="61"/>
      <c r="BS821" s="61"/>
      <c r="BT821" s="188"/>
      <c r="BU821" s="275"/>
      <c r="BV821" s="275"/>
      <c r="BW821" s="187"/>
      <c r="BX821" s="187"/>
      <c r="BY821" s="187"/>
      <c r="BZ821" s="187"/>
      <c r="CA821" s="187"/>
      <c r="CB821" s="187"/>
      <c r="CC821" s="187"/>
      <c r="CD821" s="187"/>
      <c r="CE821" s="187"/>
      <c r="CF821" s="188"/>
      <c r="CG821" s="189"/>
      <c r="CH821" s="189"/>
      <c r="CI821" s="187"/>
      <c r="CJ821" s="38"/>
      <c r="CK821" s="38"/>
      <c r="CL821" s="38"/>
      <c r="CM821" s="38"/>
      <c r="CN821" s="38"/>
      <c r="CO821" s="38"/>
      <c r="CP821" s="38"/>
      <c r="CQ821" s="38"/>
      <c r="CR821" s="38"/>
      <c r="CS821" s="38"/>
    </row>
    <row r="822" spans="1:97" ht="13.5" customHeight="1" x14ac:dyDescent="0.35">
      <c r="A822" s="25"/>
      <c r="B822" s="132"/>
      <c r="C822" s="27"/>
      <c r="D822" s="104"/>
      <c r="E822" s="105"/>
      <c r="F822" s="29"/>
      <c r="G822" s="30"/>
      <c r="H822" s="30"/>
      <c r="I822" s="31"/>
      <c r="J822" s="106"/>
      <c r="K822" s="106"/>
      <c r="L822" s="107"/>
      <c r="M822" s="107"/>
      <c r="N822" s="108"/>
      <c r="O822" s="108"/>
      <c r="P822" s="108"/>
      <c r="Q822" s="108"/>
      <c r="R822" s="108"/>
      <c r="S822" s="107"/>
      <c r="T822" s="107"/>
      <c r="U822" s="33"/>
      <c r="V822" s="31"/>
      <c r="W822" s="38"/>
      <c r="X822" s="38"/>
      <c r="Y822" s="38"/>
      <c r="Z822" s="38"/>
      <c r="AA822" s="38"/>
      <c r="AB822" s="33"/>
      <c r="AC822" s="33"/>
      <c r="AD822" s="33"/>
      <c r="AE822" s="33"/>
      <c r="AF822" s="33"/>
      <c r="AG822" s="33"/>
      <c r="AH822" s="33"/>
      <c r="AI822" s="170"/>
      <c r="AJ822" s="170"/>
      <c r="AK822" s="170"/>
      <c r="AL822" s="170"/>
      <c r="AM822" s="33"/>
      <c r="AN822" s="48"/>
      <c r="AO822" s="34"/>
      <c r="AP822" s="38"/>
      <c r="AQ822" s="34"/>
      <c r="AR822" s="31"/>
      <c r="AS822" s="38"/>
      <c r="AT822" s="38"/>
      <c r="AU822" s="37"/>
      <c r="AV822" s="38"/>
      <c r="AW822" s="38"/>
      <c r="AX822" s="147"/>
      <c r="AY822" s="60"/>
      <c r="AZ822" s="60"/>
      <c r="BA822" s="148"/>
      <c r="BB822" s="282"/>
      <c r="BC822" s="283"/>
      <c r="BD822" s="147"/>
      <c r="BE822" s="147"/>
      <c r="BF822" s="147"/>
      <c r="BG822" s="147"/>
      <c r="BH822" s="147"/>
      <c r="BI822" s="147"/>
      <c r="BJ822" s="147"/>
      <c r="BK822" s="148"/>
      <c r="BL822" s="149"/>
      <c r="BM822" s="149"/>
      <c r="BN822" s="147"/>
      <c r="BO822" s="38"/>
      <c r="BP822" s="38"/>
      <c r="BQ822" s="187"/>
      <c r="BR822" s="61"/>
      <c r="BS822" s="61"/>
      <c r="BT822" s="188"/>
      <c r="BU822" s="275"/>
      <c r="BV822" s="275"/>
      <c r="BW822" s="187"/>
      <c r="BX822" s="187"/>
      <c r="BY822" s="187"/>
      <c r="BZ822" s="187"/>
      <c r="CA822" s="187"/>
      <c r="CB822" s="187"/>
      <c r="CC822" s="187"/>
      <c r="CD822" s="187"/>
      <c r="CE822" s="187"/>
      <c r="CF822" s="188"/>
      <c r="CG822" s="189"/>
      <c r="CH822" s="189"/>
      <c r="CI822" s="187"/>
      <c r="CJ822" s="38"/>
      <c r="CK822" s="38"/>
      <c r="CL822" s="38"/>
      <c r="CM822" s="38"/>
      <c r="CN822" s="38"/>
      <c r="CO822" s="38"/>
      <c r="CP822" s="38"/>
      <c r="CQ822" s="38"/>
      <c r="CR822" s="38"/>
      <c r="CS822" s="38"/>
    </row>
    <row r="823" spans="1:97" ht="13.5" customHeight="1" x14ac:dyDescent="0.35">
      <c r="A823" s="25"/>
      <c r="B823" s="132"/>
      <c r="C823" s="27"/>
      <c r="D823" s="104"/>
      <c r="E823" s="105"/>
      <c r="F823" s="29"/>
      <c r="G823" s="30"/>
      <c r="H823" s="30"/>
      <c r="I823" s="31"/>
      <c r="J823" s="106"/>
      <c r="K823" s="106"/>
      <c r="L823" s="107"/>
      <c r="M823" s="107"/>
      <c r="N823" s="108"/>
      <c r="O823" s="108"/>
      <c r="P823" s="108"/>
      <c r="Q823" s="108"/>
      <c r="R823" s="108"/>
      <c r="S823" s="107"/>
      <c r="T823" s="107"/>
      <c r="U823" s="33"/>
      <c r="V823" s="31"/>
      <c r="W823" s="38"/>
      <c r="X823" s="38"/>
      <c r="Y823" s="38"/>
      <c r="Z823" s="38"/>
      <c r="AA823" s="38"/>
      <c r="AB823" s="33"/>
      <c r="AC823" s="33"/>
      <c r="AD823" s="33"/>
      <c r="AE823" s="33"/>
      <c r="AF823" s="33"/>
      <c r="AG823" s="33"/>
      <c r="AH823" s="33"/>
      <c r="AI823" s="170"/>
      <c r="AJ823" s="170"/>
      <c r="AK823" s="170"/>
      <c r="AL823" s="170"/>
      <c r="AM823" s="33"/>
      <c r="AN823" s="48"/>
      <c r="AO823" s="34"/>
      <c r="AP823" s="38"/>
      <c r="AQ823" s="34"/>
      <c r="AR823" s="31"/>
      <c r="AS823" s="38"/>
      <c r="AT823" s="38"/>
      <c r="AU823" s="37"/>
      <c r="AV823" s="38"/>
      <c r="AW823" s="38"/>
      <c r="AX823" s="147"/>
      <c r="AY823" s="60"/>
      <c r="AZ823" s="60"/>
      <c r="BA823" s="148"/>
      <c r="BB823" s="282"/>
      <c r="BC823" s="283"/>
      <c r="BD823" s="147"/>
      <c r="BE823" s="147"/>
      <c r="BF823" s="147"/>
      <c r="BG823" s="147"/>
      <c r="BH823" s="147"/>
      <c r="BI823" s="147"/>
      <c r="BJ823" s="147"/>
      <c r="BK823" s="148"/>
      <c r="BL823" s="149"/>
      <c r="BM823" s="149"/>
      <c r="BN823" s="147"/>
      <c r="BO823" s="38"/>
      <c r="BP823" s="38"/>
      <c r="BQ823" s="187"/>
      <c r="BR823" s="61"/>
      <c r="BS823" s="61"/>
      <c r="BT823" s="188"/>
      <c r="BU823" s="275"/>
      <c r="BV823" s="275"/>
      <c r="BW823" s="187"/>
      <c r="BX823" s="187"/>
      <c r="BY823" s="187"/>
      <c r="BZ823" s="187"/>
      <c r="CA823" s="187"/>
      <c r="CB823" s="187"/>
      <c r="CC823" s="187"/>
      <c r="CD823" s="187"/>
      <c r="CE823" s="187"/>
      <c r="CF823" s="188"/>
      <c r="CG823" s="189"/>
      <c r="CH823" s="189"/>
      <c r="CI823" s="187"/>
      <c r="CJ823" s="38"/>
      <c r="CK823" s="38"/>
      <c r="CL823" s="38"/>
      <c r="CM823" s="38"/>
      <c r="CN823" s="38"/>
      <c r="CO823" s="38"/>
      <c r="CP823" s="38"/>
      <c r="CQ823" s="38"/>
      <c r="CR823" s="38"/>
      <c r="CS823" s="38"/>
    </row>
    <row r="824" spans="1:97" ht="13.5" customHeight="1" x14ac:dyDescent="0.35">
      <c r="A824" s="25"/>
      <c r="B824" s="132"/>
      <c r="C824" s="27"/>
      <c r="D824" s="104"/>
      <c r="E824" s="105"/>
      <c r="F824" s="29"/>
      <c r="G824" s="30"/>
      <c r="H824" s="30"/>
      <c r="I824" s="31"/>
      <c r="J824" s="106"/>
      <c r="K824" s="106"/>
      <c r="L824" s="107"/>
      <c r="M824" s="107"/>
      <c r="N824" s="108"/>
      <c r="O824" s="108"/>
      <c r="P824" s="108"/>
      <c r="Q824" s="108"/>
      <c r="R824" s="108"/>
      <c r="S824" s="107"/>
      <c r="T824" s="107"/>
      <c r="U824" s="33"/>
      <c r="V824" s="31"/>
      <c r="W824" s="38"/>
      <c r="X824" s="38"/>
      <c r="Y824" s="38"/>
      <c r="Z824" s="38"/>
      <c r="AA824" s="38"/>
      <c r="AB824" s="33"/>
      <c r="AC824" s="33"/>
      <c r="AD824" s="33"/>
      <c r="AE824" s="33"/>
      <c r="AF824" s="33"/>
      <c r="AG824" s="33"/>
      <c r="AH824" s="33"/>
      <c r="AI824" s="170"/>
      <c r="AJ824" s="170"/>
      <c r="AK824" s="170"/>
      <c r="AL824" s="170"/>
      <c r="AM824" s="33"/>
      <c r="AN824" s="48"/>
      <c r="AO824" s="34"/>
      <c r="AP824" s="38"/>
      <c r="AQ824" s="34"/>
      <c r="AR824" s="31"/>
      <c r="AS824" s="38"/>
      <c r="AT824" s="38"/>
      <c r="AU824" s="37"/>
      <c r="AV824" s="38"/>
      <c r="AW824" s="38"/>
      <c r="AX824" s="147"/>
      <c r="AY824" s="60"/>
      <c r="AZ824" s="60"/>
      <c r="BA824" s="148"/>
      <c r="BB824" s="282"/>
      <c r="BC824" s="283"/>
      <c r="BD824" s="147"/>
      <c r="BE824" s="147"/>
      <c r="BF824" s="147"/>
      <c r="BG824" s="147"/>
      <c r="BH824" s="147"/>
      <c r="BI824" s="147"/>
      <c r="BJ824" s="147"/>
      <c r="BK824" s="148"/>
      <c r="BL824" s="149"/>
      <c r="BM824" s="149"/>
      <c r="BN824" s="147"/>
      <c r="BO824" s="38"/>
      <c r="BP824" s="38"/>
      <c r="BQ824" s="187"/>
      <c r="BR824" s="61"/>
      <c r="BS824" s="61"/>
      <c r="BT824" s="188"/>
      <c r="BU824" s="275"/>
      <c r="BV824" s="275"/>
      <c r="BW824" s="187"/>
      <c r="BX824" s="187"/>
      <c r="BY824" s="187"/>
      <c r="BZ824" s="187"/>
      <c r="CA824" s="187"/>
      <c r="CB824" s="187"/>
      <c r="CC824" s="187"/>
      <c r="CD824" s="187"/>
      <c r="CE824" s="187"/>
      <c r="CF824" s="188"/>
      <c r="CG824" s="189"/>
      <c r="CH824" s="189"/>
      <c r="CI824" s="187"/>
      <c r="CJ824" s="38"/>
      <c r="CK824" s="38"/>
      <c r="CL824" s="38"/>
      <c r="CM824" s="38"/>
      <c r="CN824" s="38"/>
      <c r="CO824" s="38"/>
      <c r="CP824" s="38"/>
      <c r="CQ824" s="38"/>
      <c r="CR824" s="38"/>
      <c r="CS824" s="38"/>
    </row>
    <row r="825" spans="1:97" ht="13.5" customHeight="1" x14ac:dyDescent="0.35">
      <c r="A825" s="25"/>
      <c r="B825" s="132"/>
      <c r="C825" s="27"/>
      <c r="D825" s="104"/>
      <c r="E825" s="105"/>
      <c r="F825" s="29"/>
      <c r="G825" s="30"/>
      <c r="H825" s="30"/>
      <c r="I825" s="31"/>
      <c r="J825" s="106"/>
      <c r="K825" s="106"/>
      <c r="L825" s="107"/>
      <c r="M825" s="107"/>
      <c r="N825" s="108"/>
      <c r="O825" s="108"/>
      <c r="P825" s="108"/>
      <c r="Q825" s="108"/>
      <c r="R825" s="108"/>
      <c r="S825" s="107"/>
      <c r="T825" s="107"/>
      <c r="U825" s="33"/>
      <c r="V825" s="31"/>
      <c r="W825" s="38"/>
      <c r="X825" s="38"/>
      <c r="Y825" s="38"/>
      <c r="Z825" s="38"/>
      <c r="AA825" s="38"/>
      <c r="AB825" s="33"/>
      <c r="AC825" s="33"/>
      <c r="AD825" s="33"/>
      <c r="AE825" s="33"/>
      <c r="AF825" s="33"/>
      <c r="AG825" s="33"/>
      <c r="AH825" s="33"/>
      <c r="AI825" s="170"/>
      <c r="AJ825" s="170"/>
      <c r="AK825" s="170"/>
      <c r="AL825" s="170"/>
      <c r="AM825" s="33"/>
      <c r="AN825" s="48"/>
      <c r="AO825" s="34"/>
      <c r="AP825" s="38"/>
      <c r="AQ825" s="34"/>
      <c r="AR825" s="31"/>
      <c r="AS825" s="38"/>
      <c r="AT825" s="38"/>
      <c r="AU825" s="37"/>
      <c r="AV825" s="38"/>
      <c r="AW825" s="38"/>
      <c r="AX825" s="147"/>
      <c r="AY825" s="60"/>
      <c r="AZ825" s="60"/>
      <c r="BA825" s="148"/>
      <c r="BB825" s="282"/>
      <c r="BC825" s="283"/>
      <c r="BD825" s="147"/>
      <c r="BE825" s="147"/>
      <c r="BF825" s="147"/>
      <c r="BG825" s="147"/>
      <c r="BH825" s="147"/>
      <c r="BI825" s="147"/>
      <c r="BJ825" s="147"/>
      <c r="BK825" s="148"/>
      <c r="BL825" s="149"/>
      <c r="BM825" s="149"/>
      <c r="BN825" s="147"/>
      <c r="BO825" s="38"/>
      <c r="BP825" s="38"/>
      <c r="BQ825" s="187"/>
      <c r="BR825" s="61"/>
      <c r="BS825" s="61"/>
      <c r="BT825" s="188"/>
      <c r="BU825" s="275"/>
      <c r="BV825" s="275"/>
      <c r="BW825" s="187"/>
      <c r="BX825" s="187"/>
      <c r="BY825" s="187"/>
      <c r="BZ825" s="187"/>
      <c r="CA825" s="187"/>
      <c r="CB825" s="187"/>
      <c r="CC825" s="187"/>
      <c r="CD825" s="187"/>
      <c r="CE825" s="187"/>
      <c r="CF825" s="188"/>
      <c r="CG825" s="189"/>
      <c r="CH825" s="189"/>
      <c r="CI825" s="187"/>
      <c r="CJ825" s="38"/>
      <c r="CK825" s="38"/>
      <c r="CL825" s="38"/>
      <c r="CM825" s="38"/>
      <c r="CN825" s="38"/>
      <c r="CO825" s="38"/>
      <c r="CP825" s="38"/>
      <c r="CQ825" s="38"/>
      <c r="CR825" s="38"/>
      <c r="CS825" s="38"/>
    </row>
    <row r="826" spans="1:97" ht="13.5" customHeight="1" x14ac:dyDescent="0.35">
      <c r="A826" s="25"/>
      <c r="B826" s="132"/>
      <c r="C826" s="27"/>
      <c r="D826" s="104"/>
      <c r="E826" s="105"/>
      <c r="F826" s="29"/>
      <c r="G826" s="30"/>
      <c r="H826" s="30"/>
      <c r="I826" s="31"/>
      <c r="J826" s="106"/>
      <c r="K826" s="106"/>
      <c r="L826" s="107"/>
      <c r="M826" s="107"/>
      <c r="N826" s="108"/>
      <c r="O826" s="108"/>
      <c r="P826" s="108"/>
      <c r="Q826" s="108"/>
      <c r="R826" s="108"/>
      <c r="S826" s="107"/>
      <c r="T826" s="107"/>
      <c r="U826" s="33"/>
      <c r="V826" s="31"/>
      <c r="W826" s="38"/>
      <c r="X826" s="38"/>
      <c r="Y826" s="38"/>
      <c r="Z826" s="38"/>
      <c r="AA826" s="38"/>
      <c r="AB826" s="33"/>
      <c r="AC826" s="33"/>
      <c r="AD826" s="33"/>
      <c r="AE826" s="33"/>
      <c r="AF826" s="33"/>
      <c r="AG826" s="33"/>
      <c r="AH826" s="33"/>
      <c r="AI826" s="170"/>
      <c r="AJ826" s="170"/>
      <c r="AK826" s="170"/>
      <c r="AL826" s="170"/>
      <c r="AM826" s="33"/>
      <c r="AN826" s="48"/>
      <c r="AO826" s="34"/>
      <c r="AP826" s="38"/>
      <c r="AQ826" s="34"/>
      <c r="AR826" s="31"/>
      <c r="AS826" s="38"/>
      <c r="AT826" s="38"/>
      <c r="AU826" s="37"/>
      <c r="AV826" s="38"/>
      <c r="AW826" s="38"/>
      <c r="AX826" s="147"/>
      <c r="AY826" s="60"/>
      <c r="AZ826" s="60"/>
      <c r="BA826" s="148"/>
      <c r="BB826" s="282"/>
      <c r="BC826" s="283"/>
      <c r="BD826" s="147"/>
      <c r="BE826" s="147"/>
      <c r="BF826" s="147"/>
      <c r="BG826" s="147"/>
      <c r="BH826" s="147"/>
      <c r="BI826" s="147"/>
      <c r="BJ826" s="147"/>
      <c r="BK826" s="148"/>
      <c r="BL826" s="149"/>
      <c r="BM826" s="149"/>
      <c r="BN826" s="147"/>
      <c r="BO826" s="38"/>
      <c r="BP826" s="38"/>
      <c r="BQ826" s="187"/>
      <c r="BR826" s="61"/>
      <c r="BS826" s="61"/>
      <c r="BT826" s="188"/>
      <c r="BU826" s="275"/>
      <c r="BV826" s="275"/>
      <c r="BW826" s="187"/>
      <c r="BX826" s="187"/>
      <c r="BY826" s="187"/>
      <c r="BZ826" s="187"/>
      <c r="CA826" s="187"/>
      <c r="CB826" s="187"/>
      <c r="CC826" s="187"/>
      <c r="CD826" s="187"/>
      <c r="CE826" s="187"/>
      <c r="CF826" s="188"/>
      <c r="CG826" s="189"/>
      <c r="CH826" s="189"/>
      <c r="CI826" s="187"/>
      <c r="CJ826" s="38"/>
      <c r="CK826" s="38"/>
      <c r="CL826" s="38"/>
      <c r="CM826" s="38"/>
      <c r="CN826" s="38"/>
      <c r="CO826" s="38"/>
      <c r="CP826" s="38"/>
      <c r="CQ826" s="38"/>
      <c r="CR826" s="38"/>
      <c r="CS826" s="38"/>
    </row>
    <row r="827" spans="1:97" ht="13.5" customHeight="1" x14ac:dyDescent="0.35">
      <c r="A827" s="25"/>
      <c r="B827" s="132"/>
      <c r="C827" s="27"/>
      <c r="D827" s="104"/>
      <c r="E827" s="105"/>
      <c r="F827" s="29"/>
      <c r="G827" s="30"/>
      <c r="H827" s="30"/>
      <c r="I827" s="31"/>
      <c r="J827" s="106"/>
      <c r="K827" s="106"/>
      <c r="L827" s="107"/>
      <c r="M827" s="107"/>
      <c r="N827" s="108"/>
      <c r="O827" s="108"/>
      <c r="P827" s="108"/>
      <c r="Q827" s="108"/>
      <c r="R827" s="108"/>
      <c r="S827" s="107"/>
      <c r="T827" s="107"/>
      <c r="U827" s="33"/>
      <c r="V827" s="31"/>
      <c r="W827" s="38"/>
      <c r="X827" s="38"/>
      <c r="Y827" s="38"/>
      <c r="Z827" s="38"/>
      <c r="AA827" s="38"/>
      <c r="AB827" s="33"/>
      <c r="AC827" s="33"/>
      <c r="AD827" s="33"/>
      <c r="AE827" s="33"/>
      <c r="AF827" s="33"/>
      <c r="AG827" s="33"/>
      <c r="AH827" s="33"/>
      <c r="AI827" s="170"/>
      <c r="AJ827" s="170"/>
      <c r="AK827" s="170"/>
      <c r="AL827" s="170"/>
      <c r="AM827" s="33"/>
      <c r="AN827" s="48"/>
      <c r="AO827" s="34"/>
      <c r="AP827" s="38"/>
      <c r="AQ827" s="34"/>
      <c r="AR827" s="31"/>
      <c r="AS827" s="38"/>
      <c r="AT827" s="38"/>
      <c r="AU827" s="37"/>
      <c r="AV827" s="38"/>
      <c r="AW827" s="38"/>
      <c r="AX827" s="147"/>
      <c r="AY827" s="60"/>
      <c r="AZ827" s="60"/>
      <c r="BA827" s="148"/>
      <c r="BB827" s="282"/>
      <c r="BC827" s="283"/>
      <c r="BD827" s="147"/>
      <c r="BE827" s="147"/>
      <c r="BF827" s="147"/>
      <c r="BG827" s="147"/>
      <c r="BH827" s="147"/>
      <c r="BI827" s="147"/>
      <c r="BJ827" s="147"/>
      <c r="BK827" s="148"/>
      <c r="BL827" s="149"/>
      <c r="BM827" s="149"/>
      <c r="BN827" s="147"/>
      <c r="BO827" s="38"/>
      <c r="BP827" s="38"/>
      <c r="BQ827" s="187"/>
      <c r="BR827" s="61"/>
      <c r="BS827" s="61"/>
      <c r="BT827" s="188"/>
      <c r="BU827" s="275"/>
      <c r="BV827" s="275"/>
      <c r="BW827" s="187"/>
      <c r="BX827" s="187"/>
      <c r="BY827" s="187"/>
      <c r="BZ827" s="187"/>
      <c r="CA827" s="187"/>
      <c r="CB827" s="187"/>
      <c r="CC827" s="187"/>
      <c r="CD827" s="187"/>
      <c r="CE827" s="187"/>
      <c r="CF827" s="188"/>
      <c r="CG827" s="189"/>
      <c r="CH827" s="189"/>
      <c r="CI827" s="187"/>
      <c r="CJ827" s="38"/>
      <c r="CK827" s="38"/>
      <c r="CL827" s="38"/>
      <c r="CM827" s="38"/>
      <c r="CN827" s="38"/>
      <c r="CO827" s="38"/>
      <c r="CP827" s="38"/>
      <c r="CQ827" s="38"/>
      <c r="CR827" s="38"/>
      <c r="CS827" s="38"/>
    </row>
    <row r="828" spans="1:97" ht="13.5" customHeight="1" x14ac:dyDescent="0.35">
      <c r="A828" s="25"/>
      <c r="B828" s="132"/>
      <c r="C828" s="27"/>
      <c r="D828" s="104"/>
      <c r="E828" s="105"/>
      <c r="F828" s="29"/>
      <c r="G828" s="30"/>
      <c r="H828" s="30"/>
      <c r="I828" s="31"/>
      <c r="J828" s="106"/>
      <c r="K828" s="106"/>
      <c r="L828" s="107"/>
      <c r="M828" s="107"/>
      <c r="N828" s="108"/>
      <c r="O828" s="108"/>
      <c r="P828" s="108"/>
      <c r="Q828" s="108"/>
      <c r="R828" s="108"/>
      <c r="S828" s="107"/>
      <c r="T828" s="107"/>
      <c r="U828" s="33"/>
      <c r="V828" s="31"/>
      <c r="W828" s="38"/>
      <c r="X828" s="38"/>
      <c r="Y828" s="38"/>
      <c r="Z828" s="38"/>
      <c r="AA828" s="38"/>
      <c r="AB828" s="33"/>
      <c r="AC828" s="33"/>
      <c r="AD828" s="33"/>
      <c r="AE828" s="33"/>
      <c r="AF828" s="33"/>
      <c r="AG828" s="33"/>
      <c r="AH828" s="33"/>
      <c r="AI828" s="170"/>
      <c r="AJ828" s="170"/>
      <c r="AK828" s="170"/>
      <c r="AL828" s="170"/>
      <c r="AM828" s="33"/>
      <c r="AN828" s="48"/>
      <c r="AO828" s="34"/>
      <c r="AP828" s="38"/>
      <c r="AQ828" s="34"/>
      <c r="AR828" s="31"/>
      <c r="AS828" s="38"/>
      <c r="AT828" s="38"/>
      <c r="AU828" s="37"/>
      <c r="AV828" s="38"/>
      <c r="AW828" s="38"/>
      <c r="AX828" s="147"/>
      <c r="AY828" s="60"/>
      <c r="AZ828" s="60"/>
      <c r="BA828" s="148"/>
      <c r="BB828" s="282"/>
      <c r="BC828" s="283"/>
      <c r="BD828" s="147"/>
      <c r="BE828" s="147"/>
      <c r="BF828" s="147"/>
      <c r="BG828" s="147"/>
      <c r="BH828" s="147"/>
      <c r="BI828" s="147"/>
      <c r="BJ828" s="147"/>
      <c r="BK828" s="148"/>
      <c r="BL828" s="149"/>
      <c r="BM828" s="149"/>
      <c r="BN828" s="147"/>
      <c r="BO828" s="38"/>
      <c r="BP828" s="38"/>
      <c r="BQ828" s="187"/>
      <c r="BR828" s="61"/>
      <c r="BS828" s="61"/>
      <c r="BT828" s="188"/>
      <c r="BU828" s="275"/>
      <c r="BV828" s="275"/>
      <c r="BW828" s="187"/>
      <c r="BX828" s="187"/>
      <c r="BY828" s="187"/>
      <c r="BZ828" s="187"/>
      <c r="CA828" s="187"/>
      <c r="CB828" s="187"/>
      <c r="CC828" s="187"/>
      <c r="CD828" s="187"/>
      <c r="CE828" s="187"/>
      <c r="CF828" s="188"/>
      <c r="CG828" s="189"/>
      <c r="CH828" s="189"/>
      <c r="CI828" s="187"/>
      <c r="CJ828" s="38"/>
      <c r="CK828" s="38"/>
      <c r="CL828" s="38"/>
      <c r="CM828" s="38"/>
      <c r="CN828" s="38"/>
      <c r="CO828" s="38"/>
      <c r="CP828" s="38"/>
      <c r="CQ828" s="38"/>
      <c r="CR828" s="38"/>
      <c r="CS828" s="38"/>
    </row>
    <row r="829" spans="1:97" ht="13.5" customHeight="1" x14ac:dyDescent="0.35">
      <c r="A829" s="25"/>
      <c r="B829" s="132"/>
      <c r="C829" s="27"/>
      <c r="D829" s="104"/>
      <c r="E829" s="105"/>
      <c r="F829" s="29"/>
      <c r="G829" s="30"/>
      <c r="H829" s="30"/>
      <c r="I829" s="31"/>
      <c r="J829" s="106"/>
      <c r="K829" s="106"/>
      <c r="L829" s="107"/>
      <c r="M829" s="107"/>
      <c r="N829" s="108"/>
      <c r="O829" s="108"/>
      <c r="P829" s="108"/>
      <c r="Q829" s="108"/>
      <c r="R829" s="108"/>
      <c r="S829" s="107"/>
      <c r="T829" s="107"/>
      <c r="U829" s="33"/>
      <c r="V829" s="31"/>
      <c r="W829" s="38"/>
      <c r="X829" s="38"/>
      <c r="Y829" s="38"/>
      <c r="Z829" s="38"/>
      <c r="AA829" s="38"/>
      <c r="AB829" s="33"/>
      <c r="AC829" s="33"/>
      <c r="AD829" s="33"/>
      <c r="AE829" s="33"/>
      <c r="AF829" s="33"/>
      <c r="AG829" s="33"/>
      <c r="AH829" s="33"/>
      <c r="AI829" s="170"/>
      <c r="AJ829" s="170"/>
      <c r="AK829" s="170"/>
      <c r="AL829" s="170"/>
      <c r="AM829" s="33"/>
      <c r="AN829" s="48"/>
      <c r="AO829" s="34"/>
      <c r="AP829" s="38"/>
      <c r="AQ829" s="34"/>
      <c r="AR829" s="31"/>
      <c r="AS829" s="38"/>
      <c r="AT829" s="38"/>
      <c r="AU829" s="37"/>
      <c r="AV829" s="38"/>
      <c r="AW829" s="38"/>
      <c r="AX829" s="147"/>
      <c r="AY829" s="60"/>
      <c r="AZ829" s="60"/>
      <c r="BA829" s="148"/>
      <c r="BB829" s="282"/>
      <c r="BC829" s="283"/>
      <c r="BD829" s="147"/>
      <c r="BE829" s="147"/>
      <c r="BF829" s="147"/>
      <c r="BG829" s="147"/>
      <c r="BH829" s="147"/>
      <c r="BI829" s="147"/>
      <c r="BJ829" s="147"/>
      <c r="BK829" s="148"/>
      <c r="BL829" s="149"/>
      <c r="BM829" s="149"/>
      <c r="BN829" s="147"/>
      <c r="BO829" s="38"/>
      <c r="BP829" s="38"/>
      <c r="BQ829" s="187"/>
      <c r="BR829" s="61"/>
      <c r="BS829" s="61"/>
      <c r="BT829" s="188"/>
      <c r="BU829" s="275"/>
      <c r="BV829" s="275"/>
      <c r="BW829" s="187"/>
      <c r="BX829" s="187"/>
      <c r="BY829" s="187"/>
      <c r="BZ829" s="187"/>
      <c r="CA829" s="187"/>
      <c r="CB829" s="187"/>
      <c r="CC829" s="187"/>
      <c r="CD829" s="187"/>
      <c r="CE829" s="187"/>
      <c r="CF829" s="188"/>
      <c r="CG829" s="189"/>
      <c r="CH829" s="189"/>
      <c r="CI829" s="187"/>
      <c r="CJ829" s="38"/>
      <c r="CK829" s="38"/>
      <c r="CL829" s="38"/>
      <c r="CM829" s="38"/>
      <c r="CN829" s="38"/>
      <c r="CO829" s="38"/>
      <c r="CP829" s="38"/>
      <c r="CQ829" s="38"/>
      <c r="CR829" s="38"/>
      <c r="CS829" s="38"/>
    </row>
    <row r="830" spans="1:97" ht="13.5" customHeight="1" x14ac:dyDescent="0.35">
      <c r="A830" s="25"/>
      <c r="B830" s="132"/>
      <c r="C830" s="27"/>
      <c r="D830" s="104"/>
      <c r="E830" s="105"/>
      <c r="F830" s="29"/>
      <c r="G830" s="30"/>
      <c r="H830" s="30"/>
      <c r="I830" s="31"/>
      <c r="J830" s="106"/>
      <c r="K830" s="106"/>
      <c r="L830" s="107"/>
      <c r="M830" s="107"/>
      <c r="N830" s="108"/>
      <c r="O830" s="108"/>
      <c r="P830" s="108"/>
      <c r="Q830" s="108"/>
      <c r="R830" s="108"/>
      <c r="S830" s="107"/>
      <c r="T830" s="107"/>
      <c r="U830" s="33"/>
      <c r="V830" s="31"/>
      <c r="W830" s="38"/>
      <c r="X830" s="38"/>
      <c r="Y830" s="38"/>
      <c r="Z830" s="38"/>
      <c r="AA830" s="38"/>
      <c r="AB830" s="33"/>
      <c r="AC830" s="33"/>
      <c r="AD830" s="33"/>
      <c r="AE830" s="33"/>
      <c r="AF830" s="33"/>
      <c r="AG830" s="33"/>
      <c r="AH830" s="33"/>
      <c r="AI830" s="170"/>
      <c r="AJ830" s="170"/>
      <c r="AK830" s="170"/>
      <c r="AL830" s="170"/>
      <c r="AM830" s="33"/>
      <c r="AN830" s="48"/>
      <c r="AO830" s="34"/>
      <c r="AP830" s="38"/>
      <c r="AQ830" s="34"/>
      <c r="AR830" s="31"/>
      <c r="AS830" s="38"/>
      <c r="AT830" s="38"/>
      <c r="AU830" s="37"/>
      <c r="AV830" s="38"/>
      <c r="AW830" s="38"/>
      <c r="AX830" s="147"/>
      <c r="AY830" s="60"/>
      <c r="AZ830" s="60"/>
      <c r="BA830" s="148"/>
      <c r="BB830" s="282"/>
      <c r="BC830" s="283"/>
      <c r="BD830" s="147"/>
      <c r="BE830" s="147"/>
      <c r="BF830" s="147"/>
      <c r="BG830" s="147"/>
      <c r="BH830" s="147"/>
      <c r="BI830" s="147"/>
      <c r="BJ830" s="147"/>
      <c r="BK830" s="148"/>
      <c r="BL830" s="149"/>
      <c r="BM830" s="149"/>
      <c r="BN830" s="147"/>
      <c r="BO830" s="38"/>
      <c r="BP830" s="38"/>
      <c r="BQ830" s="187"/>
      <c r="BR830" s="61"/>
      <c r="BS830" s="61"/>
      <c r="BT830" s="188"/>
      <c r="BU830" s="275"/>
      <c r="BV830" s="275"/>
      <c r="BW830" s="187"/>
      <c r="BX830" s="187"/>
      <c r="BY830" s="187"/>
      <c r="BZ830" s="187"/>
      <c r="CA830" s="187"/>
      <c r="CB830" s="187"/>
      <c r="CC830" s="187"/>
      <c r="CD830" s="187"/>
      <c r="CE830" s="187"/>
      <c r="CF830" s="188"/>
      <c r="CG830" s="189"/>
      <c r="CH830" s="189"/>
      <c r="CI830" s="187"/>
      <c r="CJ830" s="38"/>
      <c r="CK830" s="38"/>
      <c r="CL830" s="38"/>
      <c r="CM830" s="38"/>
      <c r="CN830" s="38"/>
      <c r="CO830" s="38"/>
      <c r="CP830" s="38"/>
      <c r="CQ830" s="38"/>
      <c r="CR830" s="38"/>
      <c r="CS830" s="38"/>
    </row>
    <row r="831" spans="1:97" ht="13.5" customHeight="1" x14ac:dyDescent="0.35">
      <c r="A831" s="25"/>
      <c r="B831" s="132"/>
      <c r="C831" s="27"/>
      <c r="D831" s="104"/>
      <c r="E831" s="105"/>
      <c r="F831" s="29"/>
      <c r="G831" s="30"/>
      <c r="H831" s="30"/>
      <c r="I831" s="31"/>
      <c r="J831" s="106"/>
      <c r="K831" s="106"/>
      <c r="L831" s="107"/>
      <c r="M831" s="107"/>
      <c r="N831" s="108"/>
      <c r="O831" s="108"/>
      <c r="P831" s="108"/>
      <c r="Q831" s="108"/>
      <c r="R831" s="108"/>
      <c r="S831" s="107"/>
      <c r="T831" s="107"/>
      <c r="U831" s="33"/>
      <c r="V831" s="31"/>
      <c r="W831" s="38"/>
      <c r="X831" s="38"/>
      <c r="Y831" s="38"/>
      <c r="Z831" s="38"/>
      <c r="AA831" s="38"/>
      <c r="AB831" s="33"/>
      <c r="AC831" s="33"/>
      <c r="AD831" s="33"/>
      <c r="AE831" s="33"/>
      <c r="AF831" s="33"/>
      <c r="AG831" s="33"/>
      <c r="AH831" s="33"/>
      <c r="AI831" s="170"/>
      <c r="AJ831" s="170"/>
      <c r="AK831" s="170"/>
      <c r="AL831" s="170"/>
      <c r="AM831" s="33"/>
      <c r="AN831" s="48"/>
      <c r="AO831" s="34"/>
      <c r="AP831" s="38"/>
      <c r="AQ831" s="34"/>
      <c r="AR831" s="31"/>
      <c r="AS831" s="38"/>
      <c r="AT831" s="38"/>
      <c r="AU831" s="37"/>
      <c r="AV831" s="38"/>
      <c r="AW831" s="38"/>
      <c r="AX831" s="147"/>
      <c r="AY831" s="60"/>
      <c r="AZ831" s="60"/>
      <c r="BA831" s="148"/>
      <c r="BB831" s="282"/>
      <c r="BC831" s="283"/>
      <c r="BD831" s="147"/>
      <c r="BE831" s="147"/>
      <c r="BF831" s="147"/>
      <c r="BG831" s="147"/>
      <c r="BH831" s="147"/>
      <c r="BI831" s="147"/>
      <c r="BJ831" s="147"/>
      <c r="BK831" s="148"/>
      <c r="BL831" s="149"/>
      <c r="BM831" s="149"/>
      <c r="BN831" s="147"/>
      <c r="BO831" s="38"/>
      <c r="BP831" s="38"/>
      <c r="BQ831" s="187"/>
      <c r="BR831" s="61"/>
      <c r="BS831" s="61"/>
      <c r="BT831" s="188"/>
      <c r="BU831" s="275"/>
      <c r="BV831" s="275"/>
      <c r="BW831" s="187"/>
      <c r="BX831" s="187"/>
      <c r="BY831" s="187"/>
      <c r="BZ831" s="187"/>
      <c r="CA831" s="187"/>
      <c r="CB831" s="187"/>
      <c r="CC831" s="187"/>
      <c r="CD831" s="187"/>
      <c r="CE831" s="187"/>
      <c r="CF831" s="188"/>
      <c r="CG831" s="189"/>
      <c r="CH831" s="189"/>
      <c r="CI831" s="187"/>
      <c r="CJ831" s="38"/>
      <c r="CK831" s="38"/>
      <c r="CL831" s="38"/>
      <c r="CM831" s="38"/>
      <c r="CN831" s="38"/>
      <c r="CO831" s="38"/>
      <c r="CP831" s="38"/>
      <c r="CQ831" s="38"/>
      <c r="CR831" s="38"/>
      <c r="CS831" s="38"/>
    </row>
    <row r="832" spans="1:97" ht="13.5" customHeight="1" x14ac:dyDescent="0.35">
      <c r="A832" s="25"/>
      <c r="B832" s="132"/>
      <c r="C832" s="27"/>
      <c r="D832" s="104"/>
      <c r="E832" s="105"/>
      <c r="F832" s="29"/>
      <c r="G832" s="30"/>
      <c r="H832" s="30"/>
      <c r="I832" s="31"/>
      <c r="J832" s="106"/>
      <c r="K832" s="106"/>
      <c r="L832" s="107"/>
      <c r="M832" s="107"/>
      <c r="N832" s="108"/>
      <c r="O832" s="108"/>
      <c r="P832" s="108"/>
      <c r="Q832" s="108"/>
      <c r="R832" s="108"/>
      <c r="S832" s="107"/>
      <c r="T832" s="107"/>
      <c r="U832" s="33"/>
      <c r="V832" s="31"/>
      <c r="W832" s="38"/>
      <c r="X832" s="38"/>
      <c r="Y832" s="38"/>
      <c r="Z832" s="38"/>
      <c r="AA832" s="38"/>
      <c r="AB832" s="33"/>
      <c r="AC832" s="33"/>
      <c r="AD832" s="33"/>
      <c r="AE832" s="33"/>
      <c r="AF832" s="33"/>
      <c r="AG832" s="33"/>
      <c r="AH832" s="33"/>
      <c r="AI832" s="170"/>
      <c r="AJ832" s="170"/>
      <c r="AK832" s="170"/>
      <c r="AL832" s="170"/>
      <c r="AM832" s="33"/>
      <c r="AN832" s="48"/>
      <c r="AO832" s="34"/>
      <c r="AP832" s="38"/>
      <c r="AQ832" s="34"/>
      <c r="AR832" s="31"/>
      <c r="AS832" s="38"/>
      <c r="AT832" s="38"/>
      <c r="AU832" s="37"/>
      <c r="AV832" s="38"/>
      <c r="AW832" s="38"/>
      <c r="AX832" s="147"/>
      <c r="AY832" s="60"/>
      <c r="AZ832" s="60"/>
      <c r="BA832" s="148"/>
      <c r="BB832" s="282"/>
      <c r="BC832" s="283"/>
      <c r="BD832" s="147"/>
      <c r="BE832" s="147"/>
      <c r="BF832" s="147"/>
      <c r="BG832" s="147"/>
      <c r="BH832" s="147"/>
      <c r="BI832" s="147"/>
      <c r="BJ832" s="147"/>
      <c r="BK832" s="148"/>
      <c r="BL832" s="149"/>
      <c r="BM832" s="149"/>
      <c r="BN832" s="147"/>
      <c r="BO832" s="38"/>
      <c r="BP832" s="38"/>
      <c r="BQ832" s="187"/>
      <c r="BR832" s="61"/>
      <c r="BS832" s="61"/>
      <c r="BT832" s="188"/>
      <c r="BU832" s="275"/>
      <c r="BV832" s="275"/>
      <c r="BW832" s="187"/>
      <c r="BX832" s="187"/>
      <c r="BY832" s="187"/>
      <c r="BZ832" s="187"/>
      <c r="CA832" s="187"/>
      <c r="CB832" s="187"/>
      <c r="CC832" s="187"/>
      <c r="CD832" s="187"/>
      <c r="CE832" s="187"/>
      <c r="CF832" s="188"/>
      <c r="CG832" s="189"/>
      <c r="CH832" s="189"/>
      <c r="CI832" s="187"/>
      <c r="CJ832" s="38"/>
      <c r="CK832" s="38"/>
      <c r="CL832" s="38"/>
      <c r="CM832" s="38"/>
      <c r="CN832" s="38"/>
      <c r="CO832" s="38"/>
      <c r="CP832" s="38"/>
      <c r="CQ832" s="38"/>
      <c r="CR832" s="38"/>
      <c r="CS832" s="38"/>
    </row>
    <row r="833" spans="1:97" ht="13.5" customHeight="1" x14ac:dyDescent="0.35">
      <c r="A833" s="25"/>
      <c r="B833" s="132"/>
      <c r="C833" s="27"/>
      <c r="D833" s="104"/>
      <c r="E833" s="105"/>
      <c r="F833" s="29"/>
      <c r="G833" s="30"/>
      <c r="H833" s="30"/>
      <c r="I833" s="31"/>
      <c r="J833" s="106"/>
      <c r="K833" s="106"/>
      <c r="L833" s="107"/>
      <c r="M833" s="107"/>
      <c r="N833" s="108"/>
      <c r="O833" s="108"/>
      <c r="P833" s="108"/>
      <c r="Q833" s="108"/>
      <c r="R833" s="108"/>
      <c r="S833" s="107"/>
      <c r="T833" s="107"/>
      <c r="U833" s="33"/>
      <c r="V833" s="31"/>
      <c r="W833" s="38"/>
      <c r="X833" s="38"/>
      <c r="Y833" s="38"/>
      <c r="Z833" s="38"/>
      <c r="AA833" s="38"/>
      <c r="AB833" s="33"/>
      <c r="AC833" s="33"/>
      <c r="AD833" s="33"/>
      <c r="AE833" s="33"/>
      <c r="AF833" s="33"/>
      <c r="AG833" s="33"/>
      <c r="AH833" s="33"/>
      <c r="AI833" s="170"/>
      <c r="AJ833" s="170"/>
      <c r="AK833" s="170"/>
      <c r="AL833" s="170"/>
      <c r="AM833" s="33"/>
      <c r="AN833" s="48"/>
      <c r="AO833" s="34"/>
      <c r="AP833" s="38"/>
      <c r="AQ833" s="34"/>
      <c r="AR833" s="31"/>
      <c r="AS833" s="38"/>
      <c r="AT833" s="38"/>
      <c r="AU833" s="37"/>
      <c r="AV833" s="38"/>
      <c r="AW833" s="38"/>
      <c r="AX833" s="147"/>
      <c r="AY833" s="60"/>
      <c r="AZ833" s="60"/>
      <c r="BA833" s="148"/>
      <c r="BB833" s="282"/>
      <c r="BC833" s="283"/>
      <c r="BD833" s="147"/>
      <c r="BE833" s="147"/>
      <c r="BF833" s="147"/>
      <c r="BG833" s="147"/>
      <c r="BH833" s="147"/>
      <c r="BI833" s="147"/>
      <c r="BJ833" s="147"/>
      <c r="BK833" s="148"/>
      <c r="BL833" s="149"/>
      <c r="BM833" s="149"/>
      <c r="BN833" s="147"/>
      <c r="BO833" s="38"/>
      <c r="BP833" s="38"/>
      <c r="BQ833" s="187"/>
      <c r="BR833" s="61"/>
      <c r="BS833" s="61"/>
      <c r="BT833" s="188"/>
      <c r="BU833" s="275"/>
      <c r="BV833" s="275"/>
      <c r="BW833" s="187"/>
      <c r="BX833" s="187"/>
      <c r="BY833" s="187"/>
      <c r="BZ833" s="187"/>
      <c r="CA833" s="187"/>
      <c r="CB833" s="187"/>
      <c r="CC833" s="187"/>
      <c r="CD833" s="187"/>
      <c r="CE833" s="187"/>
      <c r="CF833" s="188"/>
      <c r="CG833" s="189"/>
      <c r="CH833" s="189"/>
      <c r="CI833" s="187"/>
      <c r="CJ833" s="38"/>
      <c r="CK833" s="38"/>
      <c r="CL833" s="38"/>
      <c r="CM833" s="38"/>
      <c r="CN833" s="38"/>
      <c r="CO833" s="38"/>
      <c r="CP833" s="38"/>
      <c r="CQ833" s="38"/>
      <c r="CR833" s="38"/>
      <c r="CS833" s="38"/>
    </row>
    <row r="834" spans="1:97" ht="13.5" customHeight="1" x14ac:dyDescent="0.35">
      <c r="A834" s="25"/>
      <c r="B834" s="132"/>
      <c r="C834" s="27"/>
      <c r="D834" s="104"/>
      <c r="E834" s="105"/>
      <c r="F834" s="29"/>
      <c r="G834" s="30"/>
      <c r="H834" s="30"/>
      <c r="I834" s="31"/>
      <c r="J834" s="106"/>
      <c r="K834" s="106"/>
      <c r="L834" s="107"/>
      <c r="M834" s="107"/>
      <c r="N834" s="108"/>
      <c r="O834" s="108"/>
      <c r="P834" s="108"/>
      <c r="Q834" s="108"/>
      <c r="R834" s="108"/>
      <c r="S834" s="107"/>
      <c r="T834" s="107"/>
      <c r="U834" s="33"/>
      <c r="V834" s="31"/>
      <c r="W834" s="38"/>
      <c r="X834" s="38"/>
      <c r="Y834" s="38"/>
      <c r="Z834" s="38"/>
      <c r="AA834" s="38"/>
      <c r="AB834" s="33"/>
      <c r="AC834" s="33"/>
      <c r="AD834" s="33"/>
      <c r="AE834" s="33"/>
      <c r="AF834" s="33"/>
      <c r="AG834" s="33"/>
      <c r="AH834" s="33"/>
      <c r="AI834" s="170"/>
      <c r="AJ834" s="170"/>
      <c r="AK834" s="170"/>
      <c r="AL834" s="170"/>
      <c r="AM834" s="33"/>
      <c r="AN834" s="48"/>
      <c r="AO834" s="34"/>
      <c r="AP834" s="38"/>
      <c r="AQ834" s="34"/>
      <c r="AR834" s="31"/>
      <c r="AS834" s="38"/>
      <c r="AT834" s="38"/>
      <c r="AU834" s="37"/>
      <c r="AV834" s="38"/>
      <c r="AW834" s="38"/>
      <c r="AX834" s="147"/>
      <c r="AY834" s="60"/>
      <c r="AZ834" s="60"/>
      <c r="BA834" s="148"/>
      <c r="BB834" s="282"/>
      <c r="BC834" s="283"/>
      <c r="BD834" s="147"/>
      <c r="BE834" s="147"/>
      <c r="BF834" s="147"/>
      <c r="BG834" s="147"/>
      <c r="BH834" s="147"/>
      <c r="BI834" s="147"/>
      <c r="BJ834" s="147"/>
      <c r="BK834" s="148"/>
      <c r="BL834" s="149"/>
      <c r="BM834" s="149"/>
      <c r="BN834" s="147"/>
      <c r="BO834" s="38"/>
      <c r="BP834" s="38"/>
      <c r="BQ834" s="187"/>
      <c r="BR834" s="61"/>
      <c r="BS834" s="61"/>
      <c r="BT834" s="188"/>
      <c r="BU834" s="275"/>
      <c r="BV834" s="275"/>
      <c r="BW834" s="187"/>
      <c r="BX834" s="187"/>
      <c r="BY834" s="187"/>
      <c r="BZ834" s="187"/>
      <c r="CA834" s="187"/>
      <c r="CB834" s="187"/>
      <c r="CC834" s="187"/>
      <c r="CD834" s="187"/>
      <c r="CE834" s="187"/>
      <c r="CF834" s="188"/>
      <c r="CG834" s="189"/>
      <c r="CH834" s="189"/>
      <c r="CI834" s="187"/>
      <c r="CJ834" s="38"/>
      <c r="CK834" s="38"/>
      <c r="CL834" s="38"/>
      <c r="CM834" s="38"/>
      <c r="CN834" s="38"/>
      <c r="CO834" s="38"/>
      <c r="CP834" s="38"/>
      <c r="CQ834" s="38"/>
      <c r="CR834" s="38"/>
      <c r="CS834" s="38"/>
    </row>
    <row r="835" spans="1:97" ht="13.5" customHeight="1" x14ac:dyDescent="0.35">
      <c r="A835" s="25"/>
      <c r="B835" s="132"/>
      <c r="C835" s="27"/>
      <c r="D835" s="104"/>
      <c r="E835" s="105"/>
      <c r="F835" s="29"/>
      <c r="G835" s="30"/>
      <c r="H835" s="30"/>
      <c r="I835" s="31"/>
      <c r="J835" s="106"/>
      <c r="K835" s="106"/>
      <c r="L835" s="107"/>
      <c r="M835" s="107"/>
      <c r="N835" s="108"/>
      <c r="O835" s="108"/>
      <c r="P835" s="108"/>
      <c r="Q835" s="108"/>
      <c r="R835" s="108"/>
      <c r="S835" s="107"/>
      <c r="T835" s="107"/>
      <c r="U835" s="33"/>
      <c r="V835" s="31"/>
      <c r="W835" s="38"/>
      <c r="X835" s="38"/>
      <c r="Y835" s="38"/>
      <c r="Z835" s="38"/>
      <c r="AA835" s="38"/>
      <c r="AB835" s="33"/>
      <c r="AC835" s="33"/>
      <c r="AD835" s="33"/>
      <c r="AE835" s="33"/>
      <c r="AF835" s="33"/>
      <c r="AG835" s="33"/>
      <c r="AH835" s="33"/>
      <c r="AI835" s="170"/>
      <c r="AJ835" s="170"/>
      <c r="AK835" s="170"/>
      <c r="AL835" s="170"/>
      <c r="AM835" s="33"/>
      <c r="AN835" s="48"/>
      <c r="AO835" s="34"/>
      <c r="AP835" s="38"/>
      <c r="AQ835" s="34"/>
      <c r="AR835" s="31"/>
      <c r="AS835" s="38"/>
      <c r="AT835" s="38"/>
      <c r="AU835" s="37"/>
      <c r="AV835" s="38"/>
      <c r="AW835" s="38"/>
      <c r="AX835" s="147"/>
      <c r="AY835" s="60"/>
      <c r="AZ835" s="60"/>
      <c r="BA835" s="148"/>
      <c r="BB835" s="282"/>
      <c r="BC835" s="283"/>
      <c r="BD835" s="147"/>
      <c r="BE835" s="147"/>
      <c r="BF835" s="147"/>
      <c r="BG835" s="147"/>
      <c r="BH835" s="147"/>
      <c r="BI835" s="147"/>
      <c r="BJ835" s="147"/>
      <c r="BK835" s="148"/>
      <c r="BL835" s="149"/>
      <c r="BM835" s="149"/>
      <c r="BN835" s="147"/>
      <c r="BO835" s="38"/>
      <c r="BP835" s="38"/>
      <c r="BQ835" s="187"/>
      <c r="BR835" s="61"/>
      <c r="BS835" s="61"/>
      <c r="BT835" s="188"/>
      <c r="BU835" s="275"/>
      <c r="BV835" s="275"/>
      <c r="BW835" s="187"/>
      <c r="BX835" s="187"/>
      <c r="BY835" s="187"/>
      <c r="BZ835" s="187"/>
      <c r="CA835" s="187"/>
      <c r="CB835" s="187"/>
      <c r="CC835" s="187"/>
      <c r="CD835" s="187"/>
      <c r="CE835" s="187"/>
      <c r="CF835" s="188"/>
      <c r="CG835" s="189"/>
      <c r="CH835" s="189"/>
      <c r="CI835" s="187"/>
      <c r="CJ835" s="38"/>
      <c r="CK835" s="38"/>
      <c r="CL835" s="38"/>
      <c r="CM835" s="38"/>
      <c r="CN835" s="38"/>
      <c r="CO835" s="38"/>
      <c r="CP835" s="38"/>
      <c r="CQ835" s="38"/>
      <c r="CR835" s="38"/>
      <c r="CS835" s="38"/>
    </row>
    <row r="836" spans="1:97" ht="13.5" customHeight="1" x14ac:dyDescent="0.35">
      <c r="A836" s="25"/>
      <c r="B836" s="132"/>
      <c r="C836" s="27"/>
      <c r="D836" s="104"/>
      <c r="E836" s="105"/>
      <c r="F836" s="29"/>
      <c r="G836" s="30"/>
      <c r="H836" s="30"/>
      <c r="I836" s="31"/>
      <c r="J836" s="106"/>
      <c r="K836" s="106"/>
      <c r="L836" s="107"/>
      <c r="M836" s="107"/>
      <c r="N836" s="108"/>
      <c r="O836" s="108"/>
      <c r="P836" s="108"/>
      <c r="Q836" s="108"/>
      <c r="R836" s="108"/>
      <c r="S836" s="107"/>
      <c r="T836" s="107"/>
      <c r="U836" s="33"/>
      <c r="V836" s="31"/>
      <c r="W836" s="38"/>
      <c r="X836" s="38"/>
      <c r="Y836" s="38"/>
      <c r="Z836" s="38"/>
      <c r="AA836" s="38"/>
      <c r="AB836" s="33"/>
      <c r="AC836" s="33"/>
      <c r="AD836" s="33"/>
      <c r="AE836" s="33"/>
      <c r="AF836" s="33"/>
      <c r="AG836" s="33"/>
      <c r="AH836" s="33"/>
      <c r="AI836" s="170"/>
      <c r="AJ836" s="170"/>
      <c r="AK836" s="170"/>
      <c r="AL836" s="170"/>
      <c r="AM836" s="33"/>
      <c r="AN836" s="48"/>
      <c r="AO836" s="34"/>
      <c r="AP836" s="38"/>
      <c r="AQ836" s="34"/>
      <c r="AR836" s="31"/>
      <c r="AS836" s="38"/>
      <c r="AT836" s="38"/>
      <c r="AU836" s="37"/>
      <c r="AV836" s="38"/>
      <c r="AW836" s="38"/>
      <c r="AX836" s="147"/>
      <c r="AY836" s="60"/>
      <c r="AZ836" s="60"/>
      <c r="BA836" s="148"/>
      <c r="BB836" s="282"/>
      <c r="BC836" s="283"/>
      <c r="BD836" s="147"/>
      <c r="BE836" s="147"/>
      <c r="BF836" s="147"/>
      <c r="BG836" s="147"/>
      <c r="BH836" s="147"/>
      <c r="BI836" s="147"/>
      <c r="BJ836" s="147"/>
      <c r="BK836" s="148"/>
      <c r="BL836" s="149"/>
      <c r="BM836" s="149"/>
      <c r="BN836" s="147"/>
      <c r="BO836" s="38"/>
      <c r="BP836" s="38"/>
      <c r="BQ836" s="187"/>
      <c r="BR836" s="61"/>
      <c r="BS836" s="61"/>
      <c r="BT836" s="188"/>
      <c r="BU836" s="275"/>
      <c r="BV836" s="275"/>
      <c r="BW836" s="187"/>
      <c r="BX836" s="187"/>
      <c r="BY836" s="187"/>
      <c r="BZ836" s="187"/>
      <c r="CA836" s="187"/>
      <c r="CB836" s="187"/>
      <c r="CC836" s="187"/>
      <c r="CD836" s="187"/>
      <c r="CE836" s="187"/>
      <c r="CF836" s="188"/>
      <c r="CG836" s="189"/>
      <c r="CH836" s="189"/>
      <c r="CI836" s="187"/>
      <c r="CJ836" s="38"/>
      <c r="CK836" s="38"/>
      <c r="CL836" s="38"/>
      <c r="CM836" s="38"/>
      <c r="CN836" s="38"/>
      <c r="CO836" s="38"/>
      <c r="CP836" s="38"/>
      <c r="CQ836" s="38"/>
      <c r="CR836" s="38"/>
      <c r="CS836" s="38"/>
    </row>
    <row r="837" spans="1:97" ht="13.5" customHeight="1" x14ac:dyDescent="0.35">
      <c r="A837" s="25"/>
      <c r="B837" s="132"/>
      <c r="C837" s="27"/>
      <c r="D837" s="104"/>
      <c r="E837" s="105"/>
      <c r="F837" s="29"/>
      <c r="G837" s="30"/>
      <c r="H837" s="30"/>
      <c r="I837" s="31"/>
      <c r="J837" s="106"/>
      <c r="K837" s="106"/>
      <c r="L837" s="107"/>
      <c r="M837" s="107"/>
      <c r="N837" s="108"/>
      <c r="O837" s="108"/>
      <c r="P837" s="108"/>
      <c r="Q837" s="108"/>
      <c r="R837" s="108"/>
      <c r="S837" s="107"/>
      <c r="T837" s="107"/>
      <c r="U837" s="33"/>
      <c r="V837" s="31"/>
      <c r="W837" s="38"/>
      <c r="X837" s="38"/>
      <c r="Y837" s="38"/>
      <c r="Z837" s="38"/>
      <c r="AA837" s="38"/>
      <c r="AB837" s="33"/>
      <c r="AC837" s="33"/>
      <c r="AD837" s="33"/>
      <c r="AE837" s="33"/>
      <c r="AF837" s="33"/>
      <c r="AG837" s="33"/>
      <c r="AH837" s="33"/>
      <c r="AI837" s="170"/>
      <c r="AJ837" s="170"/>
      <c r="AK837" s="170"/>
      <c r="AL837" s="170"/>
      <c r="AM837" s="33"/>
      <c r="AN837" s="48"/>
      <c r="AO837" s="34"/>
      <c r="AP837" s="38"/>
      <c r="AQ837" s="34"/>
      <c r="AR837" s="31"/>
      <c r="AS837" s="38"/>
      <c r="AT837" s="38"/>
      <c r="AU837" s="37"/>
      <c r="AV837" s="38"/>
      <c r="AW837" s="38"/>
      <c r="AX837" s="147"/>
      <c r="AY837" s="60"/>
      <c r="AZ837" s="60"/>
      <c r="BA837" s="148"/>
      <c r="BB837" s="282"/>
      <c r="BC837" s="283"/>
      <c r="BD837" s="147"/>
      <c r="BE837" s="147"/>
      <c r="BF837" s="147"/>
      <c r="BG837" s="147"/>
      <c r="BH837" s="147"/>
      <c r="BI837" s="147"/>
      <c r="BJ837" s="147"/>
      <c r="BK837" s="148"/>
      <c r="BL837" s="149"/>
      <c r="BM837" s="149"/>
      <c r="BN837" s="147"/>
      <c r="BO837" s="38"/>
      <c r="BP837" s="38"/>
      <c r="BQ837" s="187"/>
      <c r="BR837" s="61"/>
      <c r="BS837" s="61"/>
      <c r="BT837" s="188"/>
      <c r="BU837" s="275"/>
      <c r="BV837" s="275"/>
      <c r="BW837" s="187"/>
      <c r="BX837" s="187"/>
      <c r="BY837" s="187"/>
      <c r="BZ837" s="187"/>
      <c r="CA837" s="187"/>
      <c r="CB837" s="187"/>
      <c r="CC837" s="187"/>
      <c r="CD837" s="187"/>
      <c r="CE837" s="187"/>
      <c r="CF837" s="188"/>
      <c r="CG837" s="189"/>
      <c r="CH837" s="189"/>
      <c r="CI837" s="187"/>
      <c r="CJ837" s="38"/>
      <c r="CK837" s="38"/>
      <c r="CL837" s="38"/>
      <c r="CM837" s="38"/>
      <c r="CN837" s="38"/>
      <c r="CO837" s="38"/>
      <c r="CP837" s="38"/>
      <c r="CQ837" s="38"/>
      <c r="CR837" s="38"/>
      <c r="CS837" s="38"/>
    </row>
    <row r="838" spans="1:97" ht="13.5" customHeight="1" x14ac:dyDescent="0.35">
      <c r="A838" s="25"/>
      <c r="B838" s="132"/>
      <c r="C838" s="27"/>
      <c r="D838" s="104"/>
      <c r="E838" s="105"/>
      <c r="F838" s="29"/>
      <c r="G838" s="30"/>
      <c r="H838" s="30"/>
      <c r="I838" s="31"/>
      <c r="J838" s="106"/>
      <c r="K838" s="106"/>
      <c r="L838" s="107"/>
      <c r="M838" s="107"/>
      <c r="N838" s="108"/>
      <c r="O838" s="108"/>
      <c r="P838" s="108"/>
      <c r="Q838" s="108"/>
      <c r="R838" s="108"/>
      <c r="S838" s="107"/>
      <c r="T838" s="107"/>
      <c r="U838" s="33"/>
      <c r="V838" s="31"/>
      <c r="W838" s="38"/>
      <c r="X838" s="38"/>
      <c r="Y838" s="38"/>
      <c r="Z838" s="38"/>
      <c r="AA838" s="38"/>
      <c r="AB838" s="33"/>
      <c r="AC838" s="33"/>
      <c r="AD838" s="33"/>
      <c r="AE838" s="33"/>
      <c r="AF838" s="33"/>
      <c r="AG838" s="33"/>
      <c r="AH838" s="33"/>
      <c r="AI838" s="170"/>
      <c r="AJ838" s="170"/>
      <c r="AK838" s="170"/>
      <c r="AL838" s="170"/>
      <c r="AM838" s="33"/>
      <c r="AN838" s="48"/>
      <c r="AO838" s="34"/>
      <c r="AP838" s="38"/>
      <c r="AQ838" s="34"/>
      <c r="AR838" s="31"/>
      <c r="AS838" s="38"/>
      <c r="AT838" s="38"/>
      <c r="AU838" s="37"/>
      <c r="AV838" s="38"/>
      <c r="AW838" s="38"/>
      <c r="AX838" s="147"/>
      <c r="AY838" s="60"/>
      <c r="AZ838" s="60"/>
      <c r="BA838" s="148"/>
      <c r="BB838" s="282"/>
      <c r="BC838" s="283"/>
      <c r="BD838" s="147"/>
      <c r="BE838" s="147"/>
      <c r="BF838" s="147"/>
      <c r="BG838" s="147"/>
      <c r="BH838" s="147"/>
      <c r="BI838" s="147"/>
      <c r="BJ838" s="147"/>
      <c r="BK838" s="148"/>
      <c r="BL838" s="149"/>
      <c r="BM838" s="149"/>
      <c r="BN838" s="147"/>
      <c r="BO838" s="38"/>
      <c r="BP838" s="38"/>
      <c r="BQ838" s="187"/>
      <c r="BR838" s="61"/>
      <c r="BS838" s="61"/>
      <c r="BT838" s="188"/>
      <c r="BU838" s="275"/>
      <c r="BV838" s="275"/>
      <c r="BW838" s="187"/>
      <c r="BX838" s="187"/>
      <c r="BY838" s="187"/>
      <c r="BZ838" s="187"/>
      <c r="CA838" s="187"/>
      <c r="CB838" s="187"/>
      <c r="CC838" s="187"/>
      <c r="CD838" s="187"/>
      <c r="CE838" s="187"/>
      <c r="CF838" s="188"/>
      <c r="CG838" s="189"/>
      <c r="CH838" s="189"/>
      <c r="CI838" s="187"/>
      <c r="CJ838" s="38"/>
      <c r="CK838" s="38"/>
      <c r="CL838" s="38"/>
      <c r="CM838" s="38"/>
      <c r="CN838" s="38"/>
      <c r="CO838" s="38"/>
      <c r="CP838" s="38"/>
      <c r="CQ838" s="38"/>
      <c r="CR838" s="38"/>
      <c r="CS838" s="38"/>
    </row>
    <row r="839" spans="1:97" ht="13.5" customHeight="1" x14ac:dyDescent="0.35">
      <c r="A839" s="25"/>
      <c r="B839" s="132"/>
      <c r="C839" s="27"/>
      <c r="D839" s="104"/>
      <c r="E839" s="105"/>
      <c r="F839" s="29"/>
      <c r="G839" s="30"/>
      <c r="H839" s="30"/>
      <c r="I839" s="31"/>
      <c r="J839" s="106"/>
      <c r="K839" s="106"/>
      <c r="L839" s="107"/>
      <c r="M839" s="107"/>
      <c r="N839" s="108"/>
      <c r="O839" s="108"/>
      <c r="P839" s="108"/>
      <c r="Q839" s="108"/>
      <c r="R839" s="108"/>
      <c r="S839" s="107"/>
      <c r="T839" s="107"/>
      <c r="U839" s="33"/>
      <c r="V839" s="31"/>
      <c r="W839" s="38"/>
      <c r="X839" s="38"/>
      <c r="Y839" s="38"/>
      <c r="Z839" s="38"/>
      <c r="AA839" s="38"/>
      <c r="AB839" s="33"/>
      <c r="AC839" s="33"/>
      <c r="AD839" s="33"/>
      <c r="AE839" s="33"/>
      <c r="AF839" s="33"/>
      <c r="AG839" s="33"/>
      <c r="AH839" s="33"/>
      <c r="AI839" s="170"/>
      <c r="AJ839" s="170"/>
      <c r="AK839" s="170"/>
      <c r="AL839" s="170"/>
      <c r="AM839" s="33"/>
      <c r="AN839" s="48"/>
      <c r="AO839" s="34"/>
      <c r="AP839" s="38"/>
      <c r="AQ839" s="34"/>
      <c r="AR839" s="31"/>
      <c r="AS839" s="38"/>
      <c r="AT839" s="38"/>
      <c r="AU839" s="37"/>
      <c r="AV839" s="38"/>
      <c r="AW839" s="38"/>
      <c r="AX839" s="147"/>
      <c r="AY839" s="60"/>
      <c r="AZ839" s="60"/>
      <c r="BA839" s="148"/>
      <c r="BB839" s="282"/>
      <c r="BC839" s="283"/>
      <c r="BD839" s="147"/>
      <c r="BE839" s="147"/>
      <c r="BF839" s="147"/>
      <c r="BG839" s="147"/>
      <c r="BH839" s="147"/>
      <c r="BI839" s="147"/>
      <c r="BJ839" s="147"/>
      <c r="BK839" s="148"/>
      <c r="BL839" s="149"/>
      <c r="BM839" s="149"/>
      <c r="BN839" s="147"/>
      <c r="BO839" s="38"/>
      <c r="BP839" s="38"/>
      <c r="BQ839" s="187"/>
      <c r="BR839" s="61"/>
      <c r="BS839" s="61"/>
      <c r="BT839" s="188"/>
      <c r="BU839" s="275"/>
      <c r="BV839" s="275"/>
      <c r="BW839" s="187"/>
      <c r="BX839" s="187"/>
      <c r="BY839" s="187"/>
      <c r="BZ839" s="187"/>
      <c r="CA839" s="187"/>
      <c r="CB839" s="187"/>
      <c r="CC839" s="187"/>
      <c r="CD839" s="187"/>
      <c r="CE839" s="187"/>
      <c r="CF839" s="188"/>
      <c r="CG839" s="189"/>
      <c r="CH839" s="189"/>
      <c r="CI839" s="187"/>
      <c r="CJ839" s="38"/>
      <c r="CK839" s="38"/>
      <c r="CL839" s="38"/>
      <c r="CM839" s="38"/>
      <c r="CN839" s="38"/>
      <c r="CO839" s="38"/>
      <c r="CP839" s="38"/>
      <c r="CQ839" s="38"/>
      <c r="CR839" s="38"/>
      <c r="CS839" s="38"/>
    </row>
    <row r="840" spans="1:97" ht="13.5" customHeight="1" x14ac:dyDescent="0.35">
      <c r="A840" s="25"/>
      <c r="B840" s="132"/>
      <c r="C840" s="27"/>
      <c r="D840" s="104"/>
      <c r="E840" s="105"/>
      <c r="F840" s="29"/>
      <c r="G840" s="30"/>
      <c r="H840" s="30"/>
      <c r="I840" s="31"/>
      <c r="J840" s="106"/>
      <c r="K840" s="106"/>
      <c r="L840" s="107"/>
      <c r="M840" s="107"/>
      <c r="N840" s="108"/>
      <c r="O840" s="108"/>
      <c r="P840" s="108"/>
      <c r="Q840" s="108"/>
      <c r="R840" s="108"/>
      <c r="S840" s="107"/>
      <c r="T840" s="107"/>
      <c r="U840" s="33"/>
      <c r="V840" s="31"/>
      <c r="W840" s="38"/>
      <c r="X840" s="38"/>
      <c r="Y840" s="38"/>
      <c r="Z840" s="38"/>
      <c r="AA840" s="38"/>
      <c r="AB840" s="33"/>
      <c r="AC840" s="33"/>
      <c r="AD840" s="33"/>
      <c r="AE840" s="33"/>
      <c r="AF840" s="33"/>
      <c r="AG840" s="33"/>
      <c r="AH840" s="33"/>
      <c r="AI840" s="170"/>
      <c r="AJ840" s="170"/>
      <c r="AK840" s="170"/>
      <c r="AL840" s="170"/>
      <c r="AM840" s="33"/>
      <c r="AN840" s="48"/>
      <c r="AO840" s="34"/>
      <c r="AP840" s="38"/>
      <c r="AQ840" s="34"/>
      <c r="AR840" s="31"/>
      <c r="AS840" s="38"/>
      <c r="AT840" s="38"/>
      <c r="AU840" s="37"/>
      <c r="AV840" s="38"/>
      <c r="AW840" s="38"/>
      <c r="AX840" s="147"/>
      <c r="AY840" s="60"/>
      <c r="AZ840" s="60"/>
      <c r="BA840" s="148"/>
      <c r="BB840" s="282"/>
      <c r="BC840" s="283"/>
      <c r="BD840" s="147"/>
      <c r="BE840" s="147"/>
      <c r="BF840" s="147"/>
      <c r="BG840" s="147"/>
      <c r="BH840" s="147"/>
      <c r="BI840" s="147"/>
      <c r="BJ840" s="147"/>
      <c r="BK840" s="148"/>
      <c r="BL840" s="149"/>
      <c r="BM840" s="149"/>
      <c r="BN840" s="147"/>
      <c r="BO840" s="38"/>
      <c r="BP840" s="38"/>
      <c r="BQ840" s="187"/>
      <c r="BR840" s="61"/>
      <c r="BS840" s="61"/>
      <c r="BT840" s="188"/>
      <c r="BU840" s="275"/>
      <c r="BV840" s="275"/>
      <c r="BW840" s="187"/>
      <c r="BX840" s="187"/>
      <c r="BY840" s="187"/>
      <c r="BZ840" s="187"/>
      <c r="CA840" s="187"/>
      <c r="CB840" s="187"/>
      <c r="CC840" s="187"/>
      <c r="CD840" s="187"/>
      <c r="CE840" s="187"/>
      <c r="CF840" s="188"/>
      <c r="CG840" s="189"/>
      <c r="CH840" s="189"/>
      <c r="CI840" s="187"/>
      <c r="CJ840" s="38"/>
      <c r="CK840" s="38"/>
      <c r="CL840" s="38"/>
      <c r="CM840" s="38"/>
      <c r="CN840" s="38"/>
      <c r="CO840" s="38"/>
      <c r="CP840" s="38"/>
      <c r="CQ840" s="38"/>
      <c r="CR840" s="38"/>
      <c r="CS840" s="38"/>
    </row>
    <row r="841" spans="1:97" ht="13.5" customHeight="1" x14ac:dyDescent="0.35">
      <c r="A841" s="25"/>
      <c r="B841" s="132"/>
      <c r="C841" s="27"/>
      <c r="D841" s="104"/>
      <c r="E841" s="105"/>
      <c r="F841" s="29"/>
      <c r="G841" s="30"/>
      <c r="H841" s="30"/>
      <c r="I841" s="31"/>
      <c r="J841" s="106"/>
      <c r="K841" s="106"/>
      <c r="L841" s="107"/>
      <c r="M841" s="107"/>
      <c r="N841" s="108"/>
      <c r="O841" s="108"/>
      <c r="P841" s="108"/>
      <c r="Q841" s="108"/>
      <c r="R841" s="108"/>
      <c r="S841" s="107"/>
      <c r="T841" s="107"/>
      <c r="U841" s="33"/>
      <c r="V841" s="31"/>
      <c r="W841" s="38"/>
      <c r="X841" s="38"/>
      <c r="Y841" s="38"/>
      <c r="Z841" s="38"/>
      <c r="AA841" s="38"/>
      <c r="AB841" s="33"/>
      <c r="AC841" s="33"/>
      <c r="AD841" s="33"/>
      <c r="AE841" s="33"/>
      <c r="AF841" s="33"/>
      <c r="AG841" s="33"/>
      <c r="AH841" s="33"/>
      <c r="AI841" s="170"/>
      <c r="AJ841" s="170"/>
      <c r="AK841" s="170"/>
      <c r="AL841" s="170"/>
      <c r="AM841" s="33"/>
      <c r="AN841" s="48"/>
      <c r="AO841" s="34"/>
      <c r="AP841" s="38"/>
      <c r="AQ841" s="34"/>
      <c r="AR841" s="31"/>
      <c r="AS841" s="38"/>
      <c r="AT841" s="38"/>
      <c r="AU841" s="37"/>
      <c r="AV841" s="38"/>
      <c r="AW841" s="38"/>
      <c r="AX841" s="147"/>
      <c r="AY841" s="60"/>
      <c r="AZ841" s="60"/>
      <c r="BA841" s="148"/>
      <c r="BB841" s="282"/>
      <c r="BC841" s="283"/>
      <c r="BD841" s="147"/>
      <c r="BE841" s="147"/>
      <c r="BF841" s="147"/>
      <c r="BG841" s="147"/>
      <c r="BH841" s="147"/>
      <c r="BI841" s="147"/>
      <c r="BJ841" s="147"/>
      <c r="BK841" s="148"/>
      <c r="BL841" s="149"/>
      <c r="BM841" s="149"/>
      <c r="BN841" s="147"/>
      <c r="BO841" s="38"/>
      <c r="BP841" s="38"/>
      <c r="BQ841" s="187"/>
      <c r="BR841" s="61"/>
      <c r="BS841" s="61"/>
      <c r="BT841" s="188"/>
      <c r="BU841" s="275"/>
      <c r="BV841" s="275"/>
      <c r="BW841" s="187"/>
      <c r="BX841" s="187"/>
      <c r="BY841" s="187"/>
      <c r="BZ841" s="187"/>
      <c r="CA841" s="187"/>
      <c r="CB841" s="187"/>
      <c r="CC841" s="187"/>
      <c r="CD841" s="187"/>
      <c r="CE841" s="187"/>
      <c r="CF841" s="188"/>
      <c r="CG841" s="189"/>
      <c r="CH841" s="189"/>
      <c r="CI841" s="187"/>
      <c r="CJ841" s="38"/>
      <c r="CK841" s="38"/>
      <c r="CL841" s="38"/>
      <c r="CM841" s="38"/>
      <c r="CN841" s="38"/>
      <c r="CO841" s="38"/>
      <c r="CP841" s="38"/>
      <c r="CQ841" s="38"/>
      <c r="CR841" s="38"/>
      <c r="CS841" s="38"/>
    </row>
    <row r="842" spans="1:97" ht="13.5" customHeight="1" x14ac:dyDescent="0.35">
      <c r="A842" s="25"/>
      <c r="B842" s="132"/>
      <c r="C842" s="27"/>
      <c r="D842" s="104"/>
      <c r="E842" s="105"/>
      <c r="F842" s="29"/>
      <c r="G842" s="30"/>
      <c r="H842" s="30"/>
      <c r="I842" s="31"/>
      <c r="J842" s="106"/>
      <c r="K842" s="106"/>
      <c r="L842" s="107"/>
      <c r="M842" s="107"/>
      <c r="N842" s="108"/>
      <c r="O842" s="108"/>
      <c r="P842" s="108"/>
      <c r="Q842" s="108"/>
      <c r="R842" s="108"/>
      <c r="S842" s="107"/>
      <c r="T842" s="107"/>
      <c r="U842" s="33"/>
      <c r="V842" s="31"/>
      <c r="W842" s="38"/>
      <c r="X842" s="38"/>
      <c r="Y842" s="38"/>
      <c r="Z842" s="38"/>
      <c r="AA842" s="38"/>
      <c r="AB842" s="33"/>
      <c r="AC842" s="33"/>
      <c r="AD842" s="33"/>
      <c r="AE842" s="33"/>
      <c r="AF842" s="33"/>
      <c r="AG842" s="33"/>
      <c r="AH842" s="33"/>
      <c r="AI842" s="170"/>
      <c r="AJ842" s="170"/>
      <c r="AK842" s="170"/>
      <c r="AL842" s="170"/>
      <c r="AM842" s="33"/>
      <c r="AN842" s="48"/>
      <c r="AO842" s="34"/>
      <c r="AP842" s="38"/>
      <c r="AQ842" s="34"/>
      <c r="AR842" s="31"/>
      <c r="AS842" s="38"/>
      <c r="AT842" s="38"/>
      <c r="AU842" s="37"/>
      <c r="AV842" s="38"/>
      <c r="AW842" s="38"/>
      <c r="AX842" s="147"/>
      <c r="AY842" s="60"/>
      <c r="AZ842" s="60"/>
      <c r="BA842" s="148"/>
      <c r="BB842" s="282"/>
      <c r="BC842" s="283"/>
      <c r="BD842" s="147"/>
      <c r="BE842" s="147"/>
      <c r="BF842" s="147"/>
      <c r="BG842" s="147"/>
      <c r="BH842" s="147"/>
      <c r="BI842" s="147"/>
      <c r="BJ842" s="147"/>
      <c r="BK842" s="148"/>
      <c r="BL842" s="149"/>
      <c r="BM842" s="149"/>
      <c r="BN842" s="147"/>
      <c r="BO842" s="38"/>
      <c r="BP842" s="38"/>
      <c r="BQ842" s="187"/>
      <c r="BR842" s="61"/>
      <c r="BS842" s="61"/>
      <c r="BT842" s="188"/>
      <c r="BU842" s="275"/>
      <c r="BV842" s="275"/>
      <c r="BW842" s="187"/>
      <c r="BX842" s="187"/>
      <c r="BY842" s="187"/>
      <c r="BZ842" s="187"/>
      <c r="CA842" s="187"/>
      <c r="CB842" s="187"/>
      <c r="CC842" s="187"/>
      <c r="CD842" s="187"/>
      <c r="CE842" s="187"/>
      <c r="CF842" s="188"/>
      <c r="CG842" s="189"/>
      <c r="CH842" s="189"/>
      <c r="CI842" s="187"/>
      <c r="CJ842" s="38"/>
      <c r="CK842" s="38"/>
      <c r="CL842" s="38"/>
      <c r="CM842" s="38"/>
      <c r="CN842" s="38"/>
      <c r="CO842" s="38"/>
      <c r="CP842" s="38"/>
      <c r="CQ842" s="38"/>
      <c r="CR842" s="38"/>
      <c r="CS842" s="38"/>
    </row>
    <row r="843" spans="1:97" ht="13.5" customHeight="1" x14ac:dyDescent="0.35">
      <c r="A843" s="25"/>
      <c r="B843" s="132"/>
      <c r="C843" s="27"/>
      <c r="D843" s="104"/>
      <c r="E843" s="105"/>
      <c r="F843" s="29"/>
      <c r="G843" s="30"/>
      <c r="H843" s="30"/>
      <c r="I843" s="31"/>
      <c r="J843" s="106"/>
      <c r="K843" s="106"/>
      <c r="L843" s="107"/>
      <c r="M843" s="107"/>
      <c r="N843" s="108"/>
      <c r="O843" s="108"/>
      <c r="P843" s="108"/>
      <c r="Q843" s="108"/>
      <c r="R843" s="108"/>
      <c r="S843" s="107"/>
      <c r="T843" s="107"/>
      <c r="U843" s="33"/>
      <c r="V843" s="31"/>
      <c r="W843" s="38"/>
      <c r="X843" s="38"/>
      <c r="Y843" s="38"/>
      <c r="Z843" s="38"/>
      <c r="AA843" s="38"/>
      <c r="AB843" s="33"/>
      <c r="AC843" s="33"/>
      <c r="AD843" s="33"/>
      <c r="AE843" s="33"/>
      <c r="AF843" s="33"/>
      <c r="AG843" s="33"/>
      <c r="AH843" s="33"/>
      <c r="AI843" s="170"/>
      <c r="AJ843" s="170"/>
      <c r="AK843" s="170"/>
      <c r="AL843" s="170"/>
      <c r="AM843" s="33"/>
      <c r="AN843" s="48"/>
      <c r="AO843" s="34"/>
      <c r="AP843" s="38"/>
      <c r="AQ843" s="34"/>
      <c r="AR843" s="31"/>
      <c r="AS843" s="38"/>
      <c r="AT843" s="38"/>
      <c r="AU843" s="37"/>
      <c r="AV843" s="38"/>
      <c r="AW843" s="38"/>
      <c r="AX843" s="147"/>
      <c r="AY843" s="60"/>
      <c r="AZ843" s="60"/>
      <c r="BA843" s="148"/>
      <c r="BB843" s="282"/>
      <c r="BC843" s="283"/>
      <c r="BD843" s="147"/>
      <c r="BE843" s="147"/>
      <c r="BF843" s="147"/>
      <c r="BG843" s="147"/>
      <c r="BH843" s="147"/>
      <c r="BI843" s="147"/>
      <c r="BJ843" s="147"/>
      <c r="BK843" s="148"/>
      <c r="BL843" s="149"/>
      <c r="BM843" s="149"/>
      <c r="BN843" s="147"/>
      <c r="BO843" s="38"/>
      <c r="BP843" s="38"/>
      <c r="BQ843" s="187"/>
      <c r="BR843" s="61"/>
      <c r="BS843" s="61"/>
      <c r="BT843" s="188"/>
      <c r="BU843" s="275"/>
      <c r="BV843" s="275"/>
      <c r="BW843" s="187"/>
      <c r="BX843" s="187"/>
      <c r="BY843" s="187"/>
      <c r="BZ843" s="187"/>
      <c r="CA843" s="187"/>
      <c r="CB843" s="187"/>
      <c r="CC843" s="187"/>
      <c r="CD843" s="187"/>
      <c r="CE843" s="187"/>
      <c r="CF843" s="188"/>
      <c r="CG843" s="189"/>
      <c r="CH843" s="189"/>
      <c r="CI843" s="187"/>
      <c r="CJ843" s="38"/>
      <c r="CK843" s="38"/>
      <c r="CL843" s="38"/>
      <c r="CM843" s="38"/>
      <c r="CN843" s="38"/>
      <c r="CO843" s="38"/>
      <c r="CP843" s="38"/>
      <c r="CQ843" s="38"/>
      <c r="CR843" s="38"/>
      <c r="CS843" s="38"/>
    </row>
    <row r="844" spans="1:97" ht="13.5" customHeight="1" x14ac:dyDescent="0.35">
      <c r="A844" s="25"/>
      <c r="B844" s="132"/>
      <c r="C844" s="27"/>
      <c r="D844" s="104"/>
      <c r="E844" s="105"/>
      <c r="F844" s="29"/>
      <c r="G844" s="30"/>
      <c r="H844" s="30"/>
      <c r="I844" s="31"/>
      <c r="J844" s="106"/>
      <c r="K844" s="106"/>
      <c r="L844" s="107"/>
      <c r="M844" s="107"/>
      <c r="N844" s="108"/>
      <c r="O844" s="108"/>
      <c r="P844" s="108"/>
      <c r="Q844" s="108"/>
      <c r="R844" s="108"/>
      <c r="S844" s="107"/>
      <c r="T844" s="107"/>
      <c r="U844" s="33"/>
      <c r="V844" s="31"/>
      <c r="W844" s="38"/>
      <c r="X844" s="38"/>
      <c r="Y844" s="38"/>
      <c r="Z844" s="38"/>
      <c r="AA844" s="38"/>
      <c r="AB844" s="33"/>
      <c r="AC844" s="33"/>
      <c r="AD844" s="33"/>
      <c r="AE844" s="33"/>
      <c r="AF844" s="33"/>
      <c r="AG844" s="33"/>
      <c r="AH844" s="33"/>
      <c r="AI844" s="170"/>
      <c r="AJ844" s="170"/>
      <c r="AK844" s="170"/>
      <c r="AL844" s="170"/>
      <c r="AM844" s="33"/>
      <c r="AN844" s="48"/>
      <c r="AO844" s="34"/>
      <c r="AP844" s="38"/>
      <c r="AQ844" s="34"/>
      <c r="AR844" s="31"/>
      <c r="AS844" s="38"/>
      <c r="AT844" s="38"/>
      <c r="AU844" s="37"/>
      <c r="AV844" s="38"/>
      <c r="AW844" s="38"/>
      <c r="AX844" s="147"/>
      <c r="AY844" s="60"/>
      <c r="AZ844" s="60"/>
      <c r="BA844" s="148"/>
      <c r="BB844" s="282"/>
      <c r="BC844" s="283"/>
      <c r="BD844" s="147"/>
      <c r="BE844" s="147"/>
      <c r="BF844" s="147"/>
      <c r="BG844" s="147"/>
      <c r="BH844" s="147"/>
      <c r="BI844" s="147"/>
      <c r="BJ844" s="147"/>
      <c r="BK844" s="148"/>
      <c r="BL844" s="149"/>
      <c r="BM844" s="149"/>
      <c r="BN844" s="147"/>
      <c r="BO844" s="38"/>
      <c r="BP844" s="38"/>
      <c r="BQ844" s="187"/>
      <c r="BR844" s="61"/>
      <c r="BS844" s="61"/>
      <c r="BT844" s="188"/>
      <c r="BU844" s="275"/>
      <c r="BV844" s="275"/>
      <c r="BW844" s="187"/>
      <c r="BX844" s="187"/>
      <c r="BY844" s="187"/>
      <c r="BZ844" s="187"/>
      <c r="CA844" s="187"/>
      <c r="CB844" s="187"/>
      <c r="CC844" s="187"/>
      <c r="CD844" s="187"/>
      <c r="CE844" s="187"/>
      <c r="CF844" s="188"/>
      <c r="CG844" s="189"/>
      <c r="CH844" s="189"/>
      <c r="CI844" s="187"/>
      <c r="CJ844" s="38"/>
      <c r="CK844" s="38"/>
      <c r="CL844" s="38"/>
      <c r="CM844" s="38"/>
      <c r="CN844" s="38"/>
      <c r="CO844" s="38"/>
      <c r="CP844" s="38"/>
      <c r="CQ844" s="38"/>
      <c r="CR844" s="38"/>
      <c r="CS844" s="38"/>
    </row>
    <row r="845" spans="1:97" ht="13.5" customHeight="1" x14ac:dyDescent="0.35">
      <c r="A845" s="25"/>
      <c r="B845" s="132"/>
      <c r="C845" s="27"/>
      <c r="D845" s="104"/>
      <c r="E845" s="105"/>
      <c r="F845" s="29"/>
      <c r="G845" s="30"/>
      <c r="H845" s="30"/>
      <c r="I845" s="31"/>
      <c r="J845" s="106"/>
      <c r="K845" s="106"/>
      <c r="L845" s="107"/>
      <c r="M845" s="107"/>
      <c r="N845" s="108"/>
      <c r="O845" s="108"/>
      <c r="P845" s="108"/>
      <c r="Q845" s="108"/>
      <c r="R845" s="108"/>
      <c r="S845" s="107"/>
      <c r="T845" s="107"/>
      <c r="U845" s="33"/>
      <c r="V845" s="31"/>
      <c r="W845" s="38"/>
      <c r="X845" s="38"/>
      <c r="Y845" s="38"/>
      <c r="Z845" s="38"/>
      <c r="AA845" s="38"/>
      <c r="AB845" s="33"/>
      <c r="AC845" s="33"/>
      <c r="AD845" s="33"/>
      <c r="AE845" s="33"/>
      <c r="AF845" s="33"/>
      <c r="AG845" s="33"/>
      <c r="AH845" s="33"/>
      <c r="AI845" s="170"/>
      <c r="AJ845" s="170"/>
      <c r="AK845" s="170"/>
      <c r="AL845" s="170"/>
      <c r="AM845" s="33"/>
      <c r="AN845" s="48"/>
      <c r="AO845" s="34"/>
      <c r="AP845" s="38"/>
      <c r="AQ845" s="34"/>
      <c r="AR845" s="31"/>
      <c r="AS845" s="38"/>
      <c r="AT845" s="38"/>
      <c r="AU845" s="37"/>
      <c r="AV845" s="38"/>
      <c r="AW845" s="38"/>
      <c r="AX845" s="147"/>
      <c r="AY845" s="60"/>
      <c r="AZ845" s="60"/>
      <c r="BA845" s="148"/>
      <c r="BB845" s="282"/>
      <c r="BC845" s="283"/>
      <c r="BD845" s="147"/>
      <c r="BE845" s="147"/>
      <c r="BF845" s="147"/>
      <c r="BG845" s="147"/>
      <c r="BH845" s="147"/>
      <c r="BI845" s="147"/>
      <c r="BJ845" s="147"/>
      <c r="BK845" s="148"/>
      <c r="BL845" s="149"/>
      <c r="BM845" s="149"/>
      <c r="BN845" s="147"/>
      <c r="BO845" s="38"/>
      <c r="BP845" s="38"/>
      <c r="BQ845" s="187"/>
      <c r="BR845" s="61"/>
      <c r="BS845" s="61"/>
      <c r="BT845" s="188"/>
      <c r="BU845" s="275"/>
      <c r="BV845" s="275"/>
      <c r="BW845" s="187"/>
      <c r="BX845" s="187"/>
      <c r="BY845" s="187"/>
      <c r="BZ845" s="187"/>
      <c r="CA845" s="187"/>
      <c r="CB845" s="187"/>
      <c r="CC845" s="187"/>
      <c r="CD845" s="187"/>
      <c r="CE845" s="187"/>
      <c r="CF845" s="188"/>
      <c r="CG845" s="189"/>
      <c r="CH845" s="189"/>
      <c r="CI845" s="187"/>
      <c r="CJ845" s="38"/>
      <c r="CK845" s="38"/>
      <c r="CL845" s="38"/>
      <c r="CM845" s="38"/>
      <c r="CN845" s="38"/>
      <c r="CO845" s="38"/>
      <c r="CP845" s="38"/>
      <c r="CQ845" s="38"/>
      <c r="CR845" s="38"/>
      <c r="CS845" s="38"/>
    </row>
    <row r="846" spans="1:97" ht="13.5" customHeight="1" x14ac:dyDescent="0.35">
      <c r="A846" s="25"/>
      <c r="B846" s="132"/>
      <c r="C846" s="27"/>
      <c r="D846" s="104"/>
      <c r="E846" s="105"/>
      <c r="F846" s="29"/>
      <c r="G846" s="30"/>
      <c r="H846" s="30"/>
      <c r="I846" s="31"/>
      <c r="J846" s="106"/>
      <c r="K846" s="106"/>
      <c r="L846" s="107"/>
      <c r="M846" s="107"/>
      <c r="N846" s="108"/>
      <c r="O846" s="108"/>
      <c r="P846" s="108"/>
      <c r="Q846" s="108"/>
      <c r="R846" s="108"/>
      <c r="S846" s="107"/>
      <c r="T846" s="107"/>
      <c r="U846" s="33"/>
      <c r="V846" s="31"/>
      <c r="W846" s="38"/>
      <c r="X846" s="38"/>
      <c r="Y846" s="38"/>
      <c r="Z846" s="38"/>
      <c r="AA846" s="38"/>
      <c r="AB846" s="33"/>
      <c r="AC846" s="33"/>
      <c r="AD846" s="33"/>
      <c r="AE846" s="33"/>
      <c r="AF846" s="33"/>
      <c r="AG846" s="33"/>
      <c r="AH846" s="33"/>
      <c r="AI846" s="170"/>
      <c r="AJ846" s="170"/>
      <c r="AK846" s="170"/>
      <c r="AL846" s="170"/>
      <c r="AM846" s="33"/>
      <c r="AN846" s="48"/>
      <c r="AO846" s="34"/>
      <c r="AP846" s="38"/>
      <c r="AQ846" s="34"/>
      <c r="AR846" s="31"/>
      <c r="AS846" s="38"/>
      <c r="AT846" s="38"/>
      <c r="AU846" s="37"/>
      <c r="AV846" s="38"/>
      <c r="AW846" s="38"/>
      <c r="AX846" s="147"/>
      <c r="AY846" s="60"/>
      <c r="AZ846" s="60"/>
      <c r="BA846" s="148"/>
      <c r="BB846" s="282"/>
      <c r="BC846" s="283"/>
      <c r="BD846" s="147"/>
      <c r="BE846" s="147"/>
      <c r="BF846" s="147"/>
      <c r="BG846" s="147"/>
      <c r="BH846" s="147"/>
      <c r="BI846" s="147"/>
      <c r="BJ846" s="147"/>
      <c r="BK846" s="148"/>
      <c r="BL846" s="149"/>
      <c r="BM846" s="149"/>
      <c r="BN846" s="147"/>
      <c r="BO846" s="38"/>
      <c r="BP846" s="38"/>
      <c r="BQ846" s="187"/>
      <c r="BR846" s="61"/>
      <c r="BS846" s="61"/>
      <c r="BT846" s="188"/>
      <c r="BU846" s="275"/>
      <c r="BV846" s="275"/>
      <c r="BW846" s="187"/>
      <c r="BX846" s="187"/>
      <c r="BY846" s="187"/>
      <c r="BZ846" s="187"/>
      <c r="CA846" s="187"/>
      <c r="CB846" s="187"/>
      <c r="CC846" s="187"/>
      <c r="CD846" s="187"/>
      <c r="CE846" s="187"/>
      <c r="CF846" s="188"/>
      <c r="CG846" s="189"/>
      <c r="CH846" s="189"/>
      <c r="CI846" s="187"/>
      <c r="CJ846" s="38"/>
      <c r="CK846" s="38"/>
      <c r="CL846" s="38"/>
      <c r="CM846" s="38"/>
      <c r="CN846" s="38"/>
      <c r="CO846" s="38"/>
      <c r="CP846" s="38"/>
      <c r="CQ846" s="38"/>
      <c r="CR846" s="38"/>
      <c r="CS846" s="38"/>
    </row>
    <row r="847" spans="1:97" ht="13.5" customHeight="1" x14ac:dyDescent="0.35">
      <c r="A847" s="25"/>
      <c r="B847" s="132"/>
      <c r="C847" s="27"/>
      <c r="D847" s="104"/>
      <c r="E847" s="105"/>
      <c r="F847" s="29"/>
      <c r="G847" s="30"/>
      <c r="H847" s="30"/>
      <c r="I847" s="31"/>
      <c r="J847" s="106"/>
      <c r="K847" s="106"/>
      <c r="L847" s="107"/>
      <c r="M847" s="107"/>
      <c r="N847" s="108"/>
      <c r="O847" s="108"/>
      <c r="P847" s="108"/>
      <c r="Q847" s="108"/>
      <c r="R847" s="108"/>
      <c r="S847" s="107"/>
      <c r="T847" s="107"/>
      <c r="U847" s="33"/>
      <c r="V847" s="31"/>
      <c r="W847" s="38"/>
      <c r="X847" s="38"/>
      <c r="Y847" s="38"/>
      <c r="Z847" s="38"/>
      <c r="AA847" s="38"/>
      <c r="AB847" s="33"/>
      <c r="AC847" s="33"/>
      <c r="AD847" s="33"/>
      <c r="AE847" s="33"/>
      <c r="AF847" s="33"/>
      <c r="AG847" s="33"/>
      <c r="AH847" s="33"/>
      <c r="AI847" s="170"/>
      <c r="AJ847" s="170"/>
      <c r="AK847" s="170"/>
      <c r="AL847" s="170"/>
      <c r="AM847" s="33"/>
      <c r="AN847" s="48"/>
      <c r="AO847" s="34"/>
      <c r="AP847" s="38"/>
      <c r="AQ847" s="34"/>
      <c r="AR847" s="31"/>
      <c r="AS847" s="38"/>
      <c r="AT847" s="38"/>
      <c r="AU847" s="37"/>
      <c r="AV847" s="38"/>
      <c r="AW847" s="38"/>
      <c r="AX847" s="147"/>
      <c r="AY847" s="60"/>
      <c r="AZ847" s="60"/>
      <c r="BA847" s="148"/>
      <c r="BB847" s="282"/>
      <c r="BC847" s="283"/>
      <c r="BD847" s="147"/>
      <c r="BE847" s="147"/>
      <c r="BF847" s="147"/>
      <c r="BG847" s="147"/>
      <c r="BH847" s="147"/>
      <c r="BI847" s="147"/>
      <c r="BJ847" s="147"/>
      <c r="BK847" s="148"/>
      <c r="BL847" s="149"/>
      <c r="BM847" s="149"/>
      <c r="BN847" s="147"/>
      <c r="BO847" s="38"/>
      <c r="BP847" s="38"/>
      <c r="BQ847" s="187"/>
      <c r="BR847" s="61"/>
      <c r="BS847" s="61"/>
      <c r="BT847" s="188"/>
      <c r="BU847" s="275"/>
      <c r="BV847" s="275"/>
      <c r="BW847" s="187"/>
      <c r="BX847" s="187"/>
      <c r="BY847" s="187"/>
      <c r="BZ847" s="187"/>
      <c r="CA847" s="187"/>
      <c r="CB847" s="187"/>
      <c r="CC847" s="187"/>
      <c r="CD847" s="187"/>
      <c r="CE847" s="187"/>
      <c r="CF847" s="188"/>
      <c r="CG847" s="189"/>
      <c r="CH847" s="189"/>
      <c r="CI847" s="187"/>
      <c r="CJ847" s="38"/>
      <c r="CK847" s="38"/>
      <c r="CL847" s="38"/>
      <c r="CM847" s="38"/>
      <c r="CN847" s="38"/>
      <c r="CO847" s="38"/>
      <c r="CP847" s="38"/>
      <c r="CQ847" s="38"/>
      <c r="CR847" s="38"/>
      <c r="CS847" s="38"/>
    </row>
    <row r="848" spans="1:97" ht="13.5" customHeight="1" x14ac:dyDescent="0.35">
      <c r="A848" s="25"/>
      <c r="B848" s="132"/>
      <c r="C848" s="27"/>
      <c r="D848" s="104"/>
      <c r="E848" s="105"/>
      <c r="F848" s="29"/>
      <c r="G848" s="30"/>
      <c r="H848" s="30"/>
      <c r="I848" s="31"/>
      <c r="J848" s="106"/>
      <c r="K848" s="106"/>
      <c r="L848" s="107"/>
      <c r="M848" s="107"/>
      <c r="N848" s="108"/>
      <c r="O848" s="108"/>
      <c r="P848" s="108"/>
      <c r="Q848" s="108"/>
      <c r="R848" s="108"/>
      <c r="S848" s="107"/>
      <c r="T848" s="107"/>
      <c r="U848" s="33"/>
      <c r="V848" s="31"/>
      <c r="W848" s="38"/>
      <c r="X848" s="38"/>
      <c r="Y848" s="38"/>
      <c r="Z848" s="38"/>
      <c r="AA848" s="38"/>
      <c r="AB848" s="33"/>
      <c r="AC848" s="33"/>
      <c r="AD848" s="33"/>
      <c r="AE848" s="33"/>
      <c r="AF848" s="33"/>
      <c r="AG848" s="33"/>
      <c r="AH848" s="33"/>
      <c r="AI848" s="170"/>
      <c r="AJ848" s="170"/>
      <c r="AK848" s="170"/>
      <c r="AL848" s="170"/>
      <c r="AM848" s="33"/>
      <c r="AN848" s="48"/>
      <c r="AO848" s="34"/>
      <c r="AP848" s="38"/>
      <c r="AQ848" s="34"/>
      <c r="AR848" s="31"/>
      <c r="AS848" s="38"/>
      <c r="AT848" s="38"/>
      <c r="AU848" s="37"/>
      <c r="AV848" s="38"/>
      <c r="AW848" s="38"/>
      <c r="AX848" s="147"/>
      <c r="AY848" s="60"/>
      <c r="AZ848" s="60"/>
      <c r="BA848" s="148"/>
      <c r="BB848" s="282"/>
      <c r="BC848" s="283"/>
      <c r="BD848" s="147"/>
      <c r="BE848" s="147"/>
      <c r="BF848" s="147"/>
      <c r="BG848" s="147"/>
      <c r="BH848" s="147"/>
      <c r="BI848" s="147"/>
      <c r="BJ848" s="147"/>
      <c r="BK848" s="148"/>
      <c r="BL848" s="149"/>
      <c r="BM848" s="149"/>
      <c r="BN848" s="147"/>
      <c r="BO848" s="38"/>
      <c r="BP848" s="38"/>
      <c r="BQ848" s="187"/>
      <c r="BR848" s="61"/>
      <c r="BS848" s="61"/>
      <c r="BT848" s="188"/>
      <c r="BU848" s="275"/>
      <c r="BV848" s="275"/>
      <c r="BW848" s="187"/>
      <c r="BX848" s="187"/>
      <c r="BY848" s="187"/>
      <c r="BZ848" s="187"/>
      <c r="CA848" s="187"/>
      <c r="CB848" s="187"/>
      <c r="CC848" s="187"/>
      <c r="CD848" s="187"/>
      <c r="CE848" s="187"/>
      <c r="CF848" s="188"/>
      <c r="CG848" s="189"/>
      <c r="CH848" s="189"/>
      <c r="CI848" s="187"/>
      <c r="CJ848" s="38"/>
      <c r="CK848" s="38"/>
      <c r="CL848" s="38"/>
      <c r="CM848" s="38"/>
      <c r="CN848" s="38"/>
      <c r="CO848" s="38"/>
      <c r="CP848" s="38"/>
      <c r="CQ848" s="38"/>
      <c r="CR848" s="38"/>
      <c r="CS848" s="38"/>
    </row>
    <row r="849" spans="1:97" ht="13.5" customHeight="1" x14ac:dyDescent="0.35">
      <c r="A849" s="25"/>
      <c r="B849" s="132"/>
      <c r="C849" s="27"/>
      <c r="D849" s="104"/>
      <c r="E849" s="105"/>
      <c r="F849" s="29"/>
      <c r="G849" s="30"/>
      <c r="H849" s="30"/>
      <c r="I849" s="31"/>
      <c r="J849" s="106"/>
      <c r="K849" s="106"/>
      <c r="L849" s="107"/>
      <c r="M849" s="107"/>
      <c r="N849" s="108"/>
      <c r="O849" s="108"/>
      <c r="P849" s="108"/>
      <c r="Q849" s="108"/>
      <c r="R849" s="108"/>
      <c r="S849" s="107"/>
      <c r="T849" s="107"/>
      <c r="U849" s="33"/>
      <c r="V849" s="31"/>
      <c r="W849" s="38"/>
      <c r="X849" s="38"/>
      <c r="Y849" s="38"/>
      <c r="Z849" s="38"/>
      <c r="AA849" s="38"/>
      <c r="AB849" s="33"/>
      <c r="AC849" s="33"/>
      <c r="AD849" s="33"/>
      <c r="AE849" s="33"/>
      <c r="AF849" s="33"/>
      <c r="AG849" s="33"/>
      <c r="AH849" s="33"/>
      <c r="AI849" s="170"/>
      <c r="AJ849" s="170"/>
      <c r="AK849" s="170"/>
      <c r="AL849" s="170"/>
      <c r="AM849" s="33"/>
      <c r="AN849" s="48"/>
      <c r="AO849" s="34"/>
      <c r="AP849" s="38"/>
      <c r="AQ849" s="34"/>
      <c r="AR849" s="31"/>
      <c r="AS849" s="38"/>
      <c r="AT849" s="38"/>
      <c r="AU849" s="37"/>
      <c r="AV849" s="38"/>
      <c r="AW849" s="38"/>
      <c r="AX849" s="147"/>
      <c r="AY849" s="60"/>
      <c r="AZ849" s="60"/>
      <c r="BA849" s="148"/>
      <c r="BB849" s="282"/>
      <c r="BC849" s="283"/>
      <c r="BD849" s="147"/>
      <c r="BE849" s="147"/>
      <c r="BF849" s="147"/>
      <c r="BG849" s="147"/>
      <c r="BH849" s="147"/>
      <c r="BI849" s="147"/>
      <c r="BJ849" s="147"/>
      <c r="BK849" s="148"/>
      <c r="BL849" s="149"/>
      <c r="BM849" s="149"/>
      <c r="BN849" s="147"/>
      <c r="BO849" s="38"/>
      <c r="BP849" s="38"/>
      <c r="BQ849" s="187"/>
      <c r="BR849" s="61"/>
      <c r="BS849" s="61"/>
      <c r="BT849" s="188"/>
      <c r="BU849" s="275"/>
      <c r="BV849" s="275"/>
      <c r="BW849" s="187"/>
      <c r="BX849" s="187"/>
      <c r="BY849" s="187"/>
      <c r="BZ849" s="187"/>
      <c r="CA849" s="187"/>
      <c r="CB849" s="187"/>
      <c r="CC849" s="187"/>
      <c r="CD849" s="187"/>
      <c r="CE849" s="187"/>
      <c r="CF849" s="188"/>
      <c r="CG849" s="189"/>
      <c r="CH849" s="189"/>
      <c r="CI849" s="187"/>
      <c r="CJ849" s="38"/>
      <c r="CK849" s="38"/>
      <c r="CL849" s="38"/>
      <c r="CM849" s="38"/>
      <c r="CN849" s="38"/>
      <c r="CO849" s="38"/>
      <c r="CP849" s="38"/>
      <c r="CQ849" s="38"/>
      <c r="CR849" s="38"/>
      <c r="CS849" s="38"/>
    </row>
    <row r="850" spans="1:97" ht="13.5" customHeight="1" x14ac:dyDescent="0.35">
      <c r="A850" s="25"/>
      <c r="B850" s="132"/>
      <c r="C850" s="27"/>
      <c r="D850" s="104"/>
      <c r="E850" s="105"/>
      <c r="F850" s="29"/>
      <c r="G850" s="30"/>
      <c r="H850" s="30"/>
      <c r="I850" s="31"/>
      <c r="J850" s="106"/>
      <c r="K850" s="106"/>
      <c r="L850" s="107"/>
      <c r="M850" s="107"/>
      <c r="N850" s="108"/>
      <c r="O850" s="108"/>
      <c r="P850" s="108"/>
      <c r="Q850" s="108"/>
      <c r="R850" s="108"/>
      <c r="S850" s="107"/>
      <c r="T850" s="107"/>
      <c r="U850" s="33"/>
      <c r="V850" s="31"/>
      <c r="W850" s="38"/>
      <c r="X850" s="38"/>
      <c r="Y850" s="38"/>
      <c r="Z850" s="38"/>
      <c r="AA850" s="38"/>
      <c r="AB850" s="33"/>
      <c r="AC850" s="33"/>
      <c r="AD850" s="33"/>
      <c r="AE850" s="33"/>
      <c r="AF850" s="33"/>
      <c r="AG850" s="33"/>
      <c r="AH850" s="33"/>
      <c r="AI850" s="170"/>
      <c r="AJ850" s="170"/>
      <c r="AK850" s="170"/>
      <c r="AL850" s="170"/>
      <c r="AM850" s="33"/>
      <c r="AN850" s="48"/>
      <c r="AO850" s="34"/>
      <c r="AP850" s="38"/>
      <c r="AQ850" s="34"/>
      <c r="AR850" s="31"/>
      <c r="AS850" s="38"/>
      <c r="AT850" s="38"/>
      <c r="AU850" s="37"/>
      <c r="AV850" s="38"/>
      <c r="AW850" s="38"/>
      <c r="AX850" s="147"/>
      <c r="AY850" s="60"/>
      <c r="AZ850" s="60"/>
      <c r="BA850" s="148"/>
      <c r="BB850" s="282"/>
      <c r="BC850" s="283"/>
      <c r="BD850" s="147"/>
      <c r="BE850" s="147"/>
      <c r="BF850" s="147"/>
      <c r="BG850" s="147"/>
      <c r="BH850" s="147"/>
      <c r="BI850" s="147"/>
      <c r="BJ850" s="147"/>
      <c r="BK850" s="148"/>
      <c r="BL850" s="149"/>
      <c r="BM850" s="149"/>
      <c r="BN850" s="147"/>
      <c r="BO850" s="38"/>
      <c r="BP850" s="38"/>
      <c r="BQ850" s="187"/>
      <c r="BR850" s="61"/>
      <c r="BS850" s="61"/>
      <c r="BT850" s="188"/>
      <c r="BU850" s="275"/>
      <c r="BV850" s="275"/>
      <c r="BW850" s="187"/>
      <c r="BX850" s="187"/>
      <c r="BY850" s="187"/>
      <c r="BZ850" s="187"/>
      <c r="CA850" s="187"/>
      <c r="CB850" s="187"/>
      <c r="CC850" s="187"/>
      <c r="CD850" s="187"/>
      <c r="CE850" s="187"/>
      <c r="CF850" s="188"/>
      <c r="CG850" s="189"/>
      <c r="CH850" s="189"/>
      <c r="CI850" s="187"/>
      <c r="CJ850" s="38"/>
      <c r="CK850" s="38"/>
      <c r="CL850" s="38"/>
      <c r="CM850" s="38"/>
      <c r="CN850" s="38"/>
      <c r="CO850" s="38"/>
      <c r="CP850" s="38"/>
      <c r="CQ850" s="38"/>
      <c r="CR850" s="38"/>
      <c r="CS850" s="38"/>
    </row>
    <row r="851" spans="1:97" ht="13.5" customHeight="1" x14ac:dyDescent="0.35">
      <c r="A851" s="25"/>
      <c r="B851" s="132"/>
      <c r="C851" s="27"/>
      <c r="D851" s="104"/>
      <c r="E851" s="105"/>
      <c r="F851" s="29"/>
      <c r="G851" s="30"/>
      <c r="H851" s="30"/>
      <c r="I851" s="31"/>
      <c r="J851" s="106"/>
      <c r="K851" s="106"/>
      <c r="L851" s="107"/>
      <c r="M851" s="107"/>
      <c r="N851" s="108"/>
      <c r="O851" s="108"/>
      <c r="P851" s="108"/>
      <c r="Q851" s="108"/>
      <c r="R851" s="108"/>
      <c r="S851" s="107"/>
      <c r="T851" s="107"/>
      <c r="U851" s="33"/>
      <c r="V851" s="31"/>
      <c r="W851" s="38"/>
      <c r="X851" s="38"/>
      <c r="Y851" s="38"/>
      <c r="Z851" s="38"/>
      <c r="AA851" s="38"/>
      <c r="AB851" s="33"/>
      <c r="AC851" s="33"/>
      <c r="AD851" s="33"/>
      <c r="AE851" s="33"/>
      <c r="AF851" s="33"/>
      <c r="AG851" s="33"/>
      <c r="AH851" s="33"/>
      <c r="AI851" s="170"/>
      <c r="AJ851" s="170"/>
      <c r="AK851" s="170"/>
      <c r="AL851" s="170"/>
      <c r="AM851" s="33"/>
      <c r="AN851" s="48"/>
      <c r="AO851" s="34"/>
      <c r="AP851" s="38"/>
      <c r="AQ851" s="34"/>
      <c r="AR851" s="31"/>
      <c r="AS851" s="38"/>
      <c r="AT851" s="38"/>
      <c r="AU851" s="37"/>
      <c r="AV851" s="38"/>
      <c r="AW851" s="38"/>
      <c r="AX851" s="147"/>
      <c r="AY851" s="60"/>
      <c r="AZ851" s="60"/>
      <c r="BA851" s="148"/>
      <c r="BB851" s="282"/>
      <c r="BC851" s="283"/>
      <c r="BD851" s="147"/>
      <c r="BE851" s="147"/>
      <c r="BF851" s="147"/>
      <c r="BG851" s="147"/>
      <c r="BH851" s="147"/>
      <c r="BI851" s="147"/>
      <c r="BJ851" s="147"/>
      <c r="BK851" s="148"/>
      <c r="BL851" s="149"/>
      <c r="BM851" s="149"/>
      <c r="BN851" s="147"/>
      <c r="BO851" s="38"/>
      <c r="BP851" s="38"/>
      <c r="BQ851" s="187"/>
      <c r="BR851" s="61"/>
      <c r="BS851" s="61"/>
      <c r="BT851" s="188"/>
      <c r="BU851" s="275"/>
      <c r="BV851" s="275"/>
      <c r="BW851" s="187"/>
      <c r="BX851" s="187"/>
      <c r="BY851" s="187"/>
      <c r="BZ851" s="187"/>
      <c r="CA851" s="187"/>
      <c r="CB851" s="187"/>
      <c r="CC851" s="187"/>
      <c r="CD851" s="187"/>
      <c r="CE851" s="187"/>
      <c r="CF851" s="188"/>
      <c r="CG851" s="189"/>
      <c r="CH851" s="189"/>
      <c r="CI851" s="187"/>
      <c r="CJ851" s="38"/>
      <c r="CK851" s="38"/>
      <c r="CL851" s="38"/>
      <c r="CM851" s="38"/>
      <c r="CN851" s="38"/>
      <c r="CO851" s="38"/>
      <c r="CP851" s="38"/>
      <c r="CQ851" s="38"/>
      <c r="CR851" s="38"/>
      <c r="CS851" s="38"/>
    </row>
    <row r="852" spans="1:97" ht="13.5" customHeight="1" x14ac:dyDescent="0.35">
      <c r="A852" s="25"/>
      <c r="B852" s="132"/>
      <c r="C852" s="27"/>
      <c r="D852" s="104"/>
      <c r="E852" s="105"/>
      <c r="F852" s="29"/>
      <c r="G852" s="30"/>
      <c r="H852" s="30"/>
      <c r="I852" s="31"/>
      <c r="J852" s="106"/>
      <c r="K852" s="106"/>
      <c r="L852" s="107"/>
      <c r="M852" s="107"/>
      <c r="N852" s="108"/>
      <c r="O852" s="108"/>
      <c r="P852" s="108"/>
      <c r="Q852" s="108"/>
      <c r="R852" s="108"/>
      <c r="S852" s="107"/>
      <c r="T852" s="107"/>
      <c r="U852" s="33"/>
      <c r="V852" s="31"/>
      <c r="W852" s="38"/>
      <c r="X852" s="38"/>
      <c r="Y852" s="38"/>
      <c r="Z852" s="38"/>
      <c r="AA852" s="38"/>
      <c r="AB852" s="33"/>
      <c r="AC852" s="33"/>
      <c r="AD852" s="33"/>
      <c r="AE852" s="33"/>
      <c r="AF852" s="33"/>
      <c r="AG852" s="33"/>
      <c r="AH852" s="33"/>
      <c r="AI852" s="170"/>
      <c r="AJ852" s="170"/>
      <c r="AK852" s="170"/>
      <c r="AL852" s="170"/>
      <c r="AM852" s="33"/>
      <c r="AN852" s="48"/>
      <c r="AO852" s="34"/>
      <c r="AP852" s="38"/>
      <c r="AQ852" s="34"/>
      <c r="AR852" s="31"/>
      <c r="AS852" s="38"/>
      <c r="AT852" s="38"/>
      <c r="AU852" s="37"/>
      <c r="AV852" s="38"/>
      <c r="AW852" s="38"/>
      <c r="AX852" s="147"/>
      <c r="AY852" s="60"/>
      <c r="AZ852" s="60"/>
      <c r="BA852" s="148"/>
      <c r="BB852" s="282"/>
      <c r="BC852" s="283"/>
      <c r="BD852" s="147"/>
      <c r="BE852" s="147"/>
      <c r="BF852" s="147"/>
      <c r="BG852" s="147"/>
      <c r="BH852" s="147"/>
      <c r="BI852" s="147"/>
      <c r="BJ852" s="147"/>
      <c r="BK852" s="148"/>
      <c r="BL852" s="149"/>
      <c r="BM852" s="149"/>
      <c r="BN852" s="147"/>
      <c r="BO852" s="38"/>
      <c r="BP852" s="38"/>
      <c r="BQ852" s="187"/>
      <c r="BR852" s="61"/>
      <c r="BS852" s="61"/>
      <c r="BT852" s="188"/>
      <c r="BU852" s="275"/>
      <c r="BV852" s="275"/>
      <c r="BW852" s="187"/>
      <c r="BX852" s="187"/>
      <c r="BY852" s="187"/>
      <c r="BZ852" s="187"/>
      <c r="CA852" s="187"/>
      <c r="CB852" s="187"/>
      <c r="CC852" s="187"/>
      <c r="CD852" s="187"/>
      <c r="CE852" s="187"/>
      <c r="CF852" s="188"/>
      <c r="CG852" s="189"/>
      <c r="CH852" s="189"/>
      <c r="CI852" s="187"/>
      <c r="CJ852" s="38"/>
      <c r="CK852" s="38"/>
      <c r="CL852" s="38"/>
      <c r="CM852" s="38"/>
      <c r="CN852" s="38"/>
      <c r="CO852" s="38"/>
      <c r="CP852" s="38"/>
      <c r="CQ852" s="38"/>
      <c r="CR852" s="38"/>
      <c r="CS852" s="38"/>
    </row>
    <row r="853" spans="1:97" ht="13.5" customHeight="1" x14ac:dyDescent="0.35">
      <c r="A853" s="25"/>
      <c r="B853" s="132"/>
      <c r="C853" s="27"/>
      <c r="D853" s="104"/>
      <c r="E853" s="105"/>
      <c r="F853" s="29"/>
      <c r="G853" s="30"/>
      <c r="H853" s="30"/>
      <c r="I853" s="31"/>
      <c r="J853" s="106"/>
      <c r="K853" s="106"/>
      <c r="L853" s="107"/>
      <c r="M853" s="107"/>
      <c r="N853" s="108"/>
      <c r="O853" s="108"/>
      <c r="P853" s="108"/>
      <c r="Q853" s="108"/>
      <c r="R853" s="108"/>
      <c r="S853" s="107"/>
      <c r="T853" s="107"/>
      <c r="U853" s="33"/>
      <c r="V853" s="31"/>
      <c r="W853" s="38"/>
      <c r="X853" s="38"/>
      <c r="Y853" s="38"/>
      <c r="Z853" s="38"/>
      <c r="AA853" s="38"/>
      <c r="AB853" s="33"/>
      <c r="AC853" s="33"/>
      <c r="AD853" s="33"/>
      <c r="AE853" s="33"/>
      <c r="AF853" s="33"/>
      <c r="AG853" s="33"/>
      <c r="AH853" s="33"/>
      <c r="AI853" s="170"/>
      <c r="AJ853" s="170"/>
      <c r="AK853" s="170"/>
      <c r="AL853" s="170"/>
      <c r="AM853" s="33"/>
      <c r="AN853" s="48"/>
      <c r="AO853" s="34"/>
      <c r="AP853" s="38"/>
      <c r="AQ853" s="34"/>
      <c r="AR853" s="31"/>
      <c r="AS853" s="38"/>
      <c r="AT853" s="38"/>
      <c r="AU853" s="37"/>
      <c r="AV853" s="38"/>
      <c r="AW853" s="38"/>
      <c r="AX853" s="147"/>
      <c r="AY853" s="60"/>
      <c r="AZ853" s="60"/>
      <c r="BA853" s="148"/>
      <c r="BB853" s="282"/>
      <c r="BC853" s="283"/>
      <c r="BD853" s="147"/>
      <c r="BE853" s="147"/>
      <c r="BF853" s="147"/>
      <c r="BG853" s="147"/>
      <c r="BH853" s="147"/>
      <c r="BI853" s="147"/>
      <c r="BJ853" s="147"/>
      <c r="BK853" s="148"/>
      <c r="BL853" s="149"/>
      <c r="BM853" s="149"/>
      <c r="BN853" s="147"/>
      <c r="BO853" s="38"/>
      <c r="BP853" s="38"/>
      <c r="BQ853" s="187"/>
      <c r="BR853" s="61"/>
      <c r="BS853" s="61"/>
      <c r="BT853" s="188"/>
      <c r="BU853" s="275"/>
      <c r="BV853" s="275"/>
      <c r="BW853" s="187"/>
      <c r="BX853" s="187"/>
      <c r="BY853" s="187"/>
      <c r="BZ853" s="187"/>
      <c r="CA853" s="187"/>
      <c r="CB853" s="187"/>
      <c r="CC853" s="187"/>
      <c r="CD853" s="187"/>
      <c r="CE853" s="187"/>
      <c r="CF853" s="188"/>
      <c r="CG853" s="189"/>
      <c r="CH853" s="189"/>
      <c r="CI853" s="187"/>
      <c r="CJ853" s="38"/>
      <c r="CK853" s="38"/>
      <c r="CL853" s="38"/>
      <c r="CM853" s="38"/>
      <c r="CN853" s="38"/>
      <c r="CO853" s="38"/>
      <c r="CP853" s="38"/>
      <c r="CQ853" s="38"/>
      <c r="CR853" s="38"/>
      <c r="CS853" s="38"/>
    </row>
    <row r="854" spans="1:97" ht="13.5" customHeight="1" x14ac:dyDescent="0.35">
      <c r="A854" s="25"/>
      <c r="B854" s="132"/>
      <c r="C854" s="27"/>
      <c r="D854" s="104"/>
      <c r="E854" s="105"/>
      <c r="F854" s="29"/>
      <c r="G854" s="30"/>
      <c r="H854" s="30"/>
      <c r="I854" s="31"/>
      <c r="J854" s="106"/>
      <c r="K854" s="106"/>
      <c r="L854" s="107"/>
      <c r="M854" s="107"/>
      <c r="N854" s="108"/>
      <c r="O854" s="108"/>
      <c r="P854" s="108"/>
      <c r="Q854" s="108"/>
      <c r="R854" s="108"/>
      <c r="S854" s="107"/>
      <c r="T854" s="107"/>
      <c r="U854" s="33"/>
      <c r="V854" s="31"/>
      <c r="W854" s="38"/>
      <c r="X854" s="38"/>
      <c r="Y854" s="38"/>
      <c r="Z854" s="38"/>
      <c r="AA854" s="38"/>
      <c r="AB854" s="33"/>
      <c r="AC854" s="33"/>
      <c r="AD854" s="33"/>
      <c r="AE854" s="33"/>
      <c r="AF854" s="33"/>
      <c r="AG854" s="33"/>
      <c r="AH854" s="33"/>
      <c r="AI854" s="170"/>
      <c r="AJ854" s="170"/>
      <c r="AK854" s="170"/>
      <c r="AL854" s="170"/>
      <c r="AM854" s="33"/>
      <c r="AN854" s="48"/>
      <c r="AO854" s="34"/>
      <c r="AP854" s="38"/>
      <c r="AQ854" s="34"/>
      <c r="AR854" s="31"/>
      <c r="AS854" s="38"/>
      <c r="AT854" s="38"/>
      <c r="AU854" s="37"/>
      <c r="AV854" s="38"/>
      <c r="AW854" s="38"/>
      <c r="AX854" s="147"/>
      <c r="AY854" s="60"/>
      <c r="AZ854" s="60"/>
      <c r="BA854" s="148"/>
      <c r="BB854" s="282"/>
      <c r="BC854" s="283"/>
      <c r="BD854" s="147"/>
      <c r="BE854" s="147"/>
      <c r="BF854" s="147"/>
      <c r="BG854" s="147"/>
      <c r="BH854" s="147"/>
      <c r="BI854" s="147"/>
      <c r="BJ854" s="147"/>
      <c r="BK854" s="148"/>
      <c r="BL854" s="149"/>
      <c r="BM854" s="149"/>
      <c r="BN854" s="147"/>
      <c r="BO854" s="38"/>
      <c r="BP854" s="38"/>
      <c r="BQ854" s="187"/>
      <c r="BR854" s="61"/>
      <c r="BS854" s="61"/>
      <c r="BT854" s="188"/>
      <c r="BU854" s="275"/>
      <c r="BV854" s="275"/>
      <c r="BW854" s="187"/>
      <c r="BX854" s="187"/>
      <c r="BY854" s="187"/>
      <c r="BZ854" s="187"/>
      <c r="CA854" s="187"/>
      <c r="CB854" s="187"/>
      <c r="CC854" s="187"/>
      <c r="CD854" s="187"/>
      <c r="CE854" s="187"/>
      <c r="CF854" s="188"/>
      <c r="CG854" s="189"/>
      <c r="CH854" s="189"/>
      <c r="CI854" s="187"/>
      <c r="CJ854" s="38"/>
      <c r="CK854" s="38"/>
      <c r="CL854" s="38"/>
      <c r="CM854" s="38"/>
      <c r="CN854" s="38"/>
      <c r="CO854" s="38"/>
      <c r="CP854" s="38"/>
      <c r="CQ854" s="38"/>
      <c r="CR854" s="38"/>
      <c r="CS854" s="38"/>
    </row>
    <row r="855" spans="1:97" ht="13.5" customHeight="1" x14ac:dyDescent="0.35">
      <c r="A855" s="25"/>
      <c r="B855" s="132"/>
      <c r="C855" s="27"/>
      <c r="D855" s="104"/>
      <c r="E855" s="105"/>
      <c r="F855" s="29"/>
      <c r="G855" s="30"/>
      <c r="H855" s="30"/>
      <c r="I855" s="31"/>
      <c r="J855" s="106"/>
      <c r="K855" s="106"/>
      <c r="L855" s="107"/>
      <c r="M855" s="107"/>
      <c r="N855" s="108"/>
      <c r="O855" s="108"/>
      <c r="P855" s="108"/>
      <c r="Q855" s="108"/>
      <c r="R855" s="108"/>
      <c r="S855" s="107"/>
      <c r="T855" s="107"/>
      <c r="U855" s="33"/>
      <c r="V855" s="31"/>
      <c r="W855" s="38"/>
      <c r="X855" s="38"/>
      <c r="Y855" s="38"/>
      <c r="Z855" s="38"/>
      <c r="AA855" s="38"/>
      <c r="AB855" s="33"/>
      <c r="AC855" s="33"/>
      <c r="AD855" s="33"/>
      <c r="AE855" s="33"/>
      <c r="AF855" s="33"/>
      <c r="AG855" s="33"/>
      <c r="AH855" s="33"/>
      <c r="AI855" s="170"/>
      <c r="AJ855" s="170"/>
      <c r="AK855" s="170"/>
      <c r="AL855" s="170"/>
      <c r="AM855" s="33"/>
      <c r="AN855" s="48"/>
      <c r="AO855" s="34"/>
      <c r="AP855" s="38"/>
      <c r="AQ855" s="34"/>
      <c r="AR855" s="31"/>
      <c r="AS855" s="38"/>
      <c r="AT855" s="38"/>
      <c r="AU855" s="37"/>
      <c r="AV855" s="38"/>
      <c r="AW855" s="38"/>
      <c r="AX855" s="147"/>
      <c r="AY855" s="60"/>
      <c r="AZ855" s="60"/>
      <c r="BA855" s="148"/>
      <c r="BB855" s="282"/>
      <c r="BC855" s="283"/>
      <c r="BD855" s="147"/>
      <c r="BE855" s="147"/>
      <c r="BF855" s="147"/>
      <c r="BG855" s="147"/>
      <c r="BH855" s="147"/>
      <c r="BI855" s="147"/>
      <c r="BJ855" s="147"/>
      <c r="BK855" s="148"/>
      <c r="BL855" s="149"/>
      <c r="BM855" s="149"/>
      <c r="BN855" s="147"/>
      <c r="BO855" s="38"/>
      <c r="BP855" s="38"/>
      <c r="BQ855" s="187"/>
      <c r="BR855" s="61"/>
      <c r="BS855" s="61"/>
      <c r="BT855" s="188"/>
      <c r="BU855" s="275"/>
      <c r="BV855" s="275"/>
      <c r="BW855" s="187"/>
      <c r="BX855" s="187"/>
      <c r="BY855" s="187"/>
      <c r="BZ855" s="187"/>
      <c r="CA855" s="187"/>
      <c r="CB855" s="187"/>
      <c r="CC855" s="187"/>
      <c r="CD855" s="187"/>
      <c r="CE855" s="187"/>
      <c r="CF855" s="188"/>
      <c r="CG855" s="189"/>
      <c r="CH855" s="189"/>
      <c r="CI855" s="187"/>
      <c r="CJ855" s="38"/>
      <c r="CK855" s="38"/>
      <c r="CL855" s="38"/>
      <c r="CM855" s="38"/>
      <c r="CN855" s="38"/>
      <c r="CO855" s="38"/>
      <c r="CP855" s="38"/>
      <c r="CQ855" s="38"/>
      <c r="CR855" s="38"/>
      <c r="CS855" s="38"/>
    </row>
    <row r="856" spans="1:97" ht="13.5" customHeight="1" x14ac:dyDescent="0.35">
      <c r="A856" s="25"/>
      <c r="B856" s="132"/>
      <c r="C856" s="27"/>
      <c r="D856" s="104"/>
      <c r="E856" s="105"/>
      <c r="F856" s="29"/>
      <c r="G856" s="30"/>
      <c r="H856" s="30"/>
      <c r="I856" s="31"/>
      <c r="J856" s="106"/>
      <c r="K856" s="106"/>
      <c r="L856" s="107"/>
      <c r="M856" s="107"/>
      <c r="N856" s="108"/>
      <c r="O856" s="108"/>
      <c r="P856" s="108"/>
      <c r="Q856" s="108"/>
      <c r="R856" s="108"/>
      <c r="S856" s="107"/>
      <c r="T856" s="107"/>
      <c r="U856" s="33"/>
      <c r="V856" s="31"/>
      <c r="W856" s="38"/>
      <c r="X856" s="38"/>
      <c r="Y856" s="38"/>
      <c r="Z856" s="38"/>
      <c r="AA856" s="38"/>
      <c r="AB856" s="33"/>
      <c r="AC856" s="33"/>
      <c r="AD856" s="33"/>
      <c r="AE856" s="33"/>
      <c r="AF856" s="33"/>
      <c r="AG856" s="33"/>
      <c r="AH856" s="33"/>
      <c r="AI856" s="170"/>
      <c r="AJ856" s="170"/>
      <c r="AK856" s="170"/>
      <c r="AL856" s="170"/>
      <c r="AM856" s="33"/>
      <c r="AN856" s="48"/>
      <c r="AO856" s="34"/>
      <c r="AP856" s="38"/>
      <c r="AQ856" s="34"/>
      <c r="AR856" s="31"/>
      <c r="AS856" s="38"/>
      <c r="AT856" s="38"/>
      <c r="AU856" s="37"/>
      <c r="AV856" s="38"/>
      <c r="AW856" s="38"/>
      <c r="AX856" s="147"/>
      <c r="AY856" s="60"/>
      <c r="AZ856" s="60"/>
      <c r="BA856" s="148"/>
      <c r="BB856" s="282"/>
      <c r="BC856" s="283"/>
      <c r="BD856" s="147"/>
      <c r="BE856" s="147"/>
      <c r="BF856" s="147"/>
      <c r="BG856" s="147"/>
      <c r="BH856" s="147"/>
      <c r="BI856" s="147"/>
      <c r="BJ856" s="147"/>
      <c r="BK856" s="148"/>
      <c r="BL856" s="149"/>
      <c r="BM856" s="149"/>
      <c r="BN856" s="147"/>
      <c r="BO856" s="38"/>
      <c r="BP856" s="38"/>
      <c r="BQ856" s="187"/>
      <c r="BR856" s="61"/>
      <c r="BS856" s="61"/>
      <c r="BT856" s="188"/>
      <c r="BU856" s="275"/>
      <c r="BV856" s="275"/>
      <c r="BW856" s="187"/>
      <c r="BX856" s="187"/>
      <c r="BY856" s="187"/>
      <c r="BZ856" s="187"/>
      <c r="CA856" s="187"/>
      <c r="CB856" s="187"/>
      <c r="CC856" s="187"/>
      <c r="CD856" s="187"/>
      <c r="CE856" s="187"/>
      <c r="CF856" s="188"/>
      <c r="CG856" s="189"/>
      <c r="CH856" s="189"/>
      <c r="CI856" s="187"/>
      <c r="CJ856" s="38"/>
      <c r="CK856" s="38"/>
      <c r="CL856" s="38"/>
      <c r="CM856" s="38"/>
      <c r="CN856" s="38"/>
      <c r="CO856" s="38"/>
      <c r="CP856" s="38"/>
      <c r="CQ856" s="38"/>
      <c r="CR856" s="38"/>
      <c r="CS856" s="38"/>
    </row>
    <row r="857" spans="1:97" ht="13.5" customHeight="1" x14ac:dyDescent="0.35">
      <c r="A857" s="25"/>
      <c r="B857" s="132"/>
      <c r="C857" s="27"/>
      <c r="D857" s="104"/>
      <c r="E857" s="105"/>
      <c r="F857" s="29"/>
      <c r="G857" s="30"/>
      <c r="H857" s="30"/>
      <c r="I857" s="31"/>
      <c r="J857" s="106"/>
      <c r="K857" s="106"/>
      <c r="L857" s="107"/>
      <c r="M857" s="107"/>
      <c r="N857" s="108"/>
      <c r="O857" s="108"/>
      <c r="P857" s="108"/>
      <c r="Q857" s="108"/>
      <c r="R857" s="108"/>
      <c r="S857" s="107"/>
      <c r="T857" s="107"/>
      <c r="U857" s="33"/>
      <c r="V857" s="31"/>
      <c r="W857" s="38"/>
      <c r="X857" s="38"/>
      <c r="Y857" s="38"/>
      <c r="Z857" s="38"/>
      <c r="AA857" s="38"/>
      <c r="AB857" s="33"/>
      <c r="AC857" s="33"/>
      <c r="AD857" s="33"/>
      <c r="AE857" s="33"/>
      <c r="AF857" s="33"/>
      <c r="AG857" s="33"/>
      <c r="AH857" s="33"/>
      <c r="AI857" s="170"/>
      <c r="AJ857" s="170"/>
      <c r="AK857" s="170"/>
      <c r="AL857" s="170"/>
      <c r="AM857" s="33"/>
      <c r="AN857" s="48"/>
      <c r="AO857" s="34"/>
      <c r="AP857" s="38"/>
      <c r="AQ857" s="34"/>
      <c r="AR857" s="31"/>
      <c r="AS857" s="38"/>
      <c r="AT857" s="38"/>
      <c r="AU857" s="37"/>
      <c r="AV857" s="38"/>
      <c r="AW857" s="38"/>
      <c r="AX857" s="147"/>
      <c r="AY857" s="60"/>
      <c r="AZ857" s="60"/>
      <c r="BA857" s="148"/>
      <c r="BB857" s="282"/>
      <c r="BC857" s="283"/>
      <c r="BD857" s="147"/>
      <c r="BE857" s="147"/>
      <c r="BF857" s="147"/>
      <c r="BG857" s="147"/>
      <c r="BH857" s="147"/>
      <c r="BI857" s="147"/>
      <c r="BJ857" s="147"/>
      <c r="BK857" s="148"/>
      <c r="BL857" s="149"/>
      <c r="BM857" s="149"/>
      <c r="BN857" s="147"/>
      <c r="BO857" s="38"/>
      <c r="BP857" s="38"/>
      <c r="BQ857" s="187"/>
      <c r="BR857" s="61"/>
      <c r="BS857" s="61"/>
      <c r="BT857" s="188"/>
      <c r="BU857" s="275"/>
      <c r="BV857" s="275"/>
      <c r="BW857" s="187"/>
      <c r="BX857" s="187"/>
      <c r="BY857" s="187"/>
      <c r="BZ857" s="187"/>
      <c r="CA857" s="187"/>
      <c r="CB857" s="187"/>
      <c r="CC857" s="187"/>
      <c r="CD857" s="187"/>
      <c r="CE857" s="187"/>
      <c r="CF857" s="188"/>
      <c r="CG857" s="189"/>
      <c r="CH857" s="189"/>
      <c r="CI857" s="187"/>
      <c r="CJ857" s="38"/>
      <c r="CK857" s="38"/>
      <c r="CL857" s="38"/>
      <c r="CM857" s="38"/>
      <c r="CN857" s="38"/>
      <c r="CO857" s="38"/>
      <c r="CP857" s="38"/>
      <c r="CQ857" s="38"/>
      <c r="CR857" s="38"/>
      <c r="CS857" s="38"/>
    </row>
    <row r="858" spans="1:97" ht="13.5" customHeight="1" x14ac:dyDescent="0.35">
      <c r="A858" s="25"/>
      <c r="B858" s="132"/>
      <c r="C858" s="27"/>
      <c r="D858" s="104"/>
      <c r="E858" s="105"/>
      <c r="F858" s="29"/>
      <c r="G858" s="30"/>
      <c r="H858" s="30"/>
      <c r="I858" s="31"/>
      <c r="J858" s="106"/>
      <c r="K858" s="106"/>
      <c r="L858" s="107"/>
      <c r="M858" s="107"/>
      <c r="N858" s="108"/>
      <c r="O858" s="108"/>
      <c r="P858" s="108"/>
      <c r="Q858" s="108"/>
      <c r="R858" s="108"/>
      <c r="S858" s="107"/>
      <c r="T858" s="107"/>
      <c r="U858" s="33"/>
      <c r="V858" s="31"/>
      <c r="W858" s="38"/>
      <c r="X858" s="38"/>
      <c r="Y858" s="38"/>
      <c r="Z858" s="38"/>
      <c r="AA858" s="38"/>
      <c r="AB858" s="33"/>
      <c r="AC858" s="33"/>
      <c r="AD858" s="33"/>
      <c r="AE858" s="33"/>
      <c r="AF858" s="33"/>
      <c r="AG858" s="33"/>
      <c r="AH858" s="33"/>
      <c r="AI858" s="170"/>
      <c r="AJ858" s="170"/>
      <c r="AK858" s="170"/>
      <c r="AL858" s="170"/>
      <c r="AM858" s="33"/>
      <c r="AN858" s="48"/>
      <c r="AO858" s="34"/>
      <c r="AP858" s="38"/>
      <c r="AQ858" s="34"/>
      <c r="AR858" s="31"/>
      <c r="AS858" s="38"/>
      <c r="AT858" s="38"/>
      <c r="AU858" s="37"/>
      <c r="AV858" s="38"/>
      <c r="AW858" s="38"/>
      <c r="AX858" s="147"/>
      <c r="AY858" s="60"/>
      <c r="AZ858" s="60"/>
      <c r="BA858" s="148"/>
      <c r="BB858" s="282"/>
      <c r="BC858" s="283"/>
      <c r="BD858" s="147"/>
      <c r="BE858" s="147"/>
      <c r="BF858" s="147"/>
      <c r="BG858" s="147"/>
      <c r="BH858" s="147"/>
      <c r="BI858" s="147"/>
      <c r="BJ858" s="147"/>
      <c r="BK858" s="148"/>
      <c r="BL858" s="149"/>
      <c r="BM858" s="149"/>
      <c r="BN858" s="147"/>
      <c r="BO858" s="38"/>
      <c r="BP858" s="38"/>
      <c r="BQ858" s="187"/>
      <c r="BR858" s="61"/>
      <c r="BS858" s="61"/>
      <c r="BT858" s="188"/>
      <c r="BU858" s="275"/>
      <c r="BV858" s="275"/>
      <c r="BW858" s="187"/>
      <c r="BX858" s="187"/>
      <c r="BY858" s="187"/>
      <c r="BZ858" s="187"/>
      <c r="CA858" s="187"/>
      <c r="CB858" s="187"/>
      <c r="CC858" s="187"/>
      <c r="CD858" s="187"/>
      <c r="CE858" s="187"/>
      <c r="CF858" s="188"/>
      <c r="CG858" s="189"/>
      <c r="CH858" s="189"/>
      <c r="CI858" s="187"/>
      <c r="CJ858" s="38"/>
      <c r="CK858" s="38"/>
      <c r="CL858" s="38"/>
      <c r="CM858" s="38"/>
      <c r="CN858" s="38"/>
      <c r="CO858" s="38"/>
      <c r="CP858" s="38"/>
      <c r="CQ858" s="38"/>
      <c r="CR858" s="38"/>
      <c r="CS858" s="38"/>
    </row>
    <row r="859" spans="1:97" ht="13.5" customHeight="1" x14ac:dyDescent="0.35">
      <c r="A859" s="25"/>
      <c r="B859" s="132"/>
      <c r="C859" s="27"/>
      <c r="D859" s="104"/>
      <c r="E859" s="105"/>
      <c r="F859" s="29"/>
      <c r="G859" s="30"/>
      <c r="H859" s="30"/>
      <c r="I859" s="31"/>
      <c r="J859" s="106"/>
      <c r="K859" s="106"/>
      <c r="L859" s="107"/>
      <c r="M859" s="107"/>
      <c r="N859" s="108"/>
      <c r="O859" s="108"/>
      <c r="P859" s="108"/>
      <c r="Q859" s="108"/>
      <c r="R859" s="108"/>
      <c r="S859" s="107"/>
      <c r="T859" s="107"/>
      <c r="U859" s="33"/>
      <c r="V859" s="31"/>
      <c r="W859" s="38"/>
      <c r="X859" s="38"/>
      <c r="Y859" s="38"/>
      <c r="Z859" s="38"/>
      <c r="AA859" s="38"/>
      <c r="AB859" s="33"/>
      <c r="AC859" s="33"/>
      <c r="AD859" s="33"/>
      <c r="AE859" s="33"/>
      <c r="AF859" s="33"/>
      <c r="AG859" s="33"/>
      <c r="AH859" s="33"/>
      <c r="AI859" s="170"/>
      <c r="AJ859" s="170"/>
      <c r="AK859" s="170"/>
      <c r="AL859" s="170"/>
      <c r="AM859" s="33"/>
      <c r="AN859" s="48"/>
      <c r="AO859" s="34"/>
      <c r="AP859" s="38"/>
      <c r="AQ859" s="34"/>
      <c r="AR859" s="31"/>
      <c r="AS859" s="38"/>
      <c r="AT859" s="38"/>
      <c r="AU859" s="37"/>
      <c r="AV859" s="38"/>
      <c r="AW859" s="38"/>
      <c r="AX859" s="147"/>
      <c r="AY859" s="60"/>
      <c r="AZ859" s="60"/>
      <c r="BA859" s="148"/>
      <c r="BB859" s="282"/>
      <c r="BC859" s="283"/>
      <c r="BD859" s="147"/>
      <c r="BE859" s="147"/>
      <c r="BF859" s="147"/>
      <c r="BG859" s="147"/>
      <c r="BH859" s="147"/>
      <c r="BI859" s="147"/>
      <c r="BJ859" s="147"/>
      <c r="BK859" s="148"/>
      <c r="BL859" s="149"/>
      <c r="BM859" s="149"/>
      <c r="BN859" s="147"/>
      <c r="BO859" s="38"/>
      <c r="BP859" s="38"/>
      <c r="BQ859" s="187"/>
      <c r="BR859" s="61"/>
      <c r="BS859" s="61"/>
      <c r="BT859" s="188"/>
      <c r="BU859" s="275"/>
      <c r="BV859" s="275"/>
      <c r="BW859" s="187"/>
      <c r="BX859" s="187"/>
      <c r="BY859" s="187"/>
      <c r="BZ859" s="187"/>
      <c r="CA859" s="187"/>
      <c r="CB859" s="187"/>
      <c r="CC859" s="187"/>
      <c r="CD859" s="187"/>
      <c r="CE859" s="187"/>
      <c r="CF859" s="188"/>
      <c r="CG859" s="189"/>
      <c r="CH859" s="189"/>
      <c r="CI859" s="187"/>
      <c r="CJ859" s="38"/>
      <c r="CK859" s="38"/>
      <c r="CL859" s="38"/>
      <c r="CM859" s="38"/>
      <c r="CN859" s="38"/>
      <c r="CO859" s="38"/>
      <c r="CP859" s="38"/>
      <c r="CQ859" s="38"/>
      <c r="CR859" s="38"/>
      <c r="CS859" s="38"/>
    </row>
    <row r="860" spans="1:97" ht="13.5" customHeight="1" x14ac:dyDescent="0.35">
      <c r="A860" s="25"/>
      <c r="B860" s="132"/>
      <c r="C860" s="27"/>
      <c r="D860" s="104"/>
      <c r="E860" s="105"/>
      <c r="F860" s="29"/>
      <c r="G860" s="30"/>
      <c r="H860" s="30"/>
      <c r="I860" s="31"/>
      <c r="J860" s="106"/>
      <c r="K860" s="106"/>
      <c r="L860" s="107"/>
      <c r="M860" s="107"/>
      <c r="N860" s="108"/>
      <c r="O860" s="108"/>
      <c r="P860" s="108"/>
      <c r="Q860" s="108"/>
      <c r="R860" s="108"/>
      <c r="S860" s="107"/>
      <c r="T860" s="107"/>
      <c r="U860" s="33"/>
      <c r="V860" s="31"/>
      <c r="W860" s="38"/>
      <c r="X860" s="38"/>
      <c r="Y860" s="38"/>
      <c r="Z860" s="38"/>
      <c r="AA860" s="38"/>
      <c r="AB860" s="33"/>
      <c r="AC860" s="33"/>
      <c r="AD860" s="33"/>
      <c r="AE860" s="33"/>
      <c r="AF860" s="33"/>
      <c r="AG860" s="33"/>
      <c r="AH860" s="33"/>
      <c r="AI860" s="170"/>
      <c r="AJ860" s="170"/>
      <c r="AK860" s="170"/>
      <c r="AL860" s="170"/>
      <c r="AM860" s="33"/>
      <c r="AN860" s="48"/>
      <c r="AO860" s="34"/>
      <c r="AP860" s="38"/>
      <c r="AQ860" s="34"/>
      <c r="AR860" s="31"/>
      <c r="AS860" s="38"/>
      <c r="AT860" s="38"/>
      <c r="AU860" s="37"/>
      <c r="AV860" s="38"/>
      <c r="AW860" s="38"/>
      <c r="AX860" s="147"/>
      <c r="AY860" s="60"/>
      <c r="AZ860" s="60"/>
      <c r="BA860" s="148"/>
      <c r="BB860" s="282"/>
      <c r="BC860" s="283"/>
      <c r="BD860" s="147"/>
      <c r="BE860" s="147"/>
      <c r="BF860" s="147"/>
      <c r="BG860" s="147"/>
      <c r="BH860" s="147"/>
      <c r="BI860" s="147"/>
      <c r="BJ860" s="147"/>
      <c r="BK860" s="148"/>
      <c r="BL860" s="149"/>
      <c r="BM860" s="149"/>
      <c r="BN860" s="147"/>
      <c r="BO860" s="38"/>
      <c r="BP860" s="38"/>
      <c r="BQ860" s="187"/>
      <c r="BR860" s="61"/>
      <c r="BS860" s="61"/>
      <c r="BT860" s="188"/>
      <c r="BU860" s="275"/>
      <c r="BV860" s="275"/>
      <c r="BW860" s="187"/>
      <c r="BX860" s="187"/>
      <c r="BY860" s="187"/>
      <c r="BZ860" s="187"/>
      <c r="CA860" s="187"/>
      <c r="CB860" s="187"/>
      <c r="CC860" s="187"/>
      <c r="CD860" s="187"/>
      <c r="CE860" s="187"/>
      <c r="CF860" s="188"/>
      <c r="CG860" s="189"/>
      <c r="CH860" s="189"/>
      <c r="CI860" s="187"/>
      <c r="CJ860" s="38"/>
      <c r="CK860" s="38"/>
      <c r="CL860" s="38"/>
      <c r="CM860" s="38"/>
      <c r="CN860" s="38"/>
      <c r="CO860" s="38"/>
      <c r="CP860" s="38"/>
      <c r="CQ860" s="38"/>
      <c r="CR860" s="38"/>
      <c r="CS860" s="38"/>
    </row>
    <row r="861" spans="1:97" ht="13.5" customHeight="1" x14ac:dyDescent="0.35">
      <c r="A861" s="25"/>
      <c r="B861" s="132"/>
      <c r="C861" s="27"/>
      <c r="D861" s="104"/>
      <c r="E861" s="105"/>
      <c r="F861" s="29"/>
      <c r="G861" s="30"/>
      <c r="H861" s="30"/>
      <c r="I861" s="31"/>
      <c r="J861" s="106"/>
      <c r="K861" s="106"/>
      <c r="L861" s="107"/>
      <c r="M861" s="107"/>
      <c r="N861" s="108"/>
      <c r="O861" s="108"/>
      <c r="P861" s="108"/>
      <c r="Q861" s="108"/>
      <c r="R861" s="108"/>
      <c r="S861" s="107"/>
      <c r="T861" s="107"/>
      <c r="U861" s="33"/>
      <c r="V861" s="31"/>
      <c r="W861" s="38"/>
      <c r="X861" s="38"/>
      <c r="Y861" s="38"/>
      <c r="Z861" s="38"/>
      <c r="AA861" s="38"/>
      <c r="AB861" s="33"/>
      <c r="AC861" s="33"/>
      <c r="AD861" s="33"/>
      <c r="AE861" s="33"/>
      <c r="AF861" s="33"/>
      <c r="AG861" s="33"/>
      <c r="AH861" s="33"/>
      <c r="AI861" s="170"/>
      <c r="AJ861" s="170"/>
      <c r="AK861" s="170"/>
      <c r="AL861" s="170"/>
      <c r="AM861" s="33"/>
      <c r="AN861" s="48"/>
      <c r="AO861" s="34"/>
      <c r="AP861" s="38"/>
      <c r="AQ861" s="34"/>
      <c r="AR861" s="31"/>
      <c r="AS861" s="38"/>
      <c r="AT861" s="38"/>
      <c r="AU861" s="37"/>
      <c r="AV861" s="38"/>
      <c r="AW861" s="38"/>
      <c r="AX861" s="147"/>
      <c r="AY861" s="60"/>
      <c r="AZ861" s="60"/>
      <c r="BA861" s="148"/>
      <c r="BB861" s="282"/>
      <c r="BC861" s="283"/>
      <c r="BD861" s="147"/>
      <c r="BE861" s="147"/>
      <c r="BF861" s="147"/>
      <c r="BG861" s="147"/>
      <c r="BH861" s="147"/>
      <c r="BI861" s="147"/>
      <c r="BJ861" s="147"/>
      <c r="BK861" s="148"/>
      <c r="BL861" s="149"/>
      <c r="BM861" s="149"/>
      <c r="BN861" s="147"/>
      <c r="BO861" s="38"/>
      <c r="BP861" s="38"/>
      <c r="BQ861" s="187"/>
      <c r="BR861" s="61"/>
      <c r="BS861" s="61"/>
      <c r="BT861" s="188"/>
      <c r="BU861" s="275"/>
      <c r="BV861" s="275"/>
      <c r="BW861" s="187"/>
      <c r="BX861" s="187"/>
      <c r="BY861" s="187"/>
      <c r="BZ861" s="187"/>
      <c r="CA861" s="187"/>
      <c r="CB861" s="187"/>
      <c r="CC861" s="187"/>
      <c r="CD861" s="187"/>
      <c r="CE861" s="187"/>
      <c r="CF861" s="188"/>
      <c r="CG861" s="189"/>
      <c r="CH861" s="189"/>
      <c r="CI861" s="187"/>
      <c r="CJ861" s="38"/>
      <c r="CK861" s="38"/>
      <c r="CL861" s="38"/>
      <c r="CM861" s="38"/>
      <c r="CN861" s="38"/>
      <c r="CO861" s="38"/>
      <c r="CP861" s="38"/>
      <c r="CQ861" s="38"/>
      <c r="CR861" s="38"/>
      <c r="CS861" s="38"/>
    </row>
    <row r="862" spans="1:97" ht="13.5" customHeight="1" x14ac:dyDescent="0.35">
      <c r="A862" s="25"/>
      <c r="B862" s="132"/>
      <c r="C862" s="27"/>
      <c r="D862" s="104"/>
      <c r="E862" s="105"/>
      <c r="F862" s="29"/>
      <c r="G862" s="30"/>
      <c r="H862" s="30"/>
      <c r="I862" s="31"/>
      <c r="J862" s="106"/>
      <c r="K862" s="106"/>
      <c r="L862" s="107"/>
      <c r="M862" s="107"/>
      <c r="N862" s="108"/>
      <c r="O862" s="108"/>
      <c r="P862" s="108"/>
      <c r="Q862" s="108"/>
      <c r="R862" s="108"/>
      <c r="S862" s="107"/>
      <c r="T862" s="107"/>
      <c r="U862" s="33"/>
      <c r="V862" s="31"/>
      <c r="W862" s="38"/>
      <c r="X862" s="38"/>
      <c r="Y862" s="38"/>
      <c r="Z862" s="38"/>
      <c r="AA862" s="38"/>
      <c r="AB862" s="33"/>
      <c r="AC862" s="33"/>
      <c r="AD862" s="33"/>
      <c r="AE862" s="33"/>
      <c r="AF862" s="33"/>
      <c r="AG862" s="33"/>
      <c r="AH862" s="33"/>
      <c r="AI862" s="170"/>
      <c r="AJ862" s="170"/>
      <c r="AK862" s="170"/>
      <c r="AL862" s="170"/>
      <c r="AM862" s="33"/>
      <c r="AN862" s="48"/>
      <c r="AO862" s="34"/>
      <c r="AP862" s="38"/>
      <c r="AQ862" s="34"/>
      <c r="AR862" s="31"/>
      <c r="AS862" s="38"/>
      <c r="AT862" s="38"/>
      <c r="AU862" s="37"/>
      <c r="AV862" s="38"/>
      <c r="AW862" s="38"/>
      <c r="AX862" s="147"/>
      <c r="AY862" s="60"/>
      <c r="AZ862" s="60"/>
      <c r="BA862" s="148"/>
      <c r="BB862" s="282"/>
      <c r="BC862" s="283"/>
      <c r="BD862" s="147"/>
      <c r="BE862" s="147"/>
      <c r="BF862" s="147"/>
      <c r="BG862" s="147"/>
      <c r="BH862" s="147"/>
      <c r="BI862" s="147"/>
      <c r="BJ862" s="147"/>
      <c r="BK862" s="148"/>
      <c r="BL862" s="149"/>
      <c r="BM862" s="149"/>
      <c r="BN862" s="147"/>
      <c r="BO862" s="38"/>
      <c r="BP862" s="38"/>
      <c r="BQ862" s="187"/>
      <c r="BR862" s="61"/>
      <c r="BS862" s="61"/>
      <c r="BT862" s="188"/>
      <c r="BU862" s="275"/>
      <c r="BV862" s="275"/>
      <c r="BW862" s="187"/>
      <c r="BX862" s="187"/>
      <c r="BY862" s="187"/>
      <c r="BZ862" s="187"/>
      <c r="CA862" s="187"/>
      <c r="CB862" s="187"/>
      <c r="CC862" s="187"/>
      <c r="CD862" s="187"/>
      <c r="CE862" s="187"/>
      <c r="CF862" s="188"/>
      <c r="CG862" s="189"/>
      <c r="CH862" s="189"/>
      <c r="CI862" s="187"/>
      <c r="CJ862" s="38"/>
      <c r="CK862" s="38"/>
      <c r="CL862" s="38"/>
      <c r="CM862" s="38"/>
      <c r="CN862" s="38"/>
      <c r="CO862" s="38"/>
      <c r="CP862" s="38"/>
      <c r="CQ862" s="38"/>
      <c r="CR862" s="38"/>
      <c r="CS862" s="38"/>
    </row>
    <row r="863" spans="1:97" ht="13.5" customHeight="1" x14ac:dyDescent="0.35">
      <c r="A863" s="25"/>
      <c r="B863" s="132"/>
      <c r="C863" s="27"/>
      <c r="D863" s="104"/>
      <c r="E863" s="105"/>
      <c r="F863" s="29"/>
      <c r="G863" s="30"/>
      <c r="H863" s="30"/>
      <c r="I863" s="31"/>
      <c r="J863" s="106"/>
      <c r="K863" s="106"/>
      <c r="L863" s="107"/>
      <c r="M863" s="107"/>
      <c r="N863" s="108"/>
      <c r="O863" s="108"/>
      <c r="P863" s="108"/>
      <c r="Q863" s="108"/>
      <c r="R863" s="108"/>
      <c r="S863" s="107"/>
      <c r="T863" s="107"/>
      <c r="U863" s="33"/>
      <c r="V863" s="31"/>
      <c r="W863" s="38"/>
      <c r="X863" s="38"/>
      <c r="Y863" s="38"/>
      <c r="Z863" s="38"/>
      <c r="AA863" s="38"/>
      <c r="AB863" s="33"/>
      <c r="AC863" s="33"/>
      <c r="AD863" s="33"/>
      <c r="AE863" s="33"/>
      <c r="AF863" s="33"/>
      <c r="AG863" s="33"/>
      <c r="AH863" s="33"/>
      <c r="AI863" s="170"/>
      <c r="AJ863" s="170"/>
      <c r="AK863" s="170"/>
      <c r="AL863" s="170"/>
      <c r="AM863" s="33"/>
      <c r="AN863" s="48"/>
      <c r="AO863" s="34"/>
      <c r="AP863" s="38"/>
      <c r="AQ863" s="34"/>
      <c r="AR863" s="31"/>
      <c r="AS863" s="38"/>
      <c r="AT863" s="38"/>
      <c r="AU863" s="37"/>
      <c r="AV863" s="38"/>
      <c r="AW863" s="38"/>
      <c r="AX863" s="147"/>
      <c r="AY863" s="60"/>
      <c r="AZ863" s="60"/>
      <c r="BA863" s="148"/>
      <c r="BB863" s="282"/>
      <c r="BC863" s="283"/>
      <c r="BD863" s="147"/>
      <c r="BE863" s="147"/>
      <c r="BF863" s="147"/>
      <c r="BG863" s="147"/>
      <c r="BH863" s="147"/>
      <c r="BI863" s="147"/>
      <c r="BJ863" s="147"/>
      <c r="BK863" s="148"/>
      <c r="BL863" s="149"/>
      <c r="BM863" s="149"/>
      <c r="BN863" s="147"/>
      <c r="BO863" s="38"/>
      <c r="BP863" s="38"/>
      <c r="BQ863" s="187"/>
      <c r="BR863" s="61"/>
      <c r="BS863" s="61"/>
      <c r="BT863" s="188"/>
      <c r="BU863" s="275"/>
      <c r="BV863" s="275"/>
      <c r="BW863" s="187"/>
      <c r="BX863" s="187"/>
      <c r="BY863" s="187"/>
      <c r="BZ863" s="187"/>
      <c r="CA863" s="187"/>
      <c r="CB863" s="187"/>
      <c r="CC863" s="187"/>
      <c r="CD863" s="187"/>
      <c r="CE863" s="187"/>
      <c r="CF863" s="188"/>
      <c r="CG863" s="189"/>
      <c r="CH863" s="189"/>
      <c r="CI863" s="187"/>
      <c r="CJ863" s="38"/>
      <c r="CK863" s="38"/>
      <c r="CL863" s="38"/>
      <c r="CM863" s="38"/>
      <c r="CN863" s="38"/>
      <c r="CO863" s="38"/>
      <c r="CP863" s="38"/>
      <c r="CQ863" s="38"/>
      <c r="CR863" s="38"/>
      <c r="CS863" s="38"/>
    </row>
    <row r="864" spans="1:97" ht="13.5" customHeight="1" x14ac:dyDescent="0.35">
      <c r="A864" s="25"/>
      <c r="B864" s="132"/>
      <c r="C864" s="27"/>
      <c r="D864" s="104"/>
      <c r="E864" s="105"/>
      <c r="F864" s="29"/>
      <c r="G864" s="30"/>
      <c r="H864" s="30"/>
      <c r="I864" s="31"/>
      <c r="J864" s="106"/>
      <c r="K864" s="106"/>
      <c r="L864" s="107"/>
      <c r="M864" s="107"/>
      <c r="N864" s="108"/>
      <c r="O864" s="108"/>
      <c r="P864" s="108"/>
      <c r="Q864" s="108"/>
      <c r="R864" s="108"/>
      <c r="S864" s="107"/>
      <c r="T864" s="107"/>
      <c r="U864" s="33"/>
      <c r="V864" s="31"/>
      <c r="W864" s="38"/>
      <c r="X864" s="38"/>
      <c r="Y864" s="38"/>
      <c r="Z864" s="38"/>
      <c r="AA864" s="38"/>
      <c r="AB864" s="33"/>
      <c r="AC864" s="33"/>
      <c r="AD864" s="33"/>
      <c r="AE864" s="33"/>
      <c r="AF864" s="33"/>
      <c r="AG864" s="33"/>
      <c r="AH864" s="33"/>
      <c r="AI864" s="170"/>
      <c r="AJ864" s="170"/>
      <c r="AK864" s="170"/>
      <c r="AL864" s="170"/>
      <c r="AM864" s="33"/>
      <c r="AN864" s="48"/>
      <c r="AO864" s="34"/>
      <c r="AP864" s="38"/>
      <c r="AQ864" s="34"/>
      <c r="AR864" s="31"/>
      <c r="AS864" s="38"/>
      <c r="AT864" s="38"/>
      <c r="AU864" s="37"/>
      <c r="AV864" s="38"/>
      <c r="AW864" s="38"/>
      <c r="AX864" s="147"/>
      <c r="AY864" s="60"/>
      <c r="AZ864" s="60"/>
      <c r="BA864" s="148"/>
      <c r="BB864" s="282"/>
      <c r="BC864" s="283"/>
      <c r="BD864" s="147"/>
      <c r="BE864" s="147"/>
      <c r="BF864" s="147"/>
      <c r="BG864" s="147"/>
      <c r="BH864" s="147"/>
      <c r="BI864" s="147"/>
      <c r="BJ864" s="147"/>
      <c r="BK864" s="148"/>
      <c r="BL864" s="149"/>
      <c r="BM864" s="149"/>
      <c r="BN864" s="147"/>
      <c r="BO864" s="38"/>
      <c r="BP864" s="38"/>
      <c r="BQ864" s="187"/>
      <c r="BR864" s="61"/>
      <c r="BS864" s="61"/>
      <c r="BT864" s="188"/>
      <c r="BU864" s="275"/>
      <c r="BV864" s="275"/>
      <c r="BW864" s="187"/>
      <c r="BX864" s="187"/>
      <c r="BY864" s="187"/>
      <c r="BZ864" s="187"/>
      <c r="CA864" s="187"/>
      <c r="CB864" s="187"/>
      <c r="CC864" s="187"/>
      <c r="CD864" s="187"/>
      <c r="CE864" s="187"/>
      <c r="CF864" s="188"/>
      <c r="CG864" s="189"/>
      <c r="CH864" s="189"/>
      <c r="CI864" s="187"/>
      <c r="CJ864" s="38"/>
      <c r="CK864" s="38"/>
      <c r="CL864" s="38"/>
      <c r="CM864" s="38"/>
      <c r="CN864" s="38"/>
      <c r="CO864" s="38"/>
      <c r="CP864" s="38"/>
      <c r="CQ864" s="38"/>
      <c r="CR864" s="38"/>
      <c r="CS864" s="38"/>
    </row>
    <row r="865" spans="1:97" ht="13.5" customHeight="1" x14ac:dyDescent="0.35">
      <c r="A865" s="25"/>
      <c r="B865" s="132"/>
      <c r="C865" s="27"/>
      <c r="D865" s="104"/>
      <c r="E865" s="105"/>
      <c r="F865" s="29"/>
      <c r="G865" s="30"/>
      <c r="H865" s="30"/>
      <c r="I865" s="31"/>
      <c r="J865" s="106"/>
      <c r="K865" s="106"/>
      <c r="L865" s="107"/>
      <c r="M865" s="107"/>
      <c r="N865" s="108"/>
      <c r="O865" s="108"/>
      <c r="P865" s="108"/>
      <c r="Q865" s="108"/>
      <c r="R865" s="108"/>
      <c r="S865" s="107"/>
      <c r="T865" s="107"/>
      <c r="U865" s="33"/>
      <c r="V865" s="31"/>
      <c r="W865" s="38"/>
      <c r="X865" s="38"/>
      <c r="Y865" s="38"/>
      <c r="Z865" s="38"/>
      <c r="AA865" s="38"/>
      <c r="AB865" s="33"/>
      <c r="AC865" s="33"/>
      <c r="AD865" s="33"/>
      <c r="AE865" s="33"/>
      <c r="AF865" s="33"/>
      <c r="AG865" s="33"/>
      <c r="AH865" s="33"/>
      <c r="AI865" s="170"/>
      <c r="AJ865" s="170"/>
      <c r="AK865" s="170"/>
      <c r="AL865" s="170"/>
      <c r="AM865" s="33"/>
      <c r="AN865" s="48"/>
      <c r="AO865" s="34"/>
      <c r="AP865" s="38"/>
      <c r="AQ865" s="34"/>
      <c r="AR865" s="31"/>
      <c r="AS865" s="38"/>
      <c r="AT865" s="38"/>
      <c r="AU865" s="37"/>
      <c r="AV865" s="38"/>
      <c r="AW865" s="38"/>
      <c r="AX865" s="147"/>
      <c r="AY865" s="60"/>
      <c r="AZ865" s="60"/>
      <c r="BA865" s="148"/>
      <c r="BB865" s="282"/>
      <c r="BC865" s="283"/>
      <c r="BD865" s="147"/>
      <c r="BE865" s="147"/>
      <c r="BF865" s="147"/>
      <c r="BG865" s="147"/>
      <c r="BH865" s="147"/>
      <c r="BI865" s="147"/>
      <c r="BJ865" s="147"/>
      <c r="BK865" s="148"/>
      <c r="BL865" s="149"/>
      <c r="BM865" s="149"/>
      <c r="BN865" s="147"/>
      <c r="BO865" s="38"/>
      <c r="BP865" s="38"/>
      <c r="BQ865" s="187"/>
      <c r="BR865" s="61"/>
      <c r="BS865" s="61"/>
      <c r="BT865" s="188"/>
      <c r="BU865" s="275"/>
      <c r="BV865" s="275"/>
      <c r="BW865" s="187"/>
      <c r="BX865" s="187"/>
      <c r="BY865" s="187"/>
      <c r="BZ865" s="187"/>
      <c r="CA865" s="187"/>
      <c r="CB865" s="187"/>
      <c r="CC865" s="187"/>
      <c r="CD865" s="187"/>
      <c r="CE865" s="187"/>
      <c r="CF865" s="188"/>
      <c r="CG865" s="189"/>
      <c r="CH865" s="189"/>
      <c r="CI865" s="187"/>
      <c r="CJ865" s="38"/>
      <c r="CK865" s="38"/>
      <c r="CL865" s="38"/>
      <c r="CM865" s="38"/>
      <c r="CN865" s="38"/>
      <c r="CO865" s="38"/>
      <c r="CP865" s="38"/>
      <c r="CQ865" s="38"/>
      <c r="CR865" s="38"/>
      <c r="CS865" s="38"/>
    </row>
    <row r="866" spans="1:97" ht="13.5" customHeight="1" x14ac:dyDescent="0.35">
      <c r="A866" s="25"/>
      <c r="B866" s="132"/>
      <c r="C866" s="27"/>
      <c r="D866" s="104"/>
      <c r="E866" s="105"/>
      <c r="F866" s="29"/>
      <c r="G866" s="30"/>
      <c r="H866" s="30"/>
      <c r="I866" s="31"/>
      <c r="J866" s="106"/>
      <c r="K866" s="106"/>
      <c r="L866" s="107"/>
      <c r="M866" s="107"/>
      <c r="N866" s="108"/>
      <c r="O866" s="108"/>
      <c r="P866" s="108"/>
      <c r="Q866" s="108"/>
      <c r="R866" s="108"/>
      <c r="S866" s="107"/>
      <c r="T866" s="107"/>
      <c r="U866" s="33"/>
      <c r="V866" s="31"/>
      <c r="W866" s="38"/>
      <c r="X866" s="38"/>
      <c r="Y866" s="38"/>
      <c r="Z866" s="38"/>
      <c r="AA866" s="38"/>
      <c r="AB866" s="33"/>
      <c r="AC866" s="33"/>
      <c r="AD866" s="33"/>
      <c r="AE866" s="33"/>
      <c r="AF866" s="33"/>
      <c r="AG866" s="33"/>
      <c r="AH866" s="33"/>
      <c r="AI866" s="170"/>
      <c r="AJ866" s="170"/>
      <c r="AK866" s="170"/>
      <c r="AL866" s="170"/>
      <c r="AM866" s="33"/>
      <c r="AN866" s="48"/>
      <c r="AO866" s="34"/>
      <c r="AP866" s="38"/>
      <c r="AQ866" s="34"/>
      <c r="AR866" s="31"/>
      <c r="AS866" s="38"/>
      <c r="AT866" s="38"/>
      <c r="AU866" s="37"/>
      <c r="AV866" s="38"/>
      <c r="AW866" s="38"/>
      <c r="AX866" s="147"/>
      <c r="AY866" s="60"/>
      <c r="AZ866" s="60"/>
      <c r="BA866" s="148"/>
      <c r="BB866" s="282"/>
      <c r="BC866" s="283"/>
      <c r="BD866" s="147"/>
      <c r="BE866" s="147"/>
      <c r="BF866" s="147"/>
      <c r="BG866" s="147"/>
      <c r="BH866" s="147"/>
      <c r="BI866" s="147"/>
      <c r="BJ866" s="147"/>
      <c r="BK866" s="148"/>
      <c r="BL866" s="149"/>
      <c r="BM866" s="149"/>
      <c r="BN866" s="147"/>
      <c r="BO866" s="38"/>
      <c r="BP866" s="38"/>
      <c r="BQ866" s="187"/>
      <c r="BR866" s="61"/>
      <c r="BS866" s="61"/>
      <c r="BT866" s="188"/>
      <c r="BU866" s="275"/>
      <c r="BV866" s="275"/>
      <c r="BW866" s="187"/>
      <c r="BX866" s="187"/>
      <c r="BY866" s="187"/>
      <c r="BZ866" s="187"/>
      <c r="CA866" s="187"/>
      <c r="CB866" s="187"/>
      <c r="CC866" s="187"/>
      <c r="CD866" s="187"/>
      <c r="CE866" s="187"/>
      <c r="CF866" s="188"/>
      <c r="CG866" s="189"/>
      <c r="CH866" s="189"/>
      <c r="CI866" s="187"/>
      <c r="CJ866" s="38"/>
      <c r="CK866" s="38"/>
      <c r="CL866" s="38"/>
      <c r="CM866" s="38"/>
      <c r="CN866" s="38"/>
      <c r="CO866" s="38"/>
      <c r="CP866" s="38"/>
      <c r="CQ866" s="38"/>
      <c r="CR866" s="38"/>
      <c r="CS866" s="38"/>
    </row>
    <row r="867" spans="1:97" ht="13.5" customHeight="1" x14ac:dyDescent="0.35">
      <c r="A867" s="25"/>
      <c r="B867" s="132"/>
      <c r="C867" s="27"/>
      <c r="D867" s="104"/>
      <c r="E867" s="105"/>
      <c r="F867" s="29"/>
      <c r="G867" s="30"/>
      <c r="H867" s="30"/>
      <c r="I867" s="31"/>
      <c r="J867" s="106"/>
      <c r="K867" s="106"/>
      <c r="L867" s="107"/>
      <c r="M867" s="107"/>
      <c r="N867" s="108"/>
      <c r="O867" s="108"/>
      <c r="P867" s="108"/>
      <c r="Q867" s="108"/>
      <c r="R867" s="108"/>
      <c r="S867" s="107"/>
      <c r="T867" s="107"/>
      <c r="U867" s="33"/>
      <c r="V867" s="31"/>
      <c r="W867" s="38"/>
      <c r="X867" s="38"/>
      <c r="Y867" s="38"/>
      <c r="Z867" s="38"/>
      <c r="AA867" s="38"/>
      <c r="AB867" s="33"/>
      <c r="AC867" s="33"/>
      <c r="AD867" s="33"/>
      <c r="AE867" s="33"/>
      <c r="AF867" s="33"/>
      <c r="AG867" s="33"/>
      <c r="AH867" s="33"/>
      <c r="AI867" s="170"/>
      <c r="AJ867" s="170"/>
      <c r="AK867" s="170"/>
      <c r="AL867" s="170"/>
      <c r="AM867" s="33"/>
      <c r="AN867" s="48"/>
      <c r="AO867" s="34"/>
      <c r="AP867" s="38"/>
      <c r="AQ867" s="34"/>
      <c r="AR867" s="31"/>
      <c r="AS867" s="38"/>
      <c r="AT867" s="38"/>
      <c r="AU867" s="37"/>
      <c r="AV867" s="38"/>
      <c r="AW867" s="38"/>
      <c r="AX867" s="147"/>
      <c r="AY867" s="60"/>
      <c r="AZ867" s="60"/>
      <c r="BA867" s="148"/>
      <c r="BB867" s="282"/>
      <c r="BC867" s="283"/>
      <c r="BD867" s="147"/>
      <c r="BE867" s="147"/>
      <c r="BF867" s="147"/>
      <c r="BG867" s="147"/>
      <c r="BH867" s="147"/>
      <c r="BI867" s="147"/>
      <c r="BJ867" s="147"/>
      <c r="BK867" s="148"/>
      <c r="BL867" s="149"/>
      <c r="BM867" s="149"/>
      <c r="BN867" s="147"/>
      <c r="BO867" s="38"/>
      <c r="BP867" s="38"/>
      <c r="BQ867" s="187"/>
      <c r="BR867" s="61"/>
      <c r="BS867" s="61"/>
      <c r="BT867" s="188"/>
      <c r="BU867" s="275"/>
      <c r="BV867" s="275"/>
      <c r="BW867" s="187"/>
      <c r="BX867" s="187"/>
      <c r="BY867" s="187"/>
      <c r="BZ867" s="187"/>
      <c r="CA867" s="187"/>
      <c r="CB867" s="187"/>
      <c r="CC867" s="187"/>
      <c r="CD867" s="187"/>
      <c r="CE867" s="187"/>
      <c r="CF867" s="188"/>
      <c r="CG867" s="189"/>
      <c r="CH867" s="189"/>
      <c r="CI867" s="187"/>
      <c r="CJ867" s="38"/>
      <c r="CK867" s="38"/>
      <c r="CL867" s="38"/>
      <c r="CM867" s="38"/>
      <c r="CN867" s="38"/>
      <c r="CO867" s="38"/>
      <c r="CP867" s="38"/>
      <c r="CQ867" s="38"/>
      <c r="CR867" s="38"/>
      <c r="CS867" s="38"/>
    </row>
    <row r="868" spans="1:97" ht="13.5" customHeight="1" x14ac:dyDescent="0.35">
      <c r="A868" s="25"/>
      <c r="B868" s="132"/>
      <c r="C868" s="27"/>
      <c r="D868" s="104"/>
      <c r="E868" s="105"/>
      <c r="F868" s="29"/>
      <c r="G868" s="30"/>
      <c r="H868" s="30"/>
      <c r="I868" s="31"/>
      <c r="J868" s="106"/>
      <c r="K868" s="106"/>
      <c r="L868" s="107"/>
      <c r="M868" s="107"/>
      <c r="N868" s="108"/>
      <c r="O868" s="108"/>
      <c r="P868" s="108"/>
      <c r="Q868" s="108"/>
      <c r="R868" s="108"/>
      <c r="S868" s="107"/>
      <c r="T868" s="107"/>
      <c r="U868" s="33"/>
      <c r="V868" s="31"/>
      <c r="W868" s="38"/>
      <c r="X868" s="38"/>
      <c r="Y868" s="38"/>
      <c r="Z868" s="38"/>
      <c r="AA868" s="38"/>
      <c r="AB868" s="33"/>
      <c r="AC868" s="33"/>
      <c r="AD868" s="33"/>
      <c r="AE868" s="33"/>
      <c r="AF868" s="33"/>
      <c r="AG868" s="33"/>
      <c r="AH868" s="33"/>
      <c r="AI868" s="170"/>
      <c r="AJ868" s="170"/>
      <c r="AK868" s="170"/>
      <c r="AL868" s="170"/>
      <c r="AM868" s="33"/>
      <c r="AN868" s="48"/>
      <c r="AO868" s="34"/>
      <c r="AP868" s="38"/>
      <c r="AQ868" s="34"/>
      <c r="AR868" s="31"/>
      <c r="AS868" s="38"/>
      <c r="AT868" s="38"/>
      <c r="AU868" s="37"/>
      <c r="AV868" s="38"/>
      <c r="AW868" s="38"/>
      <c r="AX868" s="147"/>
      <c r="AY868" s="60"/>
      <c r="AZ868" s="60"/>
      <c r="BA868" s="148"/>
      <c r="BB868" s="282"/>
      <c r="BC868" s="283"/>
      <c r="BD868" s="147"/>
      <c r="BE868" s="147"/>
      <c r="BF868" s="147"/>
      <c r="BG868" s="147"/>
      <c r="BH868" s="147"/>
      <c r="BI868" s="147"/>
      <c r="BJ868" s="147"/>
      <c r="BK868" s="148"/>
      <c r="BL868" s="149"/>
      <c r="BM868" s="149"/>
      <c r="BN868" s="147"/>
      <c r="BO868" s="38"/>
      <c r="BP868" s="38"/>
      <c r="BQ868" s="187"/>
      <c r="BR868" s="61"/>
      <c r="BS868" s="61"/>
      <c r="BT868" s="188"/>
      <c r="BU868" s="275"/>
      <c r="BV868" s="275"/>
      <c r="BW868" s="187"/>
      <c r="BX868" s="187"/>
      <c r="BY868" s="187"/>
      <c r="BZ868" s="187"/>
      <c r="CA868" s="187"/>
      <c r="CB868" s="187"/>
      <c r="CC868" s="187"/>
      <c r="CD868" s="187"/>
      <c r="CE868" s="187"/>
      <c r="CF868" s="188"/>
      <c r="CG868" s="189"/>
      <c r="CH868" s="189"/>
      <c r="CI868" s="187"/>
      <c r="CJ868" s="38"/>
      <c r="CK868" s="38"/>
      <c r="CL868" s="38"/>
      <c r="CM868" s="38"/>
      <c r="CN868" s="38"/>
      <c r="CO868" s="38"/>
      <c r="CP868" s="38"/>
      <c r="CQ868" s="38"/>
      <c r="CR868" s="38"/>
      <c r="CS868" s="38"/>
    </row>
    <row r="869" spans="1:97" ht="13.5" customHeight="1" x14ac:dyDescent="0.35">
      <c r="A869" s="25"/>
      <c r="B869" s="132"/>
      <c r="C869" s="27"/>
      <c r="D869" s="104"/>
      <c r="E869" s="105"/>
      <c r="F869" s="29"/>
      <c r="G869" s="30"/>
      <c r="H869" s="30"/>
      <c r="I869" s="31"/>
      <c r="J869" s="106"/>
      <c r="K869" s="106"/>
      <c r="L869" s="107"/>
      <c r="M869" s="107"/>
      <c r="N869" s="108"/>
      <c r="O869" s="108"/>
      <c r="P869" s="108"/>
      <c r="Q869" s="108"/>
      <c r="R869" s="108"/>
      <c r="S869" s="107"/>
      <c r="T869" s="107"/>
      <c r="U869" s="33"/>
      <c r="V869" s="31"/>
      <c r="W869" s="38"/>
      <c r="X869" s="38"/>
      <c r="Y869" s="38"/>
      <c r="Z869" s="38"/>
      <c r="AA869" s="38"/>
      <c r="AB869" s="33"/>
      <c r="AC869" s="33"/>
      <c r="AD869" s="33"/>
      <c r="AE869" s="33"/>
      <c r="AF869" s="33"/>
      <c r="AG869" s="33"/>
      <c r="AH869" s="33"/>
      <c r="AI869" s="170"/>
      <c r="AJ869" s="170"/>
      <c r="AK869" s="170"/>
      <c r="AL869" s="170"/>
      <c r="AM869" s="33"/>
      <c r="AN869" s="48"/>
      <c r="AO869" s="34"/>
      <c r="AP869" s="38"/>
      <c r="AQ869" s="34"/>
      <c r="AR869" s="31"/>
      <c r="AS869" s="38"/>
      <c r="AT869" s="38"/>
      <c r="AU869" s="37"/>
      <c r="AV869" s="38"/>
      <c r="AW869" s="38"/>
      <c r="AX869" s="147"/>
      <c r="AY869" s="60"/>
      <c r="AZ869" s="60"/>
      <c r="BA869" s="148"/>
      <c r="BB869" s="282"/>
      <c r="BC869" s="283"/>
      <c r="BD869" s="147"/>
      <c r="BE869" s="147"/>
      <c r="BF869" s="147"/>
      <c r="BG869" s="147"/>
      <c r="BH869" s="147"/>
      <c r="BI869" s="147"/>
      <c r="BJ869" s="147"/>
      <c r="BK869" s="148"/>
      <c r="BL869" s="149"/>
      <c r="BM869" s="149"/>
      <c r="BN869" s="147"/>
      <c r="BO869" s="38"/>
      <c r="BP869" s="38"/>
      <c r="BQ869" s="187"/>
      <c r="BR869" s="61"/>
      <c r="BS869" s="61"/>
      <c r="BT869" s="188"/>
      <c r="BU869" s="275"/>
      <c r="BV869" s="275"/>
      <c r="BW869" s="187"/>
      <c r="BX869" s="187"/>
      <c r="BY869" s="187"/>
      <c r="BZ869" s="187"/>
      <c r="CA869" s="187"/>
      <c r="CB869" s="187"/>
      <c r="CC869" s="187"/>
      <c r="CD869" s="187"/>
      <c r="CE869" s="187"/>
      <c r="CF869" s="188"/>
      <c r="CG869" s="189"/>
      <c r="CH869" s="189"/>
      <c r="CI869" s="187"/>
      <c r="CJ869" s="38"/>
      <c r="CK869" s="38"/>
      <c r="CL869" s="38"/>
      <c r="CM869" s="38"/>
      <c r="CN869" s="38"/>
      <c r="CO869" s="38"/>
      <c r="CP869" s="38"/>
      <c r="CQ869" s="38"/>
      <c r="CR869" s="38"/>
      <c r="CS869" s="38"/>
    </row>
    <row r="870" spans="1:97" ht="13.5" customHeight="1" x14ac:dyDescent="0.35">
      <c r="A870" s="25"/>
      <c r="B870" s="132"/>
      <c r="C870" s="27"/>
      <c r="D870" s="104"/>
      <c r="E870" s="105"/>
      <c r="F870" s="29"/>
      <c r="G870" s="30"/>
      <c r="H870" s="30"/>
      <c r="I870" s="31"/>
      <c r="J870" s="106"/>
      <c r="K870" s="106"/>
      <c r="L870" s="107"/>
      <c r="M870" s="107"/>
      <c r="N870" s="108"/>
      <c r="O870" s="108"/>
      <c r="P870" s="108"/>
      <c r="Q870" s="108"/>
      <c r="R870" s="108"/>
      <c r="S870" s="107"/>
      <c r="T870" s="107"/>
      <c r="U870" s="33"/>
      <c r="V870" s="31"/>
      <c r="W870" s="38"/>
      <c r="X870" s="38"/>
      <c r="Y870" s="38"/>
      <c r="Z870" s="38"/>
      <c r="AA870" s="38"/>
      <c r="AB870" s="33"/>
      <c r="AC870" s="33"/>
      <c r="AD870" s="33"/>
      <c r="AE870" s="33"/>
      <c r="AF870" s="33"/>
      <c r="AG870" s="33"/>
      <c r="AH870" s="33"/>
      <c r="AI870" s="170"/>
      <c r="AJ870" s="170"/>
      <c r="AK870" s="170"/>
      <c r="AL870" s="170"/>
      <c r="AM870" s="33"/>
      <c r="AN870" s="48"/>
      <c r="AO870" s="34"/>
      <c r="AP870" s="38"/>
      <c r="AQ870" s="34"/>
      <c r="AR870" s="31"/>
      <c r="AS870" s="38"/>
      <c r="AT870" s="38"/>
      <c r="AU870" s="37"/>
      <c r="AV870" s="38"/>
      <c r="AW870" s="38"/>
      <c r="AX870" s="147"/>
      <c r="AY870" s="60"/>
      <c r="AZ870" s="60"/>
      <c r="BA870" s="148"/>
      <c r="BB870" s="282"/>
      <c r="BC870" s="283"/>
      <c r="BD870" s="147"/>
      <c r="BE870" s="147"/>
      <c r="BF870" s="147"/>
      <c r="BG870" s="147"/>
      <c r="BH870" s="147"/>
      <c r="BI870" s="147"/>
      <c r="BJ870" s="147"/>
      <c r="BK870" s="148"/>
      <c r="BL870" s="149"/>
      <c r="BM870" s="149"/>
      <c r="BN870" s="147"/>
      <c r="BO870" s="38"/>
      <c r="BP870" s="38"/>
      <c r="BQ870" s="187"/>
      <c r="BR870" s="61"/>
      <c r="BS870" s="61"/>
      <c r="BT870" s="188"/>
      <c r="BU870" s="275"/>
      <c r="BV870" s="275"/>
      <c r="BW870" s="187"/>
      <c r="BX870" s="187"/>
      <c r="BY870" s="187"/>
      <c r="BZ870" s="187"/>
      <c r="CA870" s="187"/>
      <c r="CB870" s="187"/>
      <c r="CC870" s="187"/>
      <c r="CD870" s="187"/>
      <c r="CE870" s="187"/>
      <c r="CF870" s="188"/>
      <c r="CG870" s="189"/>
      <c r="CH870" s="189"/>
      <c r="CI870" s="187"/>
      <c r="CJ870" s="38"/>
      <c r="CK870" s="38"/>
      <c r="CL870" s="38"/>
      <c r="CM870" s="38"/>
      <c r="CN870" s="38"/>
      <c r="CO870" s="38"/>
      <c r="CP870" s="38"/>
      <c r="CQ870" s="38"/>
      <c r="CR870" s="38"/>
      <c r="CS870" s="38"/>
    </row>
    <row r="871" spans="1:97" ht="13.5" customHeight="1" x14ac:dyDescent="0.35">
      <c r="A871" s="25"/>
      <c r="B871" s="132"/>
      <c r="C871" s="27"/>
      <c r="D871" s="104"/>
      <c r="E871" s="105"/>
      <c r="F871" s="29"/>
      <c r="G871" s="30"/>
      <c r="H871" s="30"/>
      <c r="I871" s="31"/>
      <c r="J871" s="106"/>
      <c r="K871" s="106"/>
      <c r="L871" s="107"/>
      <c r="M871" s="107"/>
      <c r="N871" s="108"/>
      <c r="O871" s="108"/>
      <c r="P871" s="108"/>
      <c r="Q871" s="108"/>
      <c r="R871" s="108"/>
      <c r="S871" s="107"/>
      <c r="T871" s="107"/>
      <c r="U871" s="33"/>
      <c r="V871" s="31"/>
      <c r="W871" s="38"/>
      <c r="X871" s="38"/>
      <c r="Y871" s="38"/>
      <c r="Z871" s="38"/>
      <c r="AA871" s="38"/>
      <c r="AB871" s="33"/>
      <c r="AC871" s="33"/>
      <c r="AD871" s="33"/>
      <c r="AE871" s="33"/>
      <c r="AF871" s="33"/>
      <c r="AG871" s="33"/>
      <c r="AH871" s="33"/>
      <c r="AI871" s="170"/>
      <c r="AJ871" s="170"/>
      <c r="AK871" s="170"/>
      <c r="AL871" s="170"/>
      <c r="AM871" s="33"/>
      <c r="AN871" s="48"/>
      <c r="AO871" s="34"/>
      <c r="AP871" s="38"/>
      <c r="AQ871" s="34"/>
      <c r="AR871" s="31"/>
      <c r="AS871" s="38"/>
      <c r="AT871" s="38"/>
      <c r="AU871" s="37"/>
      <c r="AV871" s="38"/>
      <c r="AW871" s="38"/>
      <c r="AX871" s="147"/>
      <c r="AY871" s="60"/>
      <c r="AZ871" s="60"/>
      <c r="BA871" s="148"/>
      <c r="BB871" s="282"/>
      <c r="BC871" s="283"/>
      <c r="BD871" s="147"/>
      <c r="BE871" s="147"/>
      <c r="BF871" s="147"/>
      <c r="BG871" s="147"/>
      <c r="BH871" s="147"/>
      <c r="BI871" s="147"/>
      <c r="BJ871" s="147"/>
      <c r="BK871" s="148"/>
      <c r="BL871" s="149"/>
      <c r="BM871" s="149"/>
      <c r="BN871" s="147"/>
      <c r="BO871" s="38"/>
      <c r="BP871" s="38"/>
      <c r="BQ871" s="187"/>
      <c r="BR871" s="61"/>
      <c r="BS871" s="61"/>
      <c r="BT871" s="188"/>
      <c r="BU871" s="275"/>
      <c r="BV871" s="275"/>
      <c r="BW871" s="187"/>
      <c r="BX871" s="187"/>
      <c r="BY871" s="187"/>
      <c r="BZ871" s="187"/>
      <c r="CA871" s="187"/>
      <c r="CB871" s="187"/>
      <c r="CC871" s="187"/>
      <c r="CD871" s="187"/>
      <c r="CE871" s="187"/>
      <c r="CF871" s="188"/>
      <c r="CG871" s="189"/>
      <c r="CH871" s="189"/>
      <c r="CI871" s="187"/>
      <c r="CJ871" s="38"/>
      <c r="CK871" s="38"/>
      <c r="CL871" s="38"/>
      <c r="CM871" s="38"/>
      <c r="CN871" s="38"/>
      <c r="CO871" s="38"/>
      <c r="CP871" s="38"/>
      <c r="CQ871" s="38"/>
      <c r="CR871" s="38"/>
      <c r="CS871" s="38"/>
    </row>
    <row r="872" spans="1:97" ht="13.5" customHeight="1" x14ac:dyDescent="0.35">
      <c r="A872" s="25"/>
      <c r="B872" s="132"/>
      <c r="C872" s="27"/>
      <c r="D872" s="104"/>
      <c r="E872" s="105"/>
      <c r="F872" s="29"/>
      <c r="G872" s="30"/>
      <c r="H872" s="30"/>
      <c r="I872" s="31"/>
      <c r="J872" s="106"/>
      <c r="K872" s="106"/>
      <c r="L872" s="107"/>
      <c r="M872" s="107"/>
      <c r="N872" s="108"/>
      <c r="O872" s="108"/>
      <c r="P872" s="108"/>
      <c r="Q872" s="108"/>
      <c r="R872" s="108"/>
      <c r="S872" s="107"/>
      <c r="T872" s="107"/>
      <c r="U872" s="33"/>
      <c r="V872" s="31"/>
      <c r="W872" s="38"/>
      <c r="X872" s="38"/>
      <c r="Y872" s="38"/>
      <c r="Z872" s="38"/>
      <c r="AA872" s="38"/>
      <c r="AB872" s="33"/>
      <c r="AC872" s="33"/>
      <c r="AD872" s="33"/>
      <c r="AE872" s="33"/>
      <c r="AF872" s="33"/>
      <c r="AG872" s="33"/>
      <c r="AH872" s="33"/>
      <c r="AI872" s="170"/>
      <c r="AJ872" s="170"/>
      <c r="AK872" s="170"/>
      <c r="AL872" s="170"/>
      <c r="AM872" s="33"/>
      <c r="AN872" s="48"/>
      <c r="AO872" s="34"/>
      <c r="AP872" s="38"/>
      <c r="AQ872" s="34"/>
      <c r="AR872" s="31"/>
      <c r="AS872" s="38"/>
      <c r="AT872" s="38"/>
      <c r="AU872" s="37"/>
      <c r="AV872" s="38"/>
      <c r="AW872" s="38"/>
      <c r="AX872" s="147"/>
      <c r="AY872" s="60"/>
      <c r="AZ872" s="60"/>
      <c r="BA872" s="148"/>
      <c r="BB872" s="282"/>
      <c r="BC872" s="283"/>
      <c r="BD872" s="147"/>
      <c r="BE872" s="147"/>
      <c r="BF872" s="147"/>
      <c r="BG872" s="147"/>
      <c r="BH872" s="147"/>
      <c r="BI872" s="147"/>
      <c r="BJ872" s="147"/>
      <c r="BK872" s="148"/>
      <c r="BL872" s="149"/>
      <c r="BM872" s="149"/>
      <c r="BN872" s="147"/>
      <c r="BO872" s="38"/>
      <c r="BP872" s="38"/>
      <c r="BQ872" s="187"/>
      <c r="BR872" s="61"/>
      <c r="BS872" s="61"/>
      <c r="BT872" s="188"/>
      <c r="BU872" s="275"/>
      <c r="BV872" s="275"/>
      <c r="BW872" s="187"/>
      <c r="BX872" s="187"/>
      <c r="BY872" s="187"/>
      <c r="BZ872" s="187"/>
      <c r="CA872" s="187"/>
      <c r="CB872" s="187"/>
      <c r="CC872" s="187"/>
      <c r="CD872" s="187"/>
      <c r="CE872" s="187"/>
      <c r="CF872" s="188"/>
      <c r="CG872" s="189"/>
      <c r="CH872" s="189"/>
      <c r="CI872" s="187"/>
      <c r="CJ872" s="38"/>
      <c r="CK872" s="38"/>
      <c r="CL872" s="38"/>
      <c r="CM872" s="38"/>
      <c r="CN872" s="38"/>
      <c r="CO872" s="38"/>
      <c r="CP872" s="38"/>
      <c r="CQ872" s="38"/>
      <c r="CR872" s="38"/>
      <c r="CS872" s="38"/>
    </row>
    <row r="873" spans="1:97" ht="13.5" customHeight="1" x14ac:dyDescent="0.35">
      <c r="A873" s="25"/>
      <c r="B873" s="132"/>
      <c r="C873" s="27"/>
      <c r="D873" s="104"/>
      <c r="E873" s="105"/>
      <c r="F873" s="29"/>
      <c r="G873" s="30"/>
      <c r="H873" s="30"/>
      <c r="I873" s="31"/>
      <c r="J873" s="106"/>
      <c r="K873" s="106"/>
      <c r="L873" s="107"/>
      <c r="M873" s="107"/>
      <c r="N873" s="108"/>
      <c r="O873" s="108"/>
      <c r="P873" s="108"/>
      <c r="Q873" s="108"/>
      <c r="R873" s="108"/>
      <c r="S873" s="107"/>
      <c r="T873" s="107"/>
      <c r="U873" s="33"/>
      <c r="V873" s="31"/>
      <c r="W873" s="38"/>
      <c r="X873" s="38"/>
      <c r="Y873" s="38"/>
      <c r="Z873" s="38"/>
      <c r="AA873" s="38"/>
      <c r="AB873" s="33"/>
      <c r="AC873" s="33"/>
      <c r="AD873" s="33"/>
      <c r="AE873" s="33"/>
      <c r="AF873" s="33"/>
      <c r="AG873" s="33"/>
      <c r="AH873" s="33"/>
      <c r="AI873" s="170"/>
      <c r="AJ873" s="170"/>
      <c r="AK873" s="170"/>
      <c r="AL873" s="170"/>
      <c r="AM873" s="33"/>
      <c r="AN873" s="48"/>
      <c r="AO873" s="34"/>
      <c r="AP873" s="38"/>
      <c r="AQ873" s="34"/>
      <c r="AR873" s="31"/>
      <c r="AS873" s="38"/>
      <c r="AT873" s="38"/>
      <c r="AU873" s="37"/>
      <c r="AV873" s="38"/>
      <c r="AW873" s="38"/>
      <c r="AX873" s="147"/>
      <c r="AY873" s="60"/>
      <c r="AZ873" s="60"/>
      <c r="BA873" s="148"/>
      <c r="BB873" s="282"/>
      <c r="BC873" s="283"/>
      <c r="BD873" s="147"/>
      <c r="BE873" s="147"/>
      <c r="BF873" s="147"/>
      <c r="BG873" s="147"/>
      <c r="BH873" s="147"/>
      <c r="BI873" s="147"/>
      <c r="BJ873" s="147"/>
      <c r="BK873" s="148"/>
      <c r="BL873" s="149"/>
      <c r="BM873" s="149"/>
      <c r="BN873" s="147"/>
      <c r="BO873" s="38"/>
      <c r="BP873" s="38"/>
      <c r="BQ873" s="187"/>
      <c r="BR873" s="61"/>
      <c r="BS873" s="61"/>
      <c r="BT873" s="188"/>
      <c r="BU873" s="275"/>
      <c r="BV873" s="275"/>
      <c r="BW873" s="187"/>
      <c r="BX873" s="187"/>
      <c r="BY873" s="187"/>
      <c r="BZ873" s="187"/>
      <c r="CA873" s="187"/>
      <c r="CB873" s="187"/>
      <c r="CC873" s="187"/>
      <c r="CD873" s="187"/>
      <c r="CE873" s="187"/>
      <c r="CF873" s="188"/>
      <c r="CG873" s="189"/>
      <c r="CH873" s="189"/>
      <c r="CI873" s="187"/>
      <c r="CJ873" s="38"/>
      <c r="CK873" s="38"/>
      <c r="CL873" s="38"/>
      <c r="CM873" s="38"/>
      <c r="CN873" s="38"/>
      <c r="CO873" s="38"/>
      <c r="CP873" s="38"/>
      <c r="CQ873" s="38"/>
      <c r="CR873" s="38"/>
      <c r="CS873" s="38"/>
    </row>
    <row r="874" spans="1:97" ht="13.5" customHeight="1" x14ac:dyDescent="0.35">
      <c r="A874" s="25"/>
      <c r="B874" s="132"/>
      <c r="C874" s="27"/>
      <c r="D874" s="104"/>
      <c r="E874" s="105"/>
      <c r="F874" s="29"/>
      <c r="G874" s="30"/>
      <c r="H874" s="30"/>
      <c r="I874" s="31"/>
      <c r="J874" s="106"/>
      <c r="K874" s="106"/>
      <c r="L874" s="107"/>
      <c r="M874" s="107"/>
      <c r="N874" s="108"/>
      <c r="O874" s="108"/>
      <c r="P874" s="108"/>
      <c r="Q874" s="108"/>
      <c r="R874" s="108"/>
      <c r="S874" s="107"/>
      <c r="T874" s="107"/>
      <c r="U874" s="33"/>
      <c r="V874" s="31"/>
      <c r="W874" s="38"/>
      <c r="X874" s="38"/>
      <c r="Y874" s="38"/>
      <c r="Z874" s="38"/>
      <c r="AA874" s="38"/>
      <c r="AB874" s="33"/>
      <c r="AC874" s="33"/>
      <c r="AD874" s="33"/>
      <c r="AE874" s="33"/>
      <c r="AF874" s="33"/>
      <c r="AG874" s="33"/>
      <c r="AH874" s="33"/>
      <c r="AI874" s="170"/>
      <c r="AJ874" s="170"/>
      <c r="AK874" s="170"/>
      <c r="AL874" s="170"/>
      <c r="AM874" s="33"/>
      <c r="AN874" s="48"/>
      <c r="AO874" s="34"/>
      <c r="AP874" s="38"/>
      <c r="AQ874" s="34"/>
      <c r="AR874" s="31"/>
      <c r="AS874" s="38"/>
      <c r="AT874" s="38"/>
      <c r="AU874" s="37"/>
      <c r="AV874" s="38"/>
      <c r="AW874" s="38"/>
      <c r="AX874" s="147"/>
      <c r="AY874" s="60"/>
      <c r="AZ874" s="60"/>
      <c r="BA874" s="148"/>
      <c r="BB874" s="282"/>
      <c r="BC874" s="283"/>
      <c r="BD874" s="147"/>
      <c r="BE874" s="147"/>
      <c r="BF874" s="147"/>
      <c r="BG874" s="147"/>
      <c r="BH874" s="147"/>
      <c r="BI874" s="147"/>
      <c r="BJ874" s="147"/>
      <c r="BK874" s="148"/>
      <c r="BL874" s="149"/>
      <c r="BM874" s="149"/>
      <c r="BN874" s="147"/>
      <c r="BO874" s="38"/>
      <c r="BP874" s="38"/>
      <c r="BQ874" s="187"/>
      <c r="BR874" s="61"/>
      <c r="BS874" s="61"/>
      <c r="BT874" s="188"/>
      <c r="BU874" s="275"/>
      <c r="BV874" s="275"/>
      <c r="BW874" s="187"/>
      <c r="BX874" s="187"/>
      <c r="BY874" s="187"/>
      <c r="BZ874" s="187"/>
      <c r="CA874" s="187"/>
      <c r="CB874" s="187"/>
      <c r="CC874" s="187"/>
      <c r="CD874" s="187"/>
      <c r="CE874" s="187"/>
      <c r="CF874" s="188"/>
      <c r="CG874" s="189"/>
      <c r="CH874" s="189"/>
      <c r="CI874" s="187"/>
      <c r="CJ874" s="38"/>
      <c r="CK874" s="38"/>
      <c r="CL874" s="38"/>
      <c r="CM874" s="38"/>
      <c r="CN874" s="38"/>
      <c r="CO874" s="38"/>
      <c r="CP874" s="38"/>
      <c r="CQ874" s="38"/>
      <c r="CR874" s="38"/>
      <c r="CS874" s="38"/>
    </row>
    <row r="875" spans="1:97" ht="13.5" customHeight="1" x14ac:dyDescent="0.35">
      <c r="A875" s="25"/>
      <c r="B875" s="132"/>
      <c r="C875" s="27"/>
      <c r="D875" s="104"/>
      <c r="E875" s="105"/>
      <c r="F875" s="29"/>
      <c r="G875" s="30"/>
      <c r="H875" s="30"/>
      <c r="I875" s="31"/>
      <c r="J875" s="106"/>
      <c r="K875" s="106"/>
      <c r="L875" s="107"/>
      <c r="M875" s="107"/>
      <c r="N875" s="108"/>
      <c r="O875" s="108"/>
      <c r="P875" s="108"/>
      <c r="Q875" s="108"/>
      <c r="R875" s="108"/>
      <c r="S875" s="107"/>
      <c r="T875" s="107"/>
      <c r="U875" s="33"/>
      <c r="V875" s="31"/>
      <c r="W875" s="38"/>
      <c r="X875" s="38"/>
      <c r="Y875" s="38"/>
      <c r="Z875" s="38"/>
      <c r="AA875" s="38"/>
      <c r="AB875" s="33"/>
      <c r="AC875" s="33"/>
      <c r="AD875" s="33"/>
      <c r="AE875" s="33"/>
      <c r="AF875" s="33"/>
      <c r="AG875" s="33"/>
      <c r="AH875" s="33"/>
      <c r="AI875" s="170"/>
      <c r="AJ875" s="170"/>
      <c r="AK875" s="170"/>
      <c r="AL875" s="170"/>
      <c r="AM875" s="33"/>
      <c r="AN875" s="48"/>
      <c r="AO875" s="34"/>
      <c r="AP875" s="38"/>
      <c r="AQ875" s="34"/>
      <c r="AR875" s="31"/>
      <c r="AS875" s="38"/>
      <c r="AT875" s="38"/>
      <c r="AU875" s="37"/>
      <c r="AV875" s="38"/>
      <c r="AW875" s="38"/>
      <c r="AX875" s="147"/>
      <c r="AY875" s="60"/>
      <c r="AZ875" s="60"/>
      <c r="BA875" s="148"/>
      <c r="BB875" s="282"/>
      <c r="BC875" s="283"/>
      <c r="BD875" s="147"/>
      <c r="BE875" s="147"/>
      <c r="BF875" s="147"/>
      <c r="BG875" s="147"/>
      <c r="BH875" s="147"/>
      <c r="BI875" s="147"/>
      <c r="BJ875" s="147"/>
      <c r="BK875" s="148"/>
      <c r="BL875" s="149"/>
      <c r="BM875" s="149"/>
      <c r="BN875" s="147"/>
      <c r="BO875" s="38"/>
      <c r="BP875" s="38"/>
      <c r="BQ875" s="187"/>
      <c r="BR875" s="61"/>
      <c r="BS875" s="61"/>
      <c r="BT875" s="188"/>
      <c r="BU875" s="275"/>
      <c r="BV875" s="275"/>
      <c r="BW875" s="187"/>
      <c r="BX875" s="187"/>
      <c r="BY875" s="187"/>
      <c r="BZ875" s="187"/>
      <c r="CA875" s="187"/>
      <c r="CB875" s="187"/>
      <c r="CC875" s="187"/>
      <c r="CD875" s="187"/>
      <c r="CE875" s="187"/>
      <c r="CF875" s="188"/>
      <c r="CG875" s="189"/>
      <c r="CH875" s="189"/>
      <c r="CI875" s="187"/>
      <c r="CJ875" s="38"/>
      <c r="CK875" s="38"/>
      <c r="CL875" s="38"/>
      <c r="CM875" s="38"/>
      <c r="CN875" s="38"/>
      <c r="CO875" s="38"/>
      <c r="CP875" s="38"/>
      <c r="CQ875" s="38"/>
      <c r="CR875" s="38"/>
      <c r="CS875" s="38"/>
    </row>
    <row r="876" spans="1:97" ht="13.5" customHeight="1" x14ac:dyDescent="0.35">
      <c r="A876" s="25"/>
      <c r="B876" s="132"/>
      <c r="C876" s="27"/>
      <c r="D876" s="104"/>
      <c r="E876" s="105"/>
      <c r="F876" s="29"/>
      <c r="G876" s="30"/>
      <c r="H876" s="30"/>
      <c r="I876" s="31"/>
      <c r="J876" s="106"/>
      <c r="K876" s="106"/>
      <c r="L876" s="107"/>
      <c r="M876" s="107"/>
      <c r="N876" s="108"/>
      <c r="O876" s="108"/>
      <c r="P876" s="108"/>
      <c r="Q876" s="108"/>
      <c r="R876" s="108"/>
      <c r="S876" s="107"/>
      <c r="T876" s="107"/>
      <c r="U876" s="33"/>
      <c r="V876" s="31"/>
      <c r="W876" s="38"/>
      <c r="X876" s="38"/>
      <c r="Y876" s="38"/>
      <c r="Z876" s="38"/>
      <c r="AA876" s="38"/>
      <c r="AB876" s="33"/>
      <c r="AC876" s="33"/>
      <c r="AD876" s="33"/>
      <c r="AE876" s="33"/>
      <c r="AF876" s="33"/>
      <c r="AG876" s="33"/>
      <c r="AH876" s="33"/>
      <c r="AI876" s="170"/>
      <c r="AJ876" s="170"/>
      <c r="AK876" s="170"/>
      <c r="AL876" s="170"/>
      <c r="AM876" s="33"/>
      <c r="AN876" s="48"/>
      <c r="AO876" s="34"/>
      <c r="AP876" s="38"/>
      <c r="AQ876" s="34"/>
      <c r="AR876" s="31"/>
      <c r="AS876" s="38"/>
      <c r="AT876" s="38"/>
      <c r="AU876" s="37"/>
      <c r="AV876" s="38"/>
      <c r="AW876" s="38"/>
      <c r="AX876" s="147"/>
      <c r="AY876" s="60"/>
      <c r="AZ876" s="60"/>
      <c r="BA876" s="148"/>
      <c r="BB876" s="282"/>
      <c r="BC876" s="283"/>
      <c r="BD876" s="147"/>
      <c r="BE876" s="147"/>
      <c r="BF876" s="147"/>
      <c r="BG876" s="147"/>
      <c r="BH876" s="147"/>
      <c r="BI876" s="147"/>
      <c r="BJ876" s="147"/>
      <c r="BK876" s="148"/>
      <c r="BL876" s="149"/>
      <c r="BM876" s="149"/>
      <c r="BN876" s="147"/>
      <c r="BO876" s="38"/>
      <c r="BP876" s="38"/>
      <c r="BQ876" s="187"/>
      <c r="BR876" s="61"/>
      <c r="BS876" s="61"/>
      <c r="BT876" s="188"/>
      <c r="BU876" s="275"/>
      <c r="BV876" s="275"/>
      <c r="BW876" s="187"/>
      <c r="BX876" s="187"/>
      <c r="BY876" s="187"/>
      <c r="BZ876" s="187"/>
      <c r="CA876" s="187"/>
      <c r="CB876" s="187"/>
      <c r="CC876" s="187"/>
      <c r="CD876" s="187"/>
      <c r="CE876" s="187"/>
      <c r="CF876" s="188"/>
      <c r="CG876" s="189"/>
      <c r="CH876" s="189"/>
      <c r="CI876" s="187"/>
      <c r="CJ876" s="38"/>
      <c r="CK876" s="38"/>
      <c r="CL876" s="38"/>
      <c r="CM876" s="38"/>
      <c r="CN876" s="38"/>
      <c r="CO876" s="38"/>
      <c r="CP876" s="38"/>
      <c r="CQ876" s="38"/>
      <c r="CR876" s="38"/>
      <c r="CS876" s="38"/>
    </row>
    <row r="877" spans="1:97" ht="13.5" customHeight="1" x14ac:dyDescent="0.35">
      <c r="A877" s="25"/>
      <c r="B877" s="132"/>
      <c r="C877" s="27"/>
      <c r="D877" s="104"/>
      <c r="E877" s="105"/>
      <c r="F877" s="29"/>
      <c r="G877" s="30"/>
      <c r="H877" s="30"/>
      <c r="I877" s="31"/>
      <c r="J877" s="106"/>
      <c r="K877" s="106"/>
      <c r="L877" s="107"/>
      <c r="M877" s="107"/>
      <c r="N877" s="108"/>
      <c r="O877" s="108"/>
      <c r="P877" s="108"/>
      <c r="Q877" s="108"/>
      <c r="R877" s="108"/>
      <c r="S877" s="107"/>
      <c r="T877" s="107"/>
      <c r="U877" s="33"/>
      <c r="V877" s="31"/>
      <c r="W877" s="38"/>
      <c r="X877" s="38"/>
      <c r="Y877" s="38"/>
      <c r="Z877" s="38"/>
      <c r="AA877" s="38"/>
      <c r="AB877" s="33"/>
      <c r="AC877" s="33"/>
      <c r="AD877" s="33"/>
      <c r="AE877" s="33"/>
      <c r="AF877" s="33"/>
      <c r="AG877" s="33"/>
      <c r="AH877" s="33"/>
      <c r="AI877" s="170"/>
      <c r="AJ877" s="170"/>
      <c r="AK877" s="170"/>
      <c r="AL877" s="170"/>
      <c r="AM877" s="33"/>
      <c r="AN877" s="48"/>
      <c r="AO877" s="34"/>
      <c r="AP877" s="38"/>
      <c r="AQ877" s="34"/>
      <c r="AR877" s="31"/>
      <c r="AS877" s="38"/>
      <c r="AT877" s="38"/>
      <c r="AU877" s="37"/>
      <c r="AV877" s="38"/>
      <c r="AW877" s="38"/>
      <c r="AX877" s="147"/>
      <c r="AY877" s="60"/>
      <c r="AZ877" s="60"/>
      <c r="BA877" s="148"/>
      <c r="BB877" s="282"/>
      <c r="BC877" s="283"/>
      <c r="BD877" s="147"/>
      <c r="BE877" s="147"/>
      <c r="BF877" s="147"/>
      <c r="BG877" s="147"/>
      <c r="BH877" s="147"/>
      <c r="BI877" s="147"/>
      <c r="BJ877" s="147"/>
      <c r="BK877" s="148"/>
      <c r="BL877" s="149"/>
      <c r="BM877" s="149"/>
      <c r="BN877" s="147"/>
      <c r="BO877" s="38"/>
      <c r="BP877" s="38"/>
      <c r="BQ877" s="187"/>
      <c r="BR877" s="61"/>
      <c r="BS877" s="61"/>
      <c r="BT877" s="188"/>
      <c r="BU877" s="275"/>
      <c r="BV877" s="275"/>
      <c r="BW877" s="187"/>
      <c r="BX877" s="187"/>
      <c r="BY877" s="187"/>
      <c r="BZ877" s="187"/>
      <c r="CA877" s="187"/>
      <c r="CB877" s="187"/>
      <c r="CC877" s="187"/>
      <c r="CD877" s="187"/>
      <c r="CE877" s="187"/>
      <c r="CF877" s="188"/>
      <c r="CG877" s="189"/>
      <c r="CH877" s="189"/>
      <c r="CI877" s="187"/>
      <c r="CJ877" s="38"/>
      <c r="CK877" s="38"/>
      <c r="CL877" s="38"/>
      <c r="CM877" s="38"/>
      <c r="CN877" s="38"/>
      <c r="CO877" s="38"/>
      <c r="CP877" s="38"/>
      <c r="CQ877" s="38"/>
      <c r="CR877" s="38"/>
      <c r="CS877" s="38"/>
    </row>
    <row r="878" spans="1:97" ht="13.5" customHeight="1" x14ac:dyDescent="0.35">
      <c r="A878" s="25"/>
      <c r="B878" s="132"/>
      <c r="C878" s="27"/>
      <c r="D878" s="104"/>
      <c r="E878" s="105"/>
      <c r="F878" s="29"/>
      <c r="G878" s="30"/>
      <c r="H878" s="30"/>
      <c r="I878" s="31"/>
      <c r="J878" s="106"/>
      <c r="K878" s="106"/>
      <c r="L878" s="107"/>
      <c r="M878" s="107"/>
      <c r="N878" s="108"/>
      <c r="O878" s="108"/>
      <c r="P878" s="108"/>
      <c r="Q878" s="108"/>
      <c r="R878" s="108"/>
      <c r="S878" s="107"/>
      <c r="T878" s="107"/>
      <c r="U878" s="33"/>
      <c r="V878" s="31"/>
      <c r="W878" s="38"/>
      <c r="X878" s="38"/>
      <c r="Y878" s="38"/>
      <c r="Z878" s="38"/>
      <c r="AA878" s="38"/>
      <c r="AB878" s="33"/>
      <c r="AC878" s="33"/>
      <c r="AD878" s="33"/>
      <c r="AE878" s="33"/>
      <c r="AF878" s="33"/>
      <c r="AG878" s="33"/>
      <c r="AH878" s="33"/>
      <c r="AI878" s="170"/>
      <c r="AJ878" s="170"/>
      <c r="AK878" s="170"/>
      <c r="AL878" s="170"/>
      <c r="AM878" s="33"/>
      <c r="AN878" s="48"/>
      <c r="AO878" s="34"/>
      <c r="AP878" s="38"/>
      <c r="AQ878" s="34"/>
      <c r="AR878" s="31"/>
      <c r="AS878" s="38"/>
      <c r="AT878" s="38"/>
      <c r="AU878" s="37"/>
      <c r="AV878" s="38"/>
      <c r="AW878" s="38"/>
      <c r="AX878" s="147"/>
      <c r="AY878" s="60"/>
      <c r="AZ878" s="60"/>
      <c r="BA878" s="148"/>
      <c r="BB878" s="282"/>
      <c r="BC878" s="283"/>
      <c r="BD878" s="147"/>
      <c r="BE878" s="147"/>
      <c r="BF878" s="147"/>
      <c r="BG878" s="147"/>
      <c r="BH878" s="147"/>
      <c r="BI878" s="147"/>
      <c r="BJ878" s="147"/>
      <c r="BK878" s="148"/>
      <c r="BL878" s="149"/>
      <c r="BM878" s="149"/>
      <c r="BN878" s="147"/>
      <c r="BO878" s="38"/>
      <c r="BP878" s="38"/>
      <c r="BQ878" s="187"/>
      <c r="BR878" s="61"/>
      <c r="BS878" s="61"/>
      <c r="BT878" s="188"/>
      <c r="BU878" s="275"/>
      <c r="BV878" s="275"/>
      <c r="BW878" s="187"/>
      <c r="BX878" s="187"/>
      <c r="BY878" s="187"/>
      <c r="BZ878" s="187"/>
      <c r="CA878" s="187"/>
      <c r="CB878" s="187"/>
      <c r="CC878" s="187"/>
      <c r="CD878" s="187"/>
      <c r="CE878" s="187"/>
      <c r="CF878" s="188"/>
      <c r="CG878" s="189"/>
      <c r="CH878" s="189"/>
      <c r="CI878" s="187"/>
      <c r="CJ878" s="38"/>
      <c r="CK878" s="38"/>
      <c r="CL878" s="38"/>
      <c r="CM878" s="38"/>
      <c r="CN878" s="38"/>
      <c r="CO878" s="38"/>
      <c r="CP878" s="38"/>
      <c r="CQ878" s="38"/>
      <c r="CR878" s="38"/>
      <c r="CS878" s="38"/>
    </row>
    <row r="879" spans="1:97" ht="13.5" customHeight="1" x14ac:dyDescent="0.35">
      <c r="A879" s="25"/>
      <c r="B879" s="132"/>
      <c r="C879" s="27"/>
      <c r="D879" s="104"/>
      <c r="E879" s="105"/>
      <c r="F879" s="29"/>
      <c r="G879" s="30"/>
      <c r="H879" s="30"/>
      <c r="I879" s="31"/>
      <c r="J879" s="106"/>
      <c r="K879" s="106"/>
      <c r="L879" s="107"/>
      <c r="M879" s="107"/>
      <c r="N879" s="108"/>
      <c r="O879" s="108"/>
      <c r="P879" s="108"/>
      <c r="Q879" s="108"/>
      <c r="R879" s="108"/>
      <c r="S879" s="107"/>
      <c r="T879" s="107"/>
      <c r="U879" s="33"/>
      <c r="V879" s="31"/>
      <c r="W879" s="38"/>
      <c r="X879" s="38"/>
      <c r="Y879" s="38"/>
      <c r="Z879" s="38"/>
      <c r="AA879" s="38"/>
      <c r="AB879" s="33"/>
      <c r="AC879" s="33"/>
      <c r="AD879" s="33"/>
      <c r="AE879" s="33"/>
      <c r="AF879" s="33"/>
      <c r="AG879" s="33"/>
      <c r="AH879" s="33"/>
      <c r="AI879" s="170"/>
      <c r="AJ879" s="170"/>
      <c r="AK879" s="170"/>
      <c r="AL879" s="170"/>
      <c r="AM879" s="33"/>
      <c r="AN879" s="48"/>
      <c r="AO879" s="34"/>
      <c r="AP879" s="38"/>
      <c r="AQ879" s="34"/>
      <c r="AR879" s="31"/>
      <c r="AS879" s="38"/>
      <c r="AT879" s="38"/>
      <c r="AU879" s="37"/>
      <c r="AV879" s="38"/>
      <c r="AW879" s="38"/>
      <c r="AX879" s="147"/>
      <c r="AY879" s="60"/>
      <c r="AZ879" s="60"/>
      <c r="BA879" s="148"/>
      <c r="BB879" s="282"/>
      <c r="BC879" s="283"/>
      <c r="BD879" s="147"/>
      <c r="BE879" s="147"/>
      <c r="BF879" s="147"/>
      <c r="BG879" s="147"/>
      <c r="BH879" s="147"/>
      <c r="BI879" s="147"/>
      <c r="BJ879" s="147"/>
      <c r="BK879" s="148"/>
      <c r="BL879" s="149"/>
      <c r="BM879" s="149"/>
      <c r="BN879" s="147"/>
      <c r="BO879" s="38"/>
      <c r="BP879" s="38"/>
      <c r="BQ879" s="187"/>
      <c r="BR879" s="61"/>
      <c r="BS879" s="61"/>
      <c r="BT879" s="188"/>
      <c r="BU879" s="275"/>
      <c r="BV879" s="275"/>
      <c r="BW879" s="187"/>
      <c r="BX879" s="187"/>
      <c r="BY879" s="187"/>
      <c r="BZ879" s="187"/>
      <c r="CA879" s="187"/>
      <c r="CB879" s="187"/>
      <c r="CC879" s="187"/>
      <c r="CD879" s="187"/>
      <c r="CE879" s="187"/>
      <c r="CF879" s="188"/>
      <c r="CG879" s="189"/>
      <c r="CH879" s="189"/>
      <c r="CI879" s="187"/>
      <c r="CJ879" s="38"/>
      <c r="CK879" s="38"/>
      <c r="CL879" s="38"/>
      <c r="CM879" s="38"/>
      <c r="CN879" s="38"/>
      <c r="CO879" s="38"/>
      <c r="CP879" s="38"/>
      <c r="CQ879" s="38"/>
      <c r="CR879" s="38"/>
      <c r="CS879" s="38"/>
    </row>
    <row r="880" spans="1:97" ht="13.5" customHeight="1" x14ac:dyDescent="0.35">
      <c r="A880" s="25"/>
      <c r="B880" s="132"/>
      <c r="C880" s="27"/>
      <c r="D880" s="104"/>
      <c r="E880" s="105"/>
      <c r="F880" s="29"/>
      <c r="G880" s="30"/>
      <c r="H880" s="30"/>
      <c r="I880" s="31"/>
      <c r="J880" s="106"/>
      <c r="K880" s="106"/>
      <c r="L880" s="107"/>
      <c r="M880" s="107"/>
      <c r="N880" s="108"/>
      <c r="O880" s="108"/>
      <c r="P880" s="108"/>
      <c r="Q880" s="108"/>
      <c r="R880" s="108"/>
      <c r="S880" s="107"/>
      <c r="T880" s="107"/>
      <c r="U880" s="33"/>
      <c r="V880" s="31"/>
      <c r="W880" s="38"/>
      <c r="X880" s="38"/>
      <c r="Y880" s="38"/>
      <c r="Z880" s="38"/>
      <c r="AA880" s="38"/>
      <c r="AB880" s="33"/>
      <c r="AC880" s="33"/>
      <c r="AD880" s="33"/>
      <c r="AE880" s="33"/>
      <c r="AF880" s="33"/>
      <c r="AG880" s="33"/>
      <c r="AH880" s="33"/>
      <c r="AI880" s="170"/>
      <c r="AJ880" s="170"/>
      <c r="AK880" s="170"/>
      <c r="AL880" s="170"/>
      <c r="AM880" s="33"/>
      <c r="AN880" s="48"/>
      <c r="AO880" s="34"/>
      <c r="AP880" s="38"/>
      <c r="AQ880" s="34"/>
      <c r="AR880" s="31"/>
      <c r="AS880" s="38"/>
      <c r="AT880" s="38"/>
      <c r="AU880" s="37"/>
      <c r="AV880" s="38"/>
      <c r="AW880" s="38"/>
      <c r="AX880" s="147"/>
      <c r="AY880" s="60"/>
      <c r="AZ880" s="60"/>
      <c r="BA880" s="148"/>
      <c r="BB880" s="282"/>
      <c r="BC880" s="283"/>
      <c r="BD880" s="147"/>
      <c r="BE880" s="147"/>
      <c r="BF880" s="147"/>
      <c r="BG880" s="147"/>
      <c r="BH880" s="147"/>
      <c r="BI880" s="147"/>
      <c r="BJ880" s="147"/>
      <c r="BK880" s="148"/>
      <c r="BL880" s="149"/>
      <c r="BM880" s="149"/>
      <c r="BN880" s="147"/>
      <c r="BO880" s="38"/>
      <c r="BP880" s="38"/>
      <c r="BQ880" s="187"/>
      <c r="BR880" s="61"/>
      <c r="BS880" s="61"/>
      <c r="BT880" s="188"/>
      <c r="BU880" s="275"/>
      <c r="BV880" s="275"/>
      <c r="BW880" s="187"/>
      <c r="BX880" s="187"/>
      <c r="BY880" s="187"/>
      <c r="BZ880" s="187"/>
      <c r="CA880" s="187"/>
      <c r="CB880" s="187"/>
      <c r="CC880" s="187"/>
      <c r="CD880" s="187"/>
      <c r="CE880" s="187"/>
      <c r="CF880" s="188"/>
      <c r="CG880" s="189"/>
      <c r="CH880" s="189"/>
      <c r="CI880" s="187"/>
      <c r="CJ880" s="38"/>
      <c r="CK880" s="38"/>
      <c r="CL880" s="38"/>
      <c r="CM880" s="38"/>
      <c r="CN880" s="38"/>
      <c r="CO880" s="38"/>
      <c r="CP880" s="38"/>
      <c r="CQ880" s="38"/>
      <c r="CR880" s="38"/>
      <c r="CS880" s="38"/>
    </row>
    <row r="881" spans="1:97" ht="13.5" customHeight="1" x14ac:dyDescent="0.35">
      <c r="A881" s="25"/>
      <c r="B881" s="132"/>
      <c r="C881" s="27"/>
      <c r="D881" s="104"/>
      <c r="E881" s="105"/>
      <c r="F881" s="29"/>
      <c r="G881" s="30"/>
      <c r="H881" s="30"/>
      <c r="I881" s="31"/>
      <c r="J881" s="106"/>
      <c r="K881" s="106"/>
      <c r="L881" s="107"/>
      <c r="M881" s="107"/>
      <c r="N881" s="108"/>
      <c r="O881" s="108"/>
      <c r="P881" s="108"/>
      <c r="Q881" s="108"/>
      <c r="R881" s="108"/>
      <c r="S881" s="107"/>
      <c r="T881" s="107"/>
      <c r="U881" s="33"/>
      <c r="V881" s="31"/>
      <c r="W881" s="38"/>
      <c r="X881" s="38"/>
      <c r="Y881" s="38"/>
      <c r="Z881" s="38"/>
      <c r="AA881" s="38"/>
      <c r="AB881" s="33"/>
      <c r="AC881" s="33"/>
      <c r="AD881" s="33"/>
      <c r="AE881" s="33"/>
      <c r="AF881" s="33"/>
      <c r="AG881" s="33"/>
      <c r="AH881" s="33"/>
      <c r="AI881" s="170"/>
      <c r="AJ881" s="170"/>
      <c r="AK881" s="170"/>
      <c r="AL881" s="170"/>
      <c r="AM881" s="33"/>
      <c r="AN881" s="48"/>
      <c r="AO881" s="34"/>
      <c r="AP881" s="38"/>
      <c r="AQ881" s="34"/>
      <c r="AR881" s="31"/>
      <c r="AS881" s="38"/>
      <c r="AT881" s="38"/>
      <c r="AU881" s="37"/>
      <c r="AV881" s="38"/>
      <c r="AW881" s="38"/>
      <c r="AX881" s="147"/>
      <c r="AY881" s="60"/>
      <c r="AZ881" s="60"/>
      <c r="BA881" s="148"/>
      <c r="BB881" s="282"/>
      <c r="BC881" s="283"/>
      <c r="BD881" s="147"/>
      <c r="BE881" s="147"/>
      <c r="BF881" s="147"/>
      <c r="BG881" s="147"/>
      <c r="BH881" s="147"/>
      <c r="BI881" s="147"/>
      <c r="BJ881" s="147"/>
      <c r="BK881" s="148"/>
      <c r="BL881" s="149"/>
      <c r="BM881" s="149"/>
      <c r="BN881" s="147"/>
      <c r="BO881" s="38"/>
      <c r="BP881" s="38"/>
      <c r="BQ881" s="187"/>
      <c r="BR881" s="61"/>
      <c r="BS881" s="61"/>
      <c r="BT881" s="188"/>
      <c r="BU881" s="275"/>
      <c r="BV881" s="275"/>
      <c r="BW881" s="187"/>
      <c r="BX881" s="187"/>
      <c r="BY881" s="187"/>
      <c r="BZ881" s="187"/>
      <c r="CA881" s="187"/>
      <c r="CB881" s="187"/>
      <c r="CC881" s="187"/>
      <c r="CD881" s="187"/>
      <c r="CE881" s="187"/>
      <c r="CF881" s="188"/>
      <c r="CG881" s="189"/>
      <c r="CH881" s="189"/>
      <c r="CI881" s="187"/>
      <c r="CJ881" s="38"/>
      <c r="CK881" s="38"/>
      <c r="CL881" s="38"/>
      <c r="CM881" s="38"/>
      <c r="CN881" s="38"/>
      <c r="CO881" s="38"/>
      <c r="CP881" s="38"/>
      <c r="CQ881" s="38"/>
      <c r="CR881" s="38"/>
      <c r="CS881" s="38"/>
    </row>
    <row r="882" spans="1:97" ht="13.5" customHeight="1" x14ac:dyDescent="0.35">
      <c r="A882" s="25"/>
      <c r="B882" s="132"/>
      <c r="C882" s="27"/>
      <c r="D882" s="104"/>
      <c r="E882" s="105"/>
      <c r="F882" s="29"/>
      <c r="G882" s="30"/>
      <c r="H882" s="30"/>
      <c r="I882" s="31"/>
      <c r="J882" s="106"/>
      <c r="K882" s="106"/>
      <c r="L882" s="107"/>
      <c r="M882" s="107"/>
      <c r="N882" s="108"/>
      <c r="O882" s="108"/>
      <c r="P882" s="108"/>
      <c r="Q882" s="108"/>
      <c r="R882" s="108"/>
      <c r="S882" s="107"/>
      <c r="T882" s="107"/>
      <c r="U882" s="33"/>
      <c r="V882" s="31"/>
      <c r="W882" s="38"/>
      <c r="X882" s="38"/>
      <c r="Y882" s="38"/>
      <c r="Z882" s="38"/>
      <c r="AA882" s="38"/>
      <c r="AB882" s="33"/>
      <c r="AC882" s="33"/>
      <c r="AD882" s="33"/>
      <c r="AE882" s="33"/>
      <c r="AF882" s="33"/>
      <c r="AG882" s="33"/>
      <c r="AH882" s="33"/>
      <c r="AI882" s="170"/>
      <c r="AJ882" s="170"/>
      <c r="AK882" s="170"/>
      <c r="AL882" s="170"/>
      <c r="AM882" s="33"/>
      <c r="AN882" s="48"/>
      <c r="AO882" s="34"/>
      <c r="AP882" s="38"/>
      <c r="AQ882" s="34"/>
      <c r="AR882" s="31"/>
      <c r="AS882" s="38"/>
      <c r="AT882" s="38"/>
      <c r="AU882" s="37"/>
      <c r="AV882" s="38"/>
      <c r="AW882" s="38"/>
      <c r="AX882" s="147"/>
      <c r="AY882" s="60"/>
      <c r="AZ882" s="60"/>
      <c r="BA882" s="148"/>
      <c r="BB882" s="282"/>
      <c r="BC882" s="283"/>
      <c r="BD882" s="147"/>
      <c r="BE882" s="147"/>
      <c r="BF882" s="147"/>
      <c r="BG882" s="147"/>
      <c r="BH882" s="147"/>
      <c r="BI882" s="147"/>
      <c r="BJ882" s="147"/>
      <c r="BK882" s="148"/>
      <c r="BL882" s="149"/>
      <c r="BM882" s="149"/>
      <c r="BN882" s="147"/>
      <c r="BO882" s="38"/>
      <c r="BP882" s="38"/>
      <c r="BQ882" s="187"/>
      <c r="BR882" s="61"/>
      <c r="BS882" s="61"/>
      <c r="BT882" s="188"/>
      <c r="BU882" s="275"/>
      <c r="BV882" s="275"/>
      <c r="BW882" s="187"/>
      <c r="BX882" s="187"/>
      <c r="BY882" s="187"/>
      <c r="BZ882" s="187"/>
      <c r="CA882" s="187"/>
      <c r="CB882" s="187"/>
      <c r="CC882" s="187"/>
      <c r="CD882" s="187"/>
      <c r="CE882" s="187"/>
      <c r="CF882" s="188"/>
      <c r="CG882" s="189"/>
      <c r="CH882" s="189"/>
      <c r="CI882" s="187"/>
      <c r="CJ882" s="38"/>
      <c r="CK882" s="38"/>
      <c r="CL882" s="38"/>
      <c r="CM882" s="38"/>
      <c r="CN882" s="38"/>
      <c r="CO882" s="38"/>
      <c r="CP882" s="38"/>
      <c r="CQ882" s="38"/>
      <c r="CR882" s="38"/>
      <c r="CS882" s="38"/>
    </row>
    <row r="883" spans="1:97" ht="13.5" customHeight="1" x14ac:dyDescent="0.35">
      <c r="A883" s="25"/>
      <c r="B883" s="132"/>
      <c r="C883" s="27"/>
      <c r="D883" s="104"/>
      <c r="E883" s="105"/>
      <c r="F883" s="29"/>
      <c r="G883" s="30"/>
      <c r="H883" s="30"/>
      <c r="I883" s="31"/>
      <c r="J883" s="106"/>
      <c r="K883" s="106"/>
      <c r="L883" s="107"/>
      <c r="M883" s="107"/>
      <c r="N883" s="108"/>
      <c r="O883" s="108"/>
      <c r="P883" s="108"/>
      <c r="Q883" s="108"/>
      <c r="R883" s="108"/>
      <c r="S883" s="107"/>
      <c r="T883" s="107"/>
      <c r="U883" s="33"/>
      <c r="V883" s="31"/>
      <c r="W883" s="38"/>
      <c r="X883" s="38"/>
      <c r="Y883" s="38"/>
      <c r="Z883" s="38"/>
      <c r="AA883" s="38"/>
      <c r="AB883" s="33"/>
      <c r="AC883" s="33"/>
      <c r="AD883" s="33"/>
      <c r="AE883" s="33"/>
      <c r="AF883" s="33"/>
      <c r="AG883" s="33"/>
      <c r="AH883" s="33"/>
      <c r="AI883" s="170"/>
      <c r="AJ883" s="170"/>
      <c r="AK883" s="170"/>
      <c r="AL883" s="170"/>
      <c r="AM883" s="33"/>
      <c r="AN883" s="48"/>
      <c r="AO883" s="34"/>
      <c r="AP883" s="38"/>
      <c r="AQ883" s="34"/>
      <c r="AR883" s="31"/>
      <c r="AS883" s="38"/>
      <c r="AT883" s="38"/>
      <c r="AU883" s="37"/>
      <c r="AV883" s="38"/>
      <c r="AW883" s="38"/>
      <c r="AX883" s="147"/>
      <c r="AY883" s="60"/>
      <c r="AZ883" s="60"/>
      <c r="BA883" s="148"/>
      <c r="BB883" s="282"/>
      <c r="BC883" s="283"/>
      <c r="BD883" s="147"/>
      <c r="BE883" s="147"/>
      <c r="BF883" s="147"/>
      <c r="BG883" s="147"/>
      <c r="BH883" s="147"/>
      <c r="BI883" s="147"/>
      <c r="BJ883" s="147"/>
      <c r="BK883" s="148"/>
      <c r="BL883" s="149"/>
      <c r="BM883" s="149"/>
      <c r="BN883" s="147"/>
      <c r="BO883" s="38"/>
      <c r="BP883" s="38"/>
      <c r="BQ883" s="187"/>
      <c r="BR883" s="61"/>
      <c r="BS883" s="61"/>
      <c r="BT883" s="188"/>
      <c r="BU883" s="275"/>
      <c r="BV883" s="275"/>
      <c r="BW883" s="187"/>
      <c r="BX883" s="187"/>
      <c r="BY883" s="187"/>
      <c r="BZ883" s="187"/>
      <c r="CA883" s="187"/>
      <c r="CB883" s="187"/>
      <c r="CC883" s="187"/>
      <c r="CD883" s="187"/>
      <c r="CE883" s="187"/>
      <c r="CF883" s="188"/>
      <c r="CG883" s="189"/>
      <c r="CH883" s="189"/>
      <c r="CI883" s="187"/>
      <c r="CJ883" s="38"/>
      <c r="CK883" s="38"/>
      <c r="CL883" s="38"/>
      <c r="CM883" s="38"/>
      <c r="CN883" s="38"/>
      <c r="CO883" s="38"/>
      <c r="CP883" s="38"/>
      <c r="CQ883" s="38"/>
      <c r="CR883" s="38"/>
      <c r="CS883" s="38"/>
    </row>
    <row r="884" spans="1:97" ht="13.5" customHeight="1" x14ac:dyDescent="0.35">
      <c r="A884" s="25"/>
      <c r="B884" s="132"/>
      <c r="C884" s="27"/>
      <c r="D884" s="104"/>
      <c r="E884" s="105"/>
      <c r="F884" s="29"/>
      <c r="G884" s="30"/>
      <c r="H884" s="30"/>
      <c r="I884" s="31"/>
      <c r="J884" s="106"/>
      <c r="K884" s="106"/>
      <c r="L884" s="107"/>
      <c r="M884" s="107"/>
      <c r="N884" s="108"/>
      <c r="O884" s="108"/>
      <c r="P884" s="108"/>
      <c r="Q884" s="108"/>
      <c r="R884" s="108"/>
      <c r="S884" s="107"/>
      <c r="T884" s="107"/>
      <c r="U884" s="33"/>
      <c r="V884" s="31"/>
      <c r="W884" s="38"/>
      <c r="X884" s="38"/>
      <c r="Y884" s="38"/>
      <c r="Z884" s="38"/>
      <c r="AA884" s="38"/>
      <c r="AB884" s="33"/>
      <c r="AC884" s="33"/>
      <c r="AD884" s="33"/>
      <c r="AE884" s="33"/>
      <c r="AF884" s="33"/>
      <c r="AG884" s="33"/>
      <c r="AH884" s="33"/>
      <c r="AI884" s="170"/>
      <c r="AJ884" s="170"/>
      <c r="AK884" s="170"/>
      <c r="AL884" s="170"/>
      <c r="AM884" s="33"/>
      <c r="AN884" s="48"/>
      <c r="AO884" s="34"/>
      <c r="AP884" s="38"/>
      <c r="AQ884" s="34"/>
      <c r="AR884" s="31"/>
      <c r="AS884" s="38"/>
      <c r="AT884" s="38"/>
      <c r="AU884" s="37"/>
      <c r="AV884" s="38"/>
      <c r="AW884" s="38"/>
      <c r="AX884" s="147"/>
      <c r="AY884" s="60"/>
      <c r="AZ884" s="60"/>
      <c r="BA884" s="148"/>
      <c r="BB884" s="282"/>
      <c r="BC884" s="283"/>
      <c r="BD884" s="147"/>
      <c r="BE884" s="147"/>
      <c r="BF884" s="147"/>
      <c r="BG884" s="147"/>
      <c r="BH884" s="147"/>
      <c r="BI884" s="147"/>
      <c r="BJ884" s="147"/>
      <c r="BK884" s="148"/>
      <c r="BL884" s="149"/>
      <c r="BM884" s="149"/>
      <c r="BN884" s="147"/>
      <c r="BO884" s="38"/>
      <c r="BP884" s="38"/>
      <c r="BQ884" s="187"/>
      <c r="BR884" s="61"/>
      <c r="BS884" s="61"/>
      <c r="BT884" s="188"/>
      <c r="BU884" s="275"/>
      <c r="BV884" s="275"/>
      <c r="BW884" s="187"/>
      <c r="BX884" s="187"/>
      <c r="BY884" s="187"/>
      <c r="BZ884" s="187"/>
      <c r="CA884" s="187"/>
      <c r="CB884" s="187"/>
      <c r="CC884" s="187"/>
      <c r="CD884" s="187"/>
      <c r="CE884" s="187"/>
      <c r="CF884" s="188"/>
      <c r="CG884" s="189"/>
      <c r="CH884" s="189"/>
      <c r="CI884" s="187"/>
      <c r="CJ884" s="38"/>
      <c r="CK884" s="38"/>
      <c r="CL884" s="38"/>
      <c r="CM884" s="38"/>
      <c r="CN884" s="38"/>
      <c r="CO884" s="38"/>
      <c r="CP884" s="38"/>
      <c r="CQ884" s="38"/>
      <c r="CR884" s="38"/>
      <c r="CS884" s="38"/>
    </row>
    <row r="885" spans="1:97" ht="13.5" customHeight="1" x14ac:dyDescent="0.35">
      <c r="A885" s="25"/>
      <c r="B885" s="132"/>
      <c r="C885" s="27"/>
      <c r="D885" s="104"/>
      <c r="E885" s="105"/>
      <c r="F885" s="29"/>
      <c r="G885" s="30"/>
      <c r="H885" s="30"/>
      <c r="I885" s="31"/>
      <c r="J885" s="106"/>
      <c r="K885" s="106"/>
      <c r="L885" s="107"/>
      <c r="M885" s="107"/>
      <c r="N885" s="108"/>
      <c r="O885" s="108"/>
      <c r="P885" s="108"/>
      <c r="Q885" s="108"/>
      <c r="R885" s="108"/>
      <c r="S885" s="107"/>
      <c r="T885" s="107"/>
      <c r="U885" s="33"/>
      <c r="V885" s="31"/>
      <c r="W885" s="38"/>
      <c r="X885" s="38"/>
      <c r="Y885" s="38"/>
      <c r="Z885" s="38"/>
      <c r="AA885" s="38"/>
      <c r="AB885" s="33"/>
      <c r="AC885" s="33"/>
      <c r="AD885" s="33"/>
      <c r="AE885" s="33"/>
      <c r="AF885" s="33"/>
      <c r="AG885" s="33"/>
      <c r="AH885" s="33"/>
      <c r="AI885" s="170"/>
      <c r="AJ885" s="170"/>
      <c r="AK885" s="170"/>
      <c r="AL885" s="170"/>
      <c r="AM885" s="33"/>
      <c r="AN885" s="48"/>
      <c r="AO885" s="34"/>
      <c r="AP885" s="38"/>
      <c r="AQ885" s="34"/>
      <c r="AR885" s="31"/>
      <c r="AS885" s="38"/>
      <c r="AT885" s="38"/>
      <c r="AU885" s="37"/>
      <c r="AV885" s="38"/>
      <c r="AW885" s="38"/>
      <c r="AX885" s="147"/>
      <c r="AY885" s="60"/>
      <c r="AZ885" s="60"/>
      <c r="BA885" s="148"/>
      <c r="BB885" s="282"/>
      <c r="BC885" s="283"/>
      <c r="BD885" s="147"/>
      <c r="BE885" s="147"/>
      <c r="BF885" s="147"/>
      <c r="BG885" s="147"/>
      <c r="BH885" s="147"/>
      <c r="BI885" s="147"/>
      <c r="BJ885" s="147"/>
      <c r="BK885" s="148"/>
      <c r="BL885" s="149"/>
      <c r="BM885" s="149"/>
      <c r="BN885" s="147"/>
      <c r="BO885" s="38"/>
      <c r="BP885" s="38"/>
      <c r="BQ885" s="187"/>
      <c r="BR885" s="61"/>
      <c r="BS885" s="61"/>
      <c r="BT885" s="188"/>
      <c r="BU885" s="275"/>
      <c r="BV885" s="275"/>
      <c r="BW885" s="187"/>
      <c r="BX885" s="187"/>
      <c r="BY885" s="187"/>
      <c r="BZ885" s="187"/>
      <c r="CA885" s="187"/>
      <c r="CB885" s="187"/>
      <c r="CC885" s="187"/>
      <c r="CD885" s="187"/>
      <c r="CE885" s="187"/>
      <c r="CF885" s="188"/>
      <c r="CG885" s="189"/>
      <c r="CH885" s="189"/>
      <c r="CI885" s="187"/>
      <c r="CJ885" s="38"/>
      <c r="CK885" s="38"/>
      <c r="CL885" s="38"/>
      <c r="CM885" s="38"/>
      <c r="CN885" s="38"/>
      <c r="CO885" s="38"/>
      <c r="CP885" s="38"/>
      <c r="CQ885" s="38"/>
      <c r="CR885" s="38"/>
      <c r="CS885" s="38"/>
    </row>
    <row r="886" spans="1:97" ht="13.5" customHeight="1" x14ac:dyDescent="0.35">
      <c r="A886" s="25"/>
      <c r="B886" s="132"/>
      <c r="C886" s="27"/>
      <c r="D886" s="104"/>
      <c r="E886" s="105"/>
      <c r="F886" s="29"/>
      <c r="G886" s="30"/>
      <c r="H886" s="30"/>
      <c r="I886" s="31"/>
      <c r="J886" s="106"/>
      <c r="K886" s="106"/>
      <c r="L886" s="107"/>
      <c r="M886" s="107"/>
      <c r="N886" s="108"/>
      <c r="O886" s="108"/>
      <c r="P886" s="108"/>
      <c r="Q886" s="108"/>
      <c r="R886" s="108"/>
      <c r="S886" s="107"/>
      <c r="T886" s="107"/>
      <c r="U886" s="33"/>
      <c r="V886" s="31"/>
      <c r="W886" s="38"/>
      <c r="X886" s="38"/>
      <c r="Y886" s="38"/>
      <c r="Z886" s="38"/>
      <c r="AA886" s="38"/>
      <c r="AB886" s="33"/>
      <c r="AC886" s="33"/>
      <c r="AD886" s="33"/>
      <c r="AE886" s="33"/>
      <c r="AF886" s="33"/>
      <c r="AG886" s="33"/>
      <c r="AH886" s="33"/>
      <c r="AI886" s="170"/>
      <c r="AJ886" s="170"/>
      <c r="AK886" s="170"/>
      <c r="AL886" s="170"/>
      <c r="AM886" s="33"/>
      <c r="AN886" s="48"/>
      <c r="AO886" s="34"/>
      <c r="AP886" s="38"/>
      <c r="AQ886" s="34"/>
      <c r="AR886" s="31"/>
      <c r="AS886" s="38"/>
      <c r="AT886" s="38"/>
      <c r="AU886" s="37"/>
      <c r="AV886" s="38"/>
      <c r="AW886" s="38"/>
      <c r="AX886" s="147"/>
      <c r="AY886" s="60"/>
      <c r="AZ886" s="60"/>
      <c r="BA886" s="148"/>
      <c r="BB886" s="282"/>
      <c r="BC886" s="283"/>
      <c r="BD886" s="147"/>
      <c r="BE886" s="147"/>
      <c r="BF886" s="147"/>
      <c r="BG886" s="147"/>
      <c r="BH886" s="147"/>
      <c r="BI886" s="147"/>
      <c r="BJ886" s="147"/>
      <c r="BK886" s="148"/>
      <c r="BL886" s="149"/>
      <c r="BM886" s="149"/>
      <c r="BN886" s="147"/>
      <c r="BO886" s="38"/>
      <c r="BP886" s="38"/>
      <c r="BQ886" s="187"/>
      <c r="BR886" s="61"/>
      <c r="BS886" s="61"/>
      <c r="BT886" s="188"/>
      <c r="BU886" s="275"/>
      <c r="BV886" s="275"/>
      <c r="BW886" s="187"/>
      <c r="BX886" s="187"/>
      <c r="BY886" s="187"/>
      <c r="BZ886" s="187"/>
      <c r="CA886" s="187"/>
      <c r="CB886" s="187"/>
      <c r="CC886" s="187"/>
      <c r="CD886" s="187"/>
      <c r="CE886" s="187"/>
      <c r="CF886" s="188"/>
      <c r="CG886" s="189"/>
      <c r="CH886" s="189"/>
      <c r="CI886" s="187"/>
      <c r="CJ886" s="38"/>
      <c r="CK886" s="38"/>
      <c r="CL886" s="38"/>
      <c r="CM886" s="38"/>
      <c r="CN886" s="38"/>
      <c r="CO886" s="38"/>
      <c r="CP886" s="38"/>
      <c r="CQ886" s="38"/>
      <c r="CR886" s="38"/>
      <c r="CS886" s="38"/>
    </row>
    <row r="887" spans="1:97" ht="13.5" customHeight="1" x14ac:dyDescent="0.35">
      <c r="A887" s="25"/>
      <c r="B887" s="132"/>
      <c r="C887" s="27"/>
      <c r="D887" s="104"/>
      <c r="E887" s="105"/>
      <c r="F887" s="29"/>
      <c r="G887" s="30"/>
      <c r="H887" s="30"/>
      <c r="I887" s="31"/>
      <c r="J887" s="106"/>
      <c r="K887" s="106"/>
      <c r="L887" s="107"/>
      <c r="M887" s="107"/>
      <c r="N887" s="108"/>
      <c r="O887" s="108"/>
      <c r="P887" s="108"/>
      <c r="Q887" s="108"/>
      <c r="R887" s="108"/>
      <c r="S887" s="107"/>
      <c r="T887" s="107"/>
      <c r="U887" s="33"/>
      <c r="V887" s="31"/>
      <c r="W887" s="38"/>
      <c r="X887" s="38"/>
      <c r="Y887" s="38"/>
      <c r="Z887" s="38"/>
      <c r="AA887" s="38"/>
      <c r="AB887" s="33"/>
      <c r="AC887" s="33"/>
      <c r="AD887" s="33"/>
      <c r="AE887" s="33"/>
      <c r="AF887" s="33"/>
      <c r="AG887" s="33"/>
      <c r="AH887" s="33"/>
      <c r="AI887" s="170"/>
      <c r="AJ887" s="170"/>
      <c r="AK887" s="170"/>
      <c r="AL887" s="170"/>
      <c r="AM887" s="33"/>
      <c r="AN887" s="48"/>
      <c r="AO887" s="34"/>
      <c r="AP887" s="38"/>
      <c r="AQ887" s="34"/>
      <c r="AR887" s="31"/>
      <c r="AS887" s="38"/>
      <c r="AT887" s="38"/>
      <c r="AU887" s="37"/>
      <c r="AV887" s="38"/>
      <c r="AW887" s="38"/>
      <c r="AX887" s="147"/>
      <c r="AY887" s="60"/>
      <c r="AZ887" s="60"/>
      <c r="BA887" s="148"/>
      <c r="BB887" s="282"/>
      <c r="BC887" s="283"/>
      <c r="BD887" s="147"/>
      <c r="BE887" s="147"/>
      <c r="BF887" s="147"/>
      <c r="BG887" s="147"/>
      <c r="BH887" s="147"/>
      <c r="BI887" s="147"/>
      <c r="BJ887" s="147"/>
      <c r="BK887" s="148"/>
      <c r="BL887" s="149"/>
      <c r="BM887" s="149"/>
      <c r="BN887" s="147"/>
      <c r="BO887" s="38"/>
      <c r="BP887" s="38"/>
      <c r="BQ887" s="187"/>
      <c r="BR887" s="61"/>
      <c r="BS887" s="61"/>
      <c r="BT887" s="188"/>
      <c r="BU887" s="275"/>
      <c r="BV887" s="275"/>
      <c r="BW887" s="187"/>
      <c r="BX887" s="187"/>
      <c r="BY887" s="187"/>
      <c r="BZ887" s="187"/>
      <c r="CA887" s="187"/>
      <c r="CB887" s="187"/>
      <c r="CC887" s="187"/>
      <c r="CD887" s="187"/>
      <c r="CE887" s="187"/>
      <c r="CF887" s="188"/>
      <c r="CG887" s="189"/>
      <c r="CH887" s="189"/>
      <c r="CI887" s="187"/>
      <c r="CJ887" s="38"/>
      <c r="CK887" s="38"/>
      <c r="CL887" s="38"/>
      <c r="CM887" s="38"/>
      <c r="CN887" s="38"/>
      <c r="CO887" s="38"/>
      <c r="CP887" s="38"/>
      <c r="CQ887" s="38"/>
      <c r="CR887" s="38"/>
      <c r="CS887" s="38"/>
    </row>
    <row r="888" spans="1:97" ht="13.5" customHeight="1" x14ac:dyDescent="0.35">
      <c r="A888" s="25"/>
      <c r="B888" s="132"/>
      <c r="C888" s="27"/>
      <c r="D888" s="104"/>
      <c r="E888" s="105"/>
      <c r="F888" s="29"/>
      <c r="G888" s="30"/>
      <c r="H888" s="30"/>
      <c r="I888" s="31"/>
      <c r="J888" s="106"/>
      <c r="K888" s="106"/>
      <c r="L888" s="107"/>
      <c r="M888" s="107"/>
      <c r="N888" s="108"/>
      <c r="O888" s="108"/>
      <c r="P888" s="108"/>
      <c r="Q888" s="108"/>
      <c r="R888" s="108"/>
      <c r="S888" s="107"/>
      <c r="T888" s="107"/>
      <c r="U888" s="33"/>
      <c r="V888" s="31"/>
      <c r="W888" s="38"/>
      <c r="X888" s="38"/>
      <c r="Y888" s="38"/>
      <c r="Z888" s="38"/>
      <c r="AA888" s="38"/>
      <c r="AB888" s="33"/>
      <c r="AC888" s="33"/>
      <c r="AD888" s="33"/>
      <c r="AE888" s="33"/>
      <c r="AF888" s="33"/>
      <c r="AG888" s="33"/>
      <c r="AH888" s="33"/>
      <c r="AI888" s="170"/>
      <c r="AJ888" s="170"/>
      <c r="AK888" s="170"/>
      <c r="AL888" s="170"/>
      <c r="AM888" s="33"/>
      <c r="AN888" s="48"/>
      <c r="AO888" s="34"/>
      <c r="AP888" s="38"/>
      <c r="AQ888" s="34"/>
      <c r="AR888" s="31"/>
      <c r="AS888" s="38"/>
      <c r="AT888" s="38"/>
      <c r="AU888" s="37"/>
      <c r="AV888" s="38"/>
      <c r="AW888" s="38"/>
      <c r="AX888" s="147"/>
      <c r="AY888" s="60"/>
      <c r="AZ888" s="60"/>
      <c r="BA888" s="148"/>
      <c r="BB888" s="282"/>
      <c r="BC888" s="283"/>
      <c r="BD888" s="147"/>
      <c r="BE888" s="147"/>
      <c r="BF888" s="147"/>
      <c r="BG888" s="147"/>
      <c r="BH888" s="147"/>
      <c r="BI888" s="147"/>
      <c r="BJ888" s="147"/>
      <c r="BK888" s="148"/>
      <c r="BL888" s="149"/>
      <c r="BM888" s="149"/>
      <c r="BN888" s="147"/>
      <c r="BO888" s="38"/>
      <c r="BP888" s="38"/>
      <c r="BQ888" s="187"/>
      <c r="BR888" s="61"/>
      <c r="BS888" s="61"/>
      <c r="BT888" s="188"/>
      <c r="BU888" s="275"/>
      <c r="BV888" s="275"/>
      <c r="BW888" s="187"/>
      <c r="BX888" s="187"/>
      <c r="BY888" s="187"/>
      <c r="BZ888" s="187"/>
      <c r="CA888" s="187"/>
      <c r="CB888" s="187"/>
      <c r="CC888" s="187"/>
      <c r="CD888" s="187"/>
      <c r="CE888" s="187"/>
      <c r="CF888" s="188"/>
      <c r="CG888" s="189"/>
      <c r="CH888" s="189"/>
      <c r="CI888" s="187"/>
      <c r="CJ888" s="38"/>
      <c r="CK888" s="38"/>
      <c r="CL888" s="38"/>
      <c r="CM888" s="38"/>
      <c r="CN888" s="38"/>
      <c r="CO888" s="38"/>
      <c r="CP888" s="38"/>
      <c r="CQ888" s="38"/>
      <c r="CR888" s="38"/>
      <c r="CS888" s="38"/>
    </row>
    <row r="889" spans="1:97" ht="13.5" customHeight="1" x14ac:dyDescent="0.35">
      <c r="A889" s="25"/>
      <c r="B889" s="132"/>
      <c r="C889" s="27"/>
      <c r="D889" s="104"/>
      <c r="E889" s="105"/>
      <c r="F889" s="29"/>
      <c r="G889" s="30"/>
      <c r="H889" s="30"/>
      <c r="I889" s="31"/>
      <c r="J889" s="106"/>
      <c r="K889" s="106"/>
      <c r="L889" s="107"/>
      <c r="M889" s="107"/>
      <c r="N889" s="108"/>
      <c r="O889" s="108"/>
      <c r="P889" s="108"/>
      <c r="Q889" s="108"/>
      <c r="R889" s="108"/>
      <c r="S889" s="107"/>
      <c r="T889" s="107"/>
      <c r="U889" s="33"/>
      <c r="V889" s="31"/>
      <c r="W889" s="38"/>
      <c r="X889" s="38"/>
      <c r="Y889" s="38"/>
      <c r="Z889" s="38"/>
      <c r="AA889" s="38"/>
      <c r="AB889" s="33"/>
      <c r="AC889" s="33"/>
      <c r="AD889" s="33"/>
      <c r="AE889" s="33"/>
      <c r="AF889" s="33"/>
      <c r="AG889" s="33"/>
      <c r="AH889" s="33"/>
      <c r="AI889" s="170"/>
      <c r="AJ889" s="170"/>
      <c r="AK889" s="170"/>
      <c r="AL889" s="170"/>
      <c r="AM889" s="33"/>
      <c r="AN889" s="48"/>
      <c r="AO889" s="34"/>
      <c r="AP889" s="38"/>
      <c r="AQ889" s="34"/>
      <c r="AR889" s="31"/>
      <c r="AS889" s="38"/>
      <c r="AT889" s="38"/>
      <c r="AU889" s="37"/>
      <c r="AV889" s="38"/>
      <c r="AW889" s="38"/>
      <c r="AX889" s="147"/>
      <c r="AY889" s="60"/>
      <c r="AZ889" s="60"/>
      <c r="BA889" s="148"/>
      <c r="BB889" s="282"/>
      <c r="BC889" s="283"/>
      <c r="BD889" s="147"/>
      <c r="BE889" s="147"/>
      <c r="BF889" s="147"/>
      <c r="BG889" s="147"/>
      <c r="BH889" s="147"/>
      <c r="BI889" s="147"/>
      <c r="BJ889" s="147"/>
      <c r="BK889" s="148"/>
      <c r="BL889" s="149"/>
      <c r="BM889" s="149"/>
      <c r="BN889" s="147"/>
      <c r="BO889" s="38"/>
      <c r="BP889" s="38"/>
      <c r="BQ889" s="187"/>
      <c r="BR889" s="61"/>
      <c r="BS889" s="61"/>
      <c r="BT889" s="188"/>
      <c r="BU889" s="275"/>
      <c r="BV889" s="275"/>
      <c r="BW889" s="187"/>
      <c r="BX889" s="187"/>
      <c r="BY889" s="187"/>
      <c r="BZ889" s="187"/>
      <c r="CA889" s="187"/>
      <c r="CB889" s="187"/>
      <c r="CC889" s="187"/>
      <c r="CD889" s="187"/>
      <c r="CE889" s="187"/>
      <c r="CF889" s="188"/>
      <c r="CG889" s="189"/>
      <c r="CH889" s="189"/>
      <c r="CI889" s="187"/>
      <c r="CJ889" s="38"/>
      <c r="CK889" s="38"/>
      <c r="CL889" s="38"/>
      <c r="CM889" s="38"/>
      <c r="CN889" s="38"/>
      <c r="CO889" s="38"/>
      <c r="CP889" s="38"/>
      <c r="CQ889" s="38"/>
      <c r="CR889" s="38"/>
      <c r="CS889" s="38"/>
    </row>
    <row r="890" spans="1:97" ht="13.5" customHeight="1" x14ac:dyDescent="0.35">
      <c r="A890" s="25"/>
      <c r="B890" s="132"/>
      <c r="C890" s="27"/>
      <c r="D890" s="104"/>
      <c r="E890" s="105"/>
      <c r="F890" s="29"/>
      <c r="G890" s="30"/>
      <c r="H890" s="30"/>
      <c r="I890" s="31"/>
      <c r="J890" s="106"/>
      <c r="K890" s="106"/>
      <c r="L890" s="107"/>
      <c r="M890" s="107"/>
      <c r="N890" s="108"/>
      <c r="O890" s="108"/>
      <c r="P890" s="108"/>
      <c r="Q890" s="108"/>
      <c r="R890" s="108"/>
      <c r="S890" s="107"/>
      <c r="T890" s="107"/>
      <c r="U890" s="33"/>
      <c r="V890" s="31"/>
      <c r="W890" s="38"/>
      <c r="X890" s="38"/>
      <c r="Y890" s="38"/>
      <c r="Z890" s="38"/>
      <c r="AA890" s="38"/>
      <c r="AB890" s="33"/>
      <c r="AC890" s="33"/>
      <c r="AD890" s="33"/>
      <c r="AE890" s="33"/>
      <c r="AF890" s="33"/>
      <c r="AG890" s="33"/>
      <c r="AH890" s="33"/>
      <c r="AI890" s="170"/>
      <c r="AJ890" s="170"/>
      <c r="AK890" s="170"/>
      <c r="AL890" s="170"/>
      <c r="AM890" s="33"/>
      <c r="AN890" s="48"/>
      <c r="AO890" s="34"/>
      <c r="AP890" s="38"/>
      <c r="AQ890" s="34"/>
      <c r="AR890" s="31"/>
      <c r="AS890" s="38"/>
      <c r="AT890" s="38"/>
      <c r="AU890" s="37"/>
      <c r="AV890" s="38"/>
      <c r="AW890" s="38"/>
      <c r="AX890" s="147"/>
      <c r="AY890" s="60"/>
      <c r="AZ890" s="60"/>
      <c r="BA890" s="148"/>
      <c r="BB890" s="282"/>
      <c r="BC890" s="283"/>
      <c r="BD890" s="147"/>
      <c r="BE890" s="147"/>
      <c r="BF890" s="147"/>
      <c r="BG890" s="147"/>
      <c r="BH890" s="147"/>
      <c r="BI890" s="147"/>
      <c r="BJ890" s="147"/>
      <c r="BK890" s="148"/>
      <c r="BL890" s="149"/>
      <c r="BM890" s="149"/>
      <c r="BN890" s="147"/>
      <c r="BO890" s="38"/>
      <c r="BP890" s="38"/>
      <c r="BQ890" s="187"/>
      <c r="BR890" s="61"/>
      <c r="BS890" s="61"/>
      <c r="BT890" s="188"/>
      <c r="BU890" s="275"/>
      <c r="BV890" s="275"/>
      <c r="BW890" s="187"/>
      <c r="BX890" s="187"/>
      <c r="BY890" s="187"/>
      <c r="BZ890" s="187"/>
      <c r="CA890" s="187"/>
      <c r="CB890" s="187"/>
      <c r="CC890" s="187"/>
      <c r="CD890" s="187"/>
      <c r="CE890" s="187"/>
      <c r="CF890" s="188"/>
      <c r="CG890" s="189"/>
      <c r="CH890" s="189"/>
      <c r="CI890" s="187"/>
      <c r="CJ890" s="38"/>
      <c r="CK890" s="38"/>
      <c r="CL890" s="38"/>
      <c r="CM890" s="38"/>
      <c r="CN890" s="38"/>
      <c r="CO890" s="38"/>
      <c r="CP890" s="38"/>
      <c r="CQ890" s="38"/>
      <c r="CR890" s="38"/>
      <c r="CS890" s="38"/>
    </row>
    <row r="891" spans="1:97" ht="13.5" customHeight="1" x14ac:dyDescent="0.35">
      <c r="A891" s="25"/>
      <c r="B891" s="132"/>
      <c r="C891" s="27"/>
      <c r="D891" s="104"/>
      <c r="E891" s="105"/>
      <c r="F891" s="29"/>
      <c r="G891" s="30"/>
      <c r="H891" s="30"/>
      <c r="I891" s="31"/>
      <c r="J891" s="106"/>
      <c r="K891" s="106"/>
      <c r="L891" s="107"/>
      <c r="M891" s="107"/>
      <c r="N891" s="108"/>
      <c r="O891" s="108"/>
      <c r="P891" s="108"/>
      <c r="Q891" s="108"/>
      <c r="R891" s="108"/>
      <c r="S891" s="107"/>
      <c r="T891" s="107"/>
      <c r="U891" s="33"/>
      <c r="V891" s="31"/>
      <c r="W891" s="38"/>
      <c r="X891" s="38"/>
      <c r="Y891" s="38"/>
      <c r="Z891" s="38"/>
      <c r="AA891" s="38"/>
      <c r="AB891" s="33"/>
      <c r="AC891" s="33"/>
      <c r="AD891" s="33"/>
      <c r="AE891" s="33"/>
      <c r="AF891" s="33"/>
      <c r="AG891" s="33"/>
      <c r="AH891" s="33"/>
      <c r="AI891" s="170"/>
      <c r="AJ891" s="170"/>
      <c r="AK891" s="170"/>
      <c r="AL891" s="170"/>
      <c r="AM891" s="33"/>
      <c r="AN891" s="48"/>
      <c r="AO891" s="34"/>
      <c r="AP891" s="38"/>
      <c r="AQ891" s="34"/>
      <c r="AR891" s="31"/>
      <c r="AS891" s="38"/>
      <c r="AT891" s="38"/>
      <c r="AU891" s="37"/>
      <c r="AV891" s="38"/>
      <c r="AW891" s="38"/>
      <c r="AX891" s="147"/>
      <c r="AY891" s="60"/>
      <c r="AZ891" s="60"/>
      <c r="BA891" s="148"/>
      <c r="BB891" s="282"/>
      <c r="BC891" s="283"/>
      <c r="BD891" s="147"/>
      <c r="BE891" s="147"/>
      <c r="BF891" s="147"/>
      <c r="BG891" s="147"/>
      <c r="BH891" s="147"/>
      <c r="BI891" s="147"/>
      <c r="BJ891" s="147"/>
      <c r="BK891" s="148"/>
      <c r="BL891" s="149"/>
      <c r="BM891" s="149"/>
      <c r="BN891" s="147"/>
      <c r="BO891" s="38"/>
      <c r="BP891" s="38"/>
      <c r="BQ891" s="187"/>
      <c r="BR891" s="61"/>
      <c r="BS891" s="61"/>
      <c r="BT891" s="188"/>
      <c r="BU891" s="275"/>
      <c r="BV891" s="275"/>
      <c r="BW891" s="187"/>
      <c r="BX891" s="187"/>
      <c r="BY891" s="187"/>
      <c r="BZ891" s="187"/>
      <c r="CA891" s="187"/>
      <c r="CB891" s="187"/>
      <c r="CC891" s="187"/>
      <c r="CD891" s="187"/>
      <c r="CE891" s="187"/>
      <c r="CF891" s="188"/>
      <c r="CG891" s="189"/>
      <c r="CH891" s="189"/>
      <c r="CI891" s="187"/>
      <c r="CJ891" s="38"/>
      <c r="CK891" s="38"/>
      <c r="CL891" s="38"/>
      <c r="CM891" s="38"/>
      <c r="CN891" s="38"/>
      <c r="CO891" s="38"/>
      <c r="CP891" s="38"/>
      <c r="CQ891" s="38"/>
      <c r="CR891" s="38"/>
      <c r="CS891" s="38"/>
    </row>
    <row r="892" spans="1:97" ht="13.5" customHeight="1" x14ac:dyDescent="0.35">
      <c r="A892" s="25"/>
      <c r="B892" s="132"/>
      <c r="C892" s="27"/>
      <c r="D892" s="104"/>
      <c r="E892" s="105"/>
      <c r="F892" s="29"/>
      <c r="G892" s="30"/>
      <c r="H892" s="30"/>
      <c r="I892" s="31"/>
      <c r="J892" s="106"/>
      <c r="K892" s="106"/>
      <c r="L892" s="107"/>
      <c r="M892" s="107"/>
      <c r="N892" s="108"/>
      <c r="O892" s="108"/>
      <c r="P892" s="108"/>
      <c r="Q892" s="108"/>
      <c r="R892" s="108"/>
      <c r="S892" s="107"/>
      <c r="T892" s="107"/>
      <c r="U892" s="33"/>
      <c r="V892" s="31"/>
      <c r="W892" s="38"/>
      <c r="X892" s="38"/>
      <c r="Y892" s="38"/>
      <c r="Z892" s="38"/>
      <c r="AA892" s="38"/>
      <c r="AB892" s="33"/>
      <c r="AC892" s="33"/>
      <c r="AD892" s="33"/>
      <c r="AE892" s="33"/>
      <c r="AF892" s="33"/>
      <c r="AG892" s="33"/>
      <c r="AH892" s="33"/>
      <c r="AI892" s="170"/>
      <c r="AJ892" s="170"/>
      <c r="AK892" s="170"/>
      <c r="AL892" s="170"/>
      <c r="AM892" s="33"/>
      <c r="AN892" s="48"/>
      <c r="AO892" s="34"/>
      <c r="AP892" s="38"/>
      <c r="AQ892" s="34"/>
      <c r="AR892" s="31"/>
      <c r="AS892" s="38"/>
      <c r="AT892" s="38"/>
      <c r="AU892" s="37"/>
      <c r="AV892" s="38"/>
      <c r="AW892" s="38"/>
      <c r="AX892" s="147"/>
      <c r="AY892" s="60"/>
      <c r="AZ892" s="60"/>
      <c r="BA892" s="148"/>
      <c r="BB892" s="282"/>
      <c r="BC892" s="283"/>
      <c r="BD892" s="147"/>
      <c r="BE892" s="147"/>
      <c r="BF892" s="147"/>
      <c r="BG892" s="147"/>
      <c r="BH892" s="147"/>
      <c r="BI892" s="147"/>
      <c r="BJ892" s="147"/>
      <c r="BK892" s="148"/>
      <c r="BL892" s="149"/>
      <c r="BM892" s="149"/>
      <c r="BN892" s="147"/>
      <c r="BO892" s="38"/>
      <c r="BP892" s="38"/>
      <c r="BQ892" s="187"/>
      <c r="BR892" s="61"/>
      <c r="BS892" s="61"/>
      <c r="BT892" s="188"/>
      <c r="BU892" s="275"/>
      <c r="BV892" s="275"/>
      <c r="BW892" s="187"/>
      <c r="BX892" s="187"/>
      <c r="BY892" s="187"/>
      <c r="BZ892" s="187"/>
      <c r="CA892" s="187"/>
      <c r="CB892" s="187"/>
      <c r="CC892" s="187"/>
      <c r="CD892" s="187"/>
      <c r="CE892" s="187"/>
      <c r="CF892" s="188"/>
      <c r="CG892" s="189"/>
      <c r="CH892" s="189"/>
      <c r="CI892" s="187"/>
      <c r="CJ892" s="38"/>
      <c r="CK892" s="38"/>
      <c r="CL892" s="38"/>
      <c r="CM892" s="38"/>
      <c r="CN892" s="38"/>
      <c r="CO892" s="38"/>
      <c r="CP892" s="38"/>
      <c r="CQ892" s="38"/>
      <c r="CR892" s="38"/>
      <c r="CS892" s="38"/>
    </row>
    <row r="893" spans="1:97" ht="13.5" customHeight="1" x14ac:dyDescent="0.35">
      <c r="A893" s="25"/>
      <c r="B893" s="132"/>
      <c r="C893" s="27"/>
      <c r="D893" s="104"/>
      <c r="E893" s="105"/>
      <c r="F893" s="29"/>
      <c r="G893" s="30"/>
      <c r="H893" s="30"/>
      <c r="I893" s="31"/>
      <c r="J893" s="106"/>
      <c r="K893" s="106"/>
      <c r="L893" s="107"/>
      <c r="M893" s="107"/>
      <c r="N893" s="108"/>
      <c r="O893" s="108"/>
      <c r="P893" s="108"/>
      <c r="Q893" s="108"/>
      <c r="R893" s="108"/>
      <c r="S893" s="107"/>
      <c r="T893" s="107"/>
      <c r="U893" s="33"/>
      <c r="V893" s="31"/>
      <c r="W893" s="38"/>
      <c r="X893" s="38"/>
      <c r="Y893" s="38"/>
      <c r="Z893" s="38"/>
      <c r="AA893" s="38"/>
      <c r="AB893" s="33"/>
      <c r="AC893" s="33"/>
      <c r="AD893" s="33"/>
      <c r="AE893" s="33"/>
      <c r="AF893" s="33"/>
      <c r="AG893" s="33"/>
      <c r="AH893" s="33"/>
      <c r="AI893" s="170"/>
      <c r="AJ893" s="170"/>
      <c r="AK893" s="170"/>
      <c r="AL893" s="170"/>
      <c r="AM893" s="33"/>
      <c r="AN893" s="48"/>
      <c r="AO893" s="34"/>
      <c r="AP893" s="38"/>
      <c r="AQ893" s="34"/>
      <c r="AR893" s="31"/>
      <c r="AS893" s="38"/>
      <c r="AT893" s="38"/>
      <c r="AU893" s="37"/>
      <c r="AV893" s="38"/>
      <c r="AW893" s="38"/>
      <c r="AX893" s="147"/>
      <c r="AY893" s="60"/>
      <c r="AZ893" s="60"/>
      <c r="BA893" s="148"/>
      <c r="BB893" s="282"/>
      <c r="BC893" s="283"/>
      <c r="BD893" s="147"/>
      <c r="BE893" s="147"/>
      <c r="BF893" s="147"/>
      <c r="BG893" s="147"/>
      <c r="BH893" s="147"/>
      <c r="BI893" s="147"/>
      <c r="BJ893" s="147"/>
      <c r="BK893" s="148"/>
      <c r="BL893" s="149"/>
      <c r="BM893" s="149"/>
      <c r="BN893" s="147"/>
      <c r="BO893" s="38"/>
      <c r="BP893" s="38"/>
      <c r="BQ893" s="187"/>
      <c r="BR893" s="61"/>
      <c r="BS893" s="61"/>
      <c r="BT893" s="188"/>
      <c r="BU893" s="275"/>
      <c r="BV893" s="275"/>
      <c r="BW893" s="187"/>
      <c r="BX893" s="187"/>
      <c r="BY893" s="187"/>
      <c r="BZ893" s="187"/>
      <c r="CA893" s="187"/>
      <c r="CB893" s="187"/>
      <c r="CC893" s="187"/>
      <c r="CD893" s="187"/>
      <c r="CE893" s="187"/>
      <c r="CF893" s="188"/>
      <c r="CG893" s="189"/>
      <c r="CH893" s="189"/>
      <c r="CI893" s="187"/>
      <c r="CJ893" s="38"/>
      <c r="CK893" s="38"/>
      <c r="CL893" s="38"/>
      <c r="CM893" s="38"/>
      <c r="CN893" s="38"/>
      <c r="CO893" s="38"/>
      <c r="CP893" s="38"/>
      <c r="CQ893" s="38"/>
      <c r="CR893" s="38"/>
      <c r="CS893" s="38"/>
    </row>
    <row r="894" spans="1:97" ht="13.5" customHeight="1" x14ac:dyDescent="0.35">
      <c r="A894" s="25"/>
      <c r="B894" s="132"/>
      <c r="C894" s="27"/>
      <c r="D894" s="104"/>
      <c r="E894" s="105"/>
      <c r="F894" s="29"/>
      <c r="G894" s="30"/>
      <c r="H894" s="30"/>
      <c r="I894" s="31"/>
      <c r="J894" s="106"/>
      <c r="K894" s="106"/>
      <c r="L894" s="107"/>
      <c r="M894" s="107"/>
      <c r="N894" s="108"/>
      <c r="O894" s="108"/>
      <c r="P894" s="108"/>
      <c r="Q894" s="108"/>
      <c r="R894" s="108"/>
      <c r="S894" s="107"/>
      <c r="T894" s="107"/>
      <c r="U894" s="33"/>
      <c r="V894" s="31"/>
      <c r="W894" s="38"/>
      <c r="X894" s="38"/>
      <c r="Y894" s="38"/>
      <c r="Z894" s="38"/>
      <c r="AA894" s="38"/>
      <c r="AB894" s="33"/>
      <c r="AC894" s="33"/>
      <c r="AD894" s="33"/>
      <c r="AE894" s="33"/>
      <c r="AF894" s="33"/>
      <c r="AG894" s="33"/>
      <c r="AH894" s="33"/>
      <c r="AI894" s="170"/>
      <c r="AJ894" s="170"/>
      <c r="AK894" s="170"/>
      <c r="AL894" s="170"/>
      <c r="AM894" s="33"/>
      <c r="AN894" s="48"/>
      <c r="AO894" s="34"/>
      <c r="AP894" s="38"/>
      <c r="AQ894" s="34"/>
      <c r="AR894" s="31"/>
      <c r="AS894" s="38"/>
      <c r="AT894" s="38"/>
      <c r="AU894" s="37"/>
      <c r="AV894" s="38"/>
      <c r="AW894" s="38"/>
      <c r="AX894" s="147"/>
      <c r="AY894" s="60"/>
      <c r="AZ894" s="60"/>
      <c r="BA894" s="148"/>
      <c r="BB894" s="282"/>
      <c r="BC894" s="283"/>
      <c r="BD894" s="147"/>
      <c r="BE894" s="147"/>
      <c r="BF894" s="147"/>
      <c r="BG894" s="147"/>
      <c r="BH894" s="147"/>
      <c r="BI894" s="147"/>
      <c r="BJ894" s="147"/>
      <c r="BK894" s="148"/>
      <c r="BL894" s="149"/>
      <c r="BM894" s="149"/>
      <c r="BN894" s="147"/>
      <c r="BO894" s="38"/>
      <c r="BP894" s="38"/>
      <c r="BQ894" s="187"/>
      <c r="BR894" s="61"/>
      <c r="BS894" s="61"/>
      <c r="BT894" s="188"/>
      <c r="BU894" s="275"/>
      <c r="BV894" s="275"/>
      <c r="BW894" s="187"/>
      <c r="BX894" s="187"/>
      <c r="BY894" s="187"/>
      <c r="BZ894" s="187"/>
      <c r="CA894" s="187"/>
      <c r="CB894" s="187"/>
      <c r="CC894" s="187"/>
      <c r="CD894" s="187"/>
      <c r="CE894" s="187"/>
      <c r="CF894" s="188"/>
      <c r="CG894" s="189"/>
      <c r="CH894" s="189"/>
      <c r="CI894" s="187"/>
      <c r="CJ894" s="38"/>
      <c r="CK894" s="38"/>
      <c r="CL894" s="38"/>
      <c r="CM894" s="38"/>
      <c r="CN894" s="38"/>
      <c r="CO894" s="38"/>
      <c r="CP894" s="38"/>
      <c r="CQ894" s="38"/>
      <c r="CR894" s="38"/>
      <c r="CS894" s="38"/>
    </row>
    <row r="895" spans="1:97" ht="13.5" customHeight="1" x14ac:dyDescent="0.35">
      <c r="A895" s="25"/>
      <c r="B895" s="132"/>
      <c r="C895" s="27"/>
      <c r="D895" s="104"/>
      <c r="E895" s="105"/>
      <c r="F895" s="29"/>
      <c r="G895" s="30"/>
      <c r="H895" s="30"/>
      <c r="I895" s="31"/>
      <c r="J895" s="106"/>
      <c r="K895" s="106"/>
      <c r="L895" s="107"/>
      <c r="M895" s="107"/>
      <c r="N895" s="108"/>
      <c r="O895" s="108"/>
      <c r="P895" s="108"/>
      <c r="Q895" s="108"/>
      <c r="R895" s="108"/>
      <c r="S895" s="107"/>
      <c r="T895" s="107"/>
      <c r="U895" s="33"/>
      <c r="V895" s="31"/>
      <c r="W895" s="38"/>
      <c r="X895" s="38"/>
      <c r="Y895" s="38"/>
      <c r="Z895" s="38"/>
      <c r="AA895" s="38"/>
      <c r="AB895" s="33"/>
      <c r="AC895" s="33"/>
      <c r="AD895" s="33"/>
      <c r="AE895" s="33"/>
      <c r="AF895" s="33"/>
      <c r="AG895" s="33"/>
      <c r="AH895" s="33"/>
      <c r="AI895" s="170"/>
      <c r="AJ895" s="170"/>
      <c r="AK895" s="170"/>
      <c r="AL895" s="170"/>
      <c r="AM895" s="33"/>
      <c r="AN895" s="48"/>
      <c r="AO895" s="34"/>
      <c r="AP895" s="38"/>
      <c r="AQ895" s="34"/>
      <c r="AR895" s="31"/>
      <c r="AS895" s="38"/>
      <c r="AT895" s="38"/>
      <c r="AU895" s="37"/>
      <c r="AV895" s="38"/>
      <c r="AW895" s="38"/>
      <c r="AX895" s="147"/>
      <c r="AY895" s="60"/>
      <c r="AZ895" s="60"/>
      <c r="BA895" s="148"/>
      <c r="BB895" s="282"/>
      <c r="BC895" s="283"/>
      <c r="BD895" s="147"/>
      <c r="BE895" s="147"/>
      <c r="BF895" s="147"/>
      <c r="BG895" s="147"/>
      <c r="BH895" s="147"/>
      <c r="BI895" s="147"/>
      <c r="BJ895" s="147"/>
      <c r="BK895" s="148"/>
      <c r="BL895" s="149"/>
      <c r="BM895" s="149"/>
      <c r="BN895" s="147"/>
      <c r="BO895" s="38"/>
      <c r="BP895" s="38"/>
      <c r="BQ895" s="187"/>
      <c r="BR895" s="61"/>
      <c r="BS895" s="61"/>
      <c r="BT895" s="188"/>
      <c r="BU895" s="275"/>
      <c r="BV895" s="275"/>
      <c r="BW895" s="187"/>
      <c r="BX895" s="187"/>
      <c r="BY895" s="187"/>
      <c r="BZ895" s="187"/>
      <c r="CA895" s="187"/>
      <c r="CB895" s="187"/>
      <c r="CC895" s="187"/>
      <c r="CD895" s="187"/>
      <c r="CE895" s="187"/>
      <c r="CF895" s="188"/>
      <c r="CG895" s="189"/>
      <c r="CH895" s="189"/>
      <c r="CI895" s="187"/>
      <c r="CJ895" s="38"/>
      <c r="CK895" s="38"/>
      <c r="CL895" s="38"/>
      <c r="CM895" s="38"/>
      <c r="CN895" s="38"/>
      <c r="CO895" s="38"/>
      <c r="CP895" s="38"/>
      <c r="CQ895" s="38"/>
      <c r="CR895" s="38"/>
      <c r="CS895" s="38"/>
    </row>
    <row r="896" spans="1:97" ht="13.5" customHeight="1" x14ac:dyDescent="0.35">
      <c r="A896" s="25"/>
      <c r="B896" s="132"/>
      <c r="C896" s="27"/>
      <c r="D896" s="104"/>
      <c r="E896" s="105"/>
      <c r="F896" s="29"/>
      <c r="G896" s="30"/>
      <c r="H896" s="30"/>
      <c r="I896" s="31"/>
      <c r="J896" s="106"/>
      <c r="K896" s="106"/>
      <c r="L896" s="107"/>
      <c r="M896" s="107"/>
      <c r="N896" s="108"/>
      <c r="O896" s="108"/>
      <c r="P896" s="108"/>
      <c r="Q896" s="108"/>
      <c r="R896" s="108"/>
      <c r="S896" s="107"/>
      <c r="T896" s="107"/>
      <c r="U896" s="33"/>
      <c r="V896" s="31"/>
      <c r="W896" s="38"/>
      <c r="X896" s="38"/>
      <c r="Y896" s="38"/>
      <c r="Z896" s="38"/>
      <c r="AA896" s="38"/>
      <c r="AB896" s="33"/>
      <c r="AC896" s="33"/>
      <c r="AD896" s="33"/>
      <c r="AE896" s="33"/>
      <c r="AF896" s="33"/>
      <c r="AG896" s="33"/>
      <c r="AH896" s="33"/>
      <c r="AI896" s="170"/>
      <c r="AJ896" s="170"/>
      <c r="AK896" s="170"/>
      <c r="AL896" s="170"/>
      <c r="AM896" s="33"/>
      <c r="AN896" s="48"/>
      <c r="AO896" s="34"/>
      <c r="AP896" s="38"/>
      <c r="AQ896" s="34"/>
      <c r="AR896" s="31"/>
      <c r="AS896" s="38"/>
      <c r="AT896" s="38"/>
      <c r="AU896" s="37"/>
      <c r="AV896" s="38"/>
      <c r="AW896" s="38"/>
      <c r="AX896" s="147"/>
      <c r="AY896" s="60"/>
      <c r="AZ896" s="60"/>
      <c r="BA896" s="148"/>
      <c r="BB896" s="282"/>
      <c r="BC896" s="283"/>
      <c r="BD896" s="147"/>
      <c r="BE896" s="147"/>
      <c r="BF896" s="147"/>
      <c r="BG896" s="147"/>
      <c r="BH896" s="147"/>
      <c r="BI896" s="147"/>
      <c r="BJ896" s="147"/>
      <c r="BK896" s="148"/>
      <c r="BL896" s="149"/>
      <c r="BM896" s="149"/>
      <c r="BN896" s="147"/>
      <c r="BO896" s="38"/>
      <c r="BP896" s="38"/>
      <c r="BQ896" s="187"/>
      <c r="BR896" s="61"/>
      <c r="BS896" s="61"/>
      <c r="BT896" s="188"/>
      <c r="BU896" s="275"/>
      <c r="BV896" s="275"/>
      <c r="BW896" s="187"/>
      <c r="BX896" s="187"/>
      <c r="BY896" s="187"/>
      <c r="BZ896" s="187"/>
      <c r="CA896" s="187"/>
      <c r="CB896" s="187"/>
      <c r="CC896" s="187"/>
      <c r="CD896" s="187"/>
      <c r="CE896" s="187"/>
      <c r="CF896" s="188"/>
      <c r="CG896" s="189"/>
      <c r="CH896" s="189"/>
      <c r="CI896" s="187"/>
      <c r="CJ896" s="38"/>
      <c r="CK896" s="38"/>
      <c r="CL896" s="38"/>
      <c r="CM896" s="38"/>
      <c r="CN896" s="38"/>
      <c r="CO896" s="38"/>
      <c r="CP896" s="38"/>
      <c r="CQ896" s="38"/>
      <c r="CR896" s="38"/>
      <c r="CS896" s="38"/>
    </row>
    <row r="897" spans="1:97" ht="13.5" customHeight="1" x14ac:dyDescent="0.35">
      <c r="A897" s="25"/>
      <c r="B897" s="132"/>
      <c r="C897" s="27"/>
      <c r="D897" s="104"/>
      <c r="E897" s="105"/>
      <c r="F897" s="29"/>
      <c r="G897" s="30"/>
      <c r="H897" s="30"/>
      <c r="I897" s="31"/>
      <c r="J897" s="106"/>
      <c r="K897" s="106"/>
      <c r="L897" s="107"/>
      <c r="M897" s="107"/>
      <c r="N897" s="108"/>
      <c r="O897" s="108"/>
      <c r="P897" s="108"/>
      <c r="Q897" s="108"/>
      <c r="R897" s="108"/>
      <c r="S897" s="107"/>
      <c r="T897" s="107"/>
      <c r="U897" s="33"/>
      <c r="V897" s="31"/>
      <c r="W897" s="38"/>
      <c r="X897" s="38"/>
      <c r="Y897" s="38"/>
      <c r="Z897" s="38"/>
      <c r="AA897" s="38"/>
      <c r="AB897" s="33"/>
      <c r="AC897" s="33"/>
      <c r="AD897" s="33"/>
      <c r="AE897" s="33"/>
      <c r="AF897" s="33"/>
      <c r="AG897" s="33"/>
      <c r="AH897" s="33"/>
      <c r="AI897" s="170"/>
      <c r="AJ897" s="170"/>
      <c r="AK897" s="170"/>
      <c r="AL897" s="170"/>
      <c r="AM897" s="33"/>
      <c r="AN897" s="48"/>
      <c r="AO897" s="34"/>
      <c r="AP897" s="38"/>
      <c r="AQ897" s="34"/>
      <c r="AR897" s="31"/>
      <c r="AS897" s="38"/>
      <c r="AT897" s="38"/>
      <c r="AU897" s="37"/>
      <c r="AV897" s="38"/>
      <c r="AW897" s="38"/>
      <c r="AX897" s="147"/>
      <c r="AY897" s="60"/>
      <c r="AZ897" s="60"/>
      <c r="BA897" s="148"/>
      <c r="BB897" s="282"/>
      <c r="BC897" s="283"/>
      <c r="BD897" s="147"/>
      <c r="BE897" s="147"/>
      <c r="BF897" s="147"/>
      <c r="BG897" s="147"/>
      <c r="BH897" s="147"/>
      <c r="BI897" s="147"/>
      <c r="BJ897" s="147"/>
      <c r="BK897" s="148"/>
      <c r="BL897" s="149"/>
      <c r="BM897" s="149"/>
      <c r="BN897" s="147"/>
      <c r="BO897" s="38"/>
      <c r="BP897" s="38"/>
      <c r="BQ897" s="187"/>
      <c r="BR897" s="61"/>
      <c r="BS897" s="61"/>
      <c r="BT897" s="188"/>
      <c r="BU897" s="275"/>
      <c r="BV897" s="275"/>
      <c r="BW897" s="187"/>
      <c r="BX897" s="187"/>
      <c r="BY897" s="187"/>
      <c r="BZ897" s="187"/>
      <c r="CA897" s="187"/>
      <c r="CB897" s="187"/>
      <c r="CC897" s="187"/>
      <c r="CD897" s="187"/>
      <c r="CE897" s="187"/>
      <c r="CF897" s="188"/>
      <c r="CG897" s="189"/>
      <c r="CH897" s="189"/>
      <c r="CI897" s="187"/>
      <c r="CJ897" s="38"/>
      <c r="CK897" s="38"/>
      <c r="CL897" s="38"/>
      <c r="CM897" s="38"/>
      <c r="CN897" s="38"/>
      <c r="CO897" s="38"/>
      <c r="CP897" s="38"/>
      <c r="CQ897" s="38"/>
      <c r="CR897" s="38"/>
      <c r="CS897" s="38"/>
    </row>
    <row r="898" spans="1:97" ht="13.5" customHeight="1" x14ac:dyDescent="0.35">
      <c r="A898" s="25"/>
      <c r="B898" s="132"/>
      <c r="C898" s="27"/>
      <c r="D898" s="104"/>
      <c r="E898" s="105"/>
      <c r="F898" s="29"/>
      <c r="G898" s="30"/>
      <c r="H898" s="30"/>
      <c r="I898" s="31"/>
      <c r="J898" s="106"/>
      <c r="K898" s="106"/>
      <c r="L898" s="107"/>
      <c r="M898" s="107"/>
      <c r="N898" s="108"/>
      <c r="O898" s="108"/>
      <c r="P898" s="108"/>
      <c r="Q898" s="108"/>
      <c r="R898" s="108"/>
      <c r="S898" s="107"/>
      <c r="T898" s="107"/>
      <c r="U898" s="33"/>
      <c r="V898" s="31"/>
      <c r="W898" s="38"/>
      <c r="X898" s="38"/>
      <c r="Y898" s="38"/>
      <c r="Z898" s="38"/>
      <c r="AA898" s="38"/>
      <c r="AB898" s="33"/>
      <c r="AC898" s="33"/>
      <c r="AD898" s="33"/>
      <c r="AE898" s="33"/>
      <c r="AF898" s="33"/>
      <c r="AG898" s="33"/>
      <c r="AH898" s="33"/>
      <c r="AI898" s="170"/>
      <c r="AJ898" s="170"/>
      <c r="AK898" s="170"/>
      <c r="AL898" s="170"/>
      <c r="AM898" s="33"/>
      <c r="AN898" s="48"/>
      <c r="AO898" s="34"/>
      <c r="AP898" s="38"/>
      <c r="AQ898" s="34"/>
      <c r="AR898" s="31"/>
      <c r="AS898" s="38"/>
      <c r="AT898" s="38"/>
      <c r="AU898" s="37"/>
      <c r="AV898" s="38"/>
      <c r="AW898" s="38"/>
      <c r="AX898" s="147"/>
      <c r="AY898" s="60"/>
      <c r="AZ898" s="60"/>
      <c r="BA898" s="148"/>
      <c r="BB898" s="282"/>
      <c r="BC898" s="283"/>
      <c r="BD898" s="147"/>
      <c r="BE898" s="147"/>
      <c r="BF898" s="147"/>
      <c r="BG898" s="147"/>
      <c r="BH898" s="147"/>
      <c r="BI898" s="147"/>
      <c r="BJ898" s="147"/>
      <c r="BK898" s="148"/>
      <c r="BL898" s="149"/>
      <c r="BM898" s="149"/>
      <c r="BN898" s="147"/>
      <c r="BO898" s="38"/>
      <c r="BP898" s="38"/>
      <c r="BQ898" s="187"/>
      <c r="BR898" s="61"/>
      <c r="BS898" s="61"/>
      <c r="BT898" s="188"/>
      <c r="BU898" s="275"/>
      <c r="BV898" s="275"/>
      <c r="BW898" s="187"/>
      <c r="BX898" s="187"/>
      <c r="BY898" s="187"/>
      <c r="BZ898" s="187"/>
      <c r="CA898" s="187"/>
      <c r="CB898" s="187"/>
      <c r="CC898" s="187"/>
      <c r="CD898" s="187"/>
      <c r="CE898" s="187"/>
      <c r="CF898" s="188"/>
      <c r="CG898" s="189"/>
      <c r="CH898" s="189"/>
      <c r="CI898" s="187"/>
      <c r="CJ898" s="38"/>
      <c r="CK898" s="38"/>
      <c r="CL898" s="38"/>
      <c r="CM898" s="38"/>
      <c r="CN898" s="38"/>
      <c r="CO898" s="38"/>
      <c r="CP898" s="38"/>
      <c r="CQ898" s="38"/>
      <c r="CR898" s="38"/>
      <c r="CS898" s="38"/>
    </row>
    <row r="899" spans="1:97" ht="13.5" customHeight="1" x14ac:dyDescent="0.35">
      <c r="A899" s="25"/>
      <c r="B899" s="132"/>
      <c r="C899" s="27"/>
      <c r="D899" s="104"/>
      <c r="E899" s="105"/>
      <c r="F899" s="29"/>
      <c r="G899" s="30"/>
      <c r="H899" s="30"/>
      <c r="I899" s="31"/>
      <c r="J899" s="106"/>
      <c r="K899" s="106"/>
      <c r="L899" s="107"/>
      <c r="M899" s="107"/>
      <c r="N899" s="108"/>
      <c r="O899" s="108"/>
      <c r="P899" s="108"/>
      <c r="Q899" s="108"/>
      <c r="R899" s="108"/>
      <c r="S899" s="107"/>
      <c r="T899" s="107"/>
      <c r="U899" s="33"/>
      <c r="V899" s="31"/>
      <c r="W899" s="38"/>
      <c r="X899" s="38"/>
      <c r="Y899" s="38"/>
      <c r="Z899" s="38"/>
      <c r="AA899" s="38"/>
      <c r="AB899" s="33"/>
      <c r="AC899" s="33"/>
      <c r="AD899" s="33"/>
      <c r="AE899" s="33"/>
      <c r="AF899" s="33"/>
      <c r="AG899" s="33"/>
      <c r="AH899" s="33"/>
      <c r="AI899" s="170"/>
      <c r="AJ899" s="170"/>
      <c r="AK899" s="170"/>
      <c r="AL899" s="170"/>
      <c r="AM899" s="33"/>
      <c r="AN899" s="48"/>
      <c r="AO899" s="34"/>
      <c r="AP899" s="38"/>
      <c r="AQ899" s="34"/>
      <c r="AR899" s="31"/>
      <c r="AS899" s="38"/>
      <c r="AT899" s="38"/>
      <c r="AU899" s="37"/>
      <c r="AV899" s="38"/>
      <c r="AW899" s="38"/>
      <c r="AX899" s="147"/>
      <c r="AY899" s="60"/>
      <c r="AZ899" s="60"/>
      <c r="BA899" s="148"/>
      <c r="BB899" s="282"/>
      <c r="BC899" s="283"/>
      <c r="BD899" s="147"/>
      <c r="BE899" s="147"/>
      <c r="BF899" s="147"/>
      <c r="BG899" s="147"/>
      <c r="BH899" s="147"/>
      <c r="BI899" s="147"/>
      <c r="BJ899" s="147"/>
      <c r="BK899" s="148"/>
      <c r="BL899" s="149"/>
      <c r="BM899" s="149"/>
      <c r="BN899" s="147"/>
      <c r="BO899" s="38"/>
      <c r="BP899" s="38"/>
      <c r="BQ899" s="187"/>
      <c r="BR899" s="61"/>
      <c r="BS899" s="61"/>
      <c r="BT899" s="188"/>
      <c r="BU899" s="275"/>
      <c r="BV899" s="275"/>
      <c r="BW899" s="187"/>
      <c r="BX899" s="187"/>
      <c r="BY899" s="187"/>
      <c r="BZ899" s="187"/>
      <c r="CA899" s="187"/>
      <c r="CB899" s="187"/>
      <c r="CC899" s="187"/>
      <c r="CD899" s="187"/>
      <c r="CE899" s="187"/>
      <c r="CF899" s="188"/>
      <c r="CG899" s="189"/>
      <c r="CH899" s="189"/>
      <c r="CI899" s="187"/>
      <c r="CJ899" s="38"/>
      <c r="CK899" s="38"/>
      <c r="CL899" s="38"/>
      <c r="CM899" s="38"/>
      <c r="CN899" s="38"/>
      <c r="CO899" s="38"/>
      <c r="CP899" s="38"/>
      <c r="CQ899" s="38"/>
      <c r="CR899" s="38"/>
      <c r="CS899" s="38"/>
    </row>
    <row r="900" spans="1:97" ht="13.5" customHeight="1" x14ac:dyDescent="0.35">
      <c r="A900" s="25"/>
      <c r="B900" s="132"/>
      <c r="C900" s="27"/>
      <c r="D900" s="104"/>
      <c r="E900" s="105"/>
      <c r="F900" s="29"/>
      <c r="G900" s="30"/>
      <c r="H900" s="30"/>
      <c r="I900" s="31"/>
      <c r="J900" s="106"/>
      <c r="K900" s="106"/>
      <c r="L900" s="107"/>
      <c r="M900" s="107"/>
      <c r="N900" s="108"/>
      <c r="O900" s="108"/>
      <c r="P900" s="108"/>
      <c r="Q900" s="108"/>
      <c r="R900" s="108"/>
      <c r="S900" s="107"/>
      <c r="T900" s="107"/>
      <c r="U900" s="33"/>
      <c r="V900" s="31"/>
      <c r="W900" s="38"/>
      <c r="X900" s="38"/>
      <c r="Y900" s="38"/>
      <c r="Z900" s="38"/>
      <c r="AA900" s="38"/>
      <c r="AB900" s="33"/>
      <c r="AC900" s="33"/>
      <c r="AD900" s="33"/>
      <c r="AE900" s="33"/>
      <c r="AF900" s="33"/>
      <c r="AG900" s="33"/>
      <c r="AH900" s="33"/>
      <c r="AI900" s="170"/>
      <c r="AJ900" s="170"/>
      <c r="AK900" s="170"/>
      <c r="AL900" s="170"/>
      <c r="AM900" s="33"/>
      <c r="AN900" s="48"/>
      <c r="AO900" s="34"/>
      <c r="AP900" s="38"/>
      <c r="AQ900" s="34"/>
      <c r="AR900" s="31"/>
      <c r="AS900" s="38"/>
      <c r="AT900" s="38"/>
      <c r="AU900" s="37"/>
      <c r="AV900" s="38"/>
      <c r="AW900" s="38"/>
      <c r="AX900" s="147"/>
      <c r="AY900" s="60"/>
      <c r="AZ900" s="60"/>
      <c r="BA900" s="148"/>
      <c r="BB900" s="282"/>
      <c r="BC900" s="283"/>
      <c r="BD900" s="147"/>
      <c r="BE900" s="147"/>
      <c r="BF900" s="147"/>
      <c r="BG900" s="147"/>
      <c r="BH900" s="147"/>
      <c r="BI900" s="147"/>
      <c r="BJ900" s="147"/>
      <c r="BK900" s="148"/>
      <c r="BL900" s="149"/>
      <c r="BM900" s="149"/>
      <c r="BN900" s="147"/>
      <c r="BO900" s="38"/>
      <c r="BP900" s="38"/>
      <c r="BQ900" s="187"/>
      <c r="BR900" s="61"/>
      <c r="BS900" s="61"/>
      <c r="BT900" s="188"/>
      <c r="BU900" s="275"/>
      <c r="BV900" s="275"/>
      <c r="BW900" s="187"/>
      <c r="BX900" s="187"/>
      <c r="BY900" s="187"/>
      <c r="BZ900" s="187"/>
      <c r="CA900" s="187"/>
      <c r="CB900" s="187"/>
      <c r="CC900" s="187"/>
      <c r="CD900" s="187"/>
      <c r="CE900" s="187"/>
      <c r="CF900" s="188"/>
      <c r="CG900" s="189"/>
      <c r="CH900" s="189"/>
      <c r="CI900" s="187"/>
      <c r="CJ900" s="38"/>
      <c r="CK900" s="38"/>
      <c r="CL900" s="38"/>
      <c r="CM900" s="38"/>
      <c r="CN900" s="38"/>
      <c r="CO900" s="38"/>
      <c r="CP900" s="38"/>
      <c r="CQ900" s="38"/>
      <c r="CR900" s="38"/>
      <c r="CS900" s="38"/>
    </row>
    <row r="901" spans="1:97" ht="13.5" customHeight="1" x14ac:dyDescent="0.35">
      <c r="A901" s="25"/>
      <c r="B901" s="132"/>
      <c r="C901" s="27"/>
      <c r="D901" s="104"/>
      <c r="E901" s="105"/>
      <c r="F901" s="29"/>
      <c r="G901" s="30"/>
      <c r="H901" s="30"/>
      <c r="I901" s="31"/>
      <c r="J901" s="106"/>
      <c r="K901" s="106"/>
      <c r="L901" s="107"/>
      <c r="M901" s="107"/>
      <c r="N901" s="108"/>
      <c r="O901" s="108"/>
      <c r="P901" s="108"/>
      <c r="Q901" s="108"/>
      <c r="R901" s="108"/>
      <c r="S901" s="107"/>
      <c r="T901" s="107"/>
      <c r="U901" s="33"/>
      <c r="V901" s="31"/>
      <c r="W901" s="38"/>
      <c r="X901" s="38"/>
      <c r="Y901" s="38"/>
      <c r="Z901" s="38"/>
      <c r="AA901" s="38"/>
      <c r="AB901" s="33"/>
      <c r="AC901" s="33"/>
      <c r="AD901" s="33"/>
      <c r="AE901" s="33"/>
      <c r="AF901" s="33"/>
      <c r="AG901" s="33"/>
      <c r="AH901" s="33"/>
      <c r="AI901" s="170"/>
      <c r="AJ901" s="170"/>
      <c r="AK901" s="170"/>
      <c r="AL901" s="170"/>
      <c r="AM901" s="33"/>
      <c r="AN901" s="48"/>
      <c r="AO901" s="34"/>
      <c r="AP901" s="38"/>
      <c r="AQ901" s="34"/>
      <c r="AR901" s="31"/>
      <c r="AS901" s="38"/>
      <c r="AT901" s="38"/>
      <c r="AU901" s="37"/>
      <c r="AV901" s="38"/>
      <c r="AW901" s="38"/>
      <c r="AX901" s="147"/>
      <c r="AY901" s="60"/>
      <c r="AZ901" s="60"/>
      <c r="BA901" s="148"/>
      <c r="BB901" s="282"/>
      <c r="BC901" s="283"/>
      <c r="BD901" s="147"/>
      <c r="BE901" s="147"/>
      <c r="BF901" s="147"/>
      <c r="BG901" s="147"/>
      <c r="BH901" s="147"/>
      <c r="BI901" s="147"/>
      <c r="BJ901" s="147"/>
      <c r="BK901" s="148"/>
      <c r="BL901" s="149"/>
      <c r="BM901" s="149"/>
      <c r="BN901" s="147"/>
      <c r="BO901" s="38"/>
      <c r="BP901" s="38"/>
      <c r="BQ901" s="187"/>
      <c r="BR901" s="61"/>
      <c r="BS901" s="61"/>
      <c r="BT901" s="188"/>
      <c r="BU901" s="275"/>
      <c r="BV901" s="275"/>
      <c r="BW901" s="187"/>
      <c r="BX901" s="187"/>
      <c r="BY901" s="187"/>
      <c r="BZ901" s="187"/>
      <c r="CA901" s="187"/>
      <c r="CB901" s="187"/>
      <c r="CC901" s="187"/>
      <c r="CD901" s="187"/>
      <c r="CE901" s="187"/>
      <c r="CF901" s="188"/>
      <c r="CG901" s="189"/>
      <c r="CH901" s="189"/>
      <c r="CI901" s="187"/>
      <c r="CJ901" s="38"/>
      <c r="CK901" s="38"/>
      <c r="CL901" s="38"/>
      <c r="CM901" s="38"/>
      <c r="CN901" s="38"/>
      <c r="CO901" s="38"/>
      <c r="CP901" s="38"/>
      <c r="CQ901" s="38"/>
      <c r="CR901" s="38"/>
      <c r="CS901" s="38"/>
    </row>
    <row r="902" spans="1:97" ht="13.5" customHeight="1" x14ac:dyDescent="0.35">
      <c r="A902" s="25"/>
      <c r="B902" s="132"/>
      <c r="C902" s="27"/>
      <c r="D902" s="104"/>
      <c r="E902" s="105"/>
      <c r="F902" s="29"/>
      <c r="G902" s="30"/>
      <c r="H902" s="30"/>
      <c r="I902" s="31"/>
      <c r="J902" s="106"/>
      <c r="K902" s="106"/>
      <c r="L902" s="107"/>
      <c r="M902" s="107"/>
      <c r="N902" s="108"/>
      <c r="O902" s="108"/>
      <c r="P902" s="108"/>
      <c r="Q902" s="108"/>
      <c r="R902" s="108"/>
      <c r="S902" s="107"/>
      <c r="T902" s="107"/>
      <c r="U902" s="33"/>
      <c r="V902" s="31"/>
      <c r="W902" s="38"/>
      <c r="X902" s="38"/>
      <c r="Y902" s="38"/>
      <c r="Z902" s="38"/>
      <c r="AA902" s="38"/>
      <c r="AB902" s="33"/>
      <c r="AC902" s="33"/>
      <c r="AD902" s="33"/>
      <c r="AE902" s="33"/>
      <c r="AF902" s="33"/>
      <c r="AG902" s="33"/>
      <c r="AH902" s="33"/>
      <c r="AI902" s="170"/>
      <c r="AJ902" s="170"/>
      <c r="AK902" s="170"/>
      <c r="AL902" s="170"/>
      <c r="AM902" s="33"/>
      <c r="AN902" s="48"/>
      <c r="AO902" s="34"/>
      <c r="AP902" s="38"/>
      <c r="AQ902" s="34"/>
      <c r="AR902" s="31"/>
      <c r="AS902" s="38"/>
      <c r="AT902" s="38"/>
      <c r="AU902" s="37"/>
      <c r="AV902" s="38"/>
      <c r="AW902" s="38"/>
      <c r="AX902" s="147"/>
      <c r="AY902" s="60"/>
      <c r="AZ902" s="60"/>
      <c r="BA902" s="148"/>
      <c r="BB902" s="282"/>
      <c r="BC902" s="283"/>
      <c r="BD902" s="147"/>
      <c r="BE902" s="147"/>
      <c r="BF902" s="147"/>
      <c r="BG902" s="147"/>
      <c r="BH902" s="147"/>
      <c r="BI902" s="147"/>
      <c r="BJ902" s="147"/>
      <c r="BK902" s="148"/>
      <c r="BL902" s="149"/>
      <c r="BM902" s="149"/>
      <c r="BN902" s="147"/>
      <c r="BO902" s="38"/>
      <c r="BP902" s="38"/>
      <c r="BQ902" s="187"/>
      <c r="BR902" s="61"/>
      <c r="BS902" s="61"/>
      <c r="BT902" s="188"/>
      <c r="BU902" s="275"/>
      <c r="BV902" s="275"/>
      <c r="BW902" s="187"/>
      <c r="BX902" s="187"/>
      <c r="BY902" s="187"/>
      <c r="BZ902" s="187"/>
      <c r="CA902" s="187"/>
      <c r="CB902" s="187"/>
      <c r="CC902" s="187"/>
      <c r="CD902" s="187"/>
      <c r="CE902" s="187"/>
      <c r="CF902" s="188"/>
      <c r="CG902" s="189"/>
      <c r="CH902" s="189"/>
      <c r="CI902" s="187"/>
      <c r="CJ902" s="38"/>
      <c r="CK902" s="38"/>
      <c r="CL902" s="38"/>
      <c r="CM902" s="38"/>
      <c r="CN902" s="38"/>
      <c r="CO902" s="38"/>
      <c r="CP902" s="38"/>
      <c r="CQ902" s="38"/>
      <c r="CR902" s="38"/>
      <c r="CS902" s="38"/>
    </row>
    <row r="903" spans="1:97" ht="13.5" customHeight="1" x14ac:dyDescent="0.35">
      <c r="A903" s="25"/>
      <c r="B903" s="132"/>
      <c r="C903" s="27"/>
      <c r="D903" s="104"/>
      <c r="E903" s="105"/>
      <c r="F903" s="29"/>
      <c r="G903" s="30"/>
      <c r="H903" s="30"/>
      <c r="I903" s="31"/>
      <c r="J903" s="106"/>
      <c r="K903" s="106"/>
      <c r="L903" s="107"/>
      <c r="M903" s="107"/>
      <c r="N903" s="108"/>
      <c r="O903" s="108"/>
      <c r="P903" s="108"/>
      <c r="Q903" s="108"/>
      <c r="R903" s="108"/>
      <c r="S903" s="107"/>
      <c r="T903" s="107"/>
      <c r="U903" s="33"/>
      <c r="V903" s="31"/>
      <c r="W903" s="38"/>
      <c r="X903" s="38"/>
      <c r="Y903" s="38"/>
      <c r="Z903" s="38"/>
      <c r="AA903" s="38"/>
      <c r="AB903" s="33"/>
      <c r="AC903" s="33"/>
      <c r="AD903" s="33"/>
      <c r="AE903" s="33"/>
      <c r="AF903" s="33"/>
      <c r="AG903" s="33"/>
      <c r="AH903" s="33"/>
      <c r="AI903" s="170"/>
      <c r="AJ903" s="170"/>
      <c r="AK903" s="170"/>
      <c r="AL903" s="170"/>
      <c r="AM903" s="33"/>
      <c r="AN903" s="48"/>
      <c r="AO903" s="34"/>
      <c r="AP903" s="38"/>
      <c r="AQ903" s="34"/>
      <c r="AR903" s="31"/>
      <c r="AS903" s="38"/>
      <c r="AT903" s="38"/>
      <c r="AU903" s="37"/>
      <c r="AV903" s="38"/>
      <c r="AW903" s="38"/>
      <c r="AX903" s="147"/>
      <c r="AY903" s="60"/>
      <c r="AZ903" s="60"/>
      <c r="BA903" s="148"/>
      <c r="BB903" s="282"/>
      <c r="BC903" s="283"/>
      <c r="BD903" s="147"/>
      <c r="BE903" s="147"/>
      <c r="BF903" s="147"/>
      <c r="BG903" s="147"/>
      <c r="BH903" s="147"/>
      <c r="BI903" s="147"/>
      <c r="BJ903" s="147"/>
      <c r="BK903" s="148"/>
      <c r="BL903" s="149"/>
      <c r="BM903" s="149"/>
      <c r="BN903" s="147"/>
      <c r="BO903" s="38"/>
      <c r="BP903" s="38"/>
      <c r="BQ903" s="187"/>
      <c r="BR903" s="61"/>
      <c r="BS903" s="61"/>
      <c r="BT903" s="188"/>
      <c r="BU903" s="275"/>
      <c r="BV903" s="275"/>
      <c r="BW903" s="187"/>
      <c r="BX903" s="187"/>
      <c r="BY903" s="187"/>
      <c r="BZ903" s="187"/>
      <c r="CA903" s="187"/>
      <c r="CB903" s="187"/>
      <c r="CC903" s="187"/>
      <c r="CD903" s="187"/>
      <c r="CE903" s="187"/>
      <c r="CF903" s="188"/>
      <c r="CG903" s="189"/>
      <c r="CH903" s="189"/>
      <c r="CI903" s="187"/>
      <c r="CJ903" s="38"/>
      <c r="CK903" s="38"/>
      <c r="CL903" s="38"/>
      <c r="CM903" s="38"/>
      <c r="CN903" s="38"/>
      <c r="CO903" s="38"/>
      <c r="CP903" s="38"/>
      <c r="CQ903" s="38"/>
      <c r="CR903" s="38"/>
      <c r="CS903" s="38"/>
    </row>
    <row r="904" spans="1:97" ht="13.5" customHeight="1" x14ac:dyDescent="0.35">
      <c r="A904" s="25"/>
      <c r="B904" s="132"/>
      <c r="C904" s="27"/>
      <c r="D904" s="104"/>
      <c r="E904" s="105"/>
      <c r="F904" s="29"/>
      <c r="G904" s="30"/>
      <c r="H904" s="30"/>
      <c r="I904" s="31"/>
      <c r="J904" s="106"/>
      <c r="K904" s="106"/>
      <c r="L904" s="107"/>
      <c r="M904" s="107"/>
      <c r="N904" s="108"/>
      <c r="O904" s="108"/>
      <c r="P904" s="108"/>
      <c r="Q904" s="108"/>
      <c r="R904" s="108"/>
      <c r="S904" s="107"/>
      <c r="T904" s="107"/>
      <c r="U904" s="33"/>
      <c r="V904" s="31"/>
      <c r="W904" s="38"/>
      <c r="X904" s="38"/>
      <c r="Y904" s="38"/>
      <c r="Z904" s="38"/>
      <c r="AA904" s="38"/>
      <c r="AB904" s="33"/>
      <c r="AC904" s="33"/>
      <c r="AD904" s="33"/>
      <c r="AE904" s="33"/>
      <c r="AF904" s="33"/>
      <c r="AG904" s="33"/>
      <c r="AH904" s="33"/>
      <c r="AI904" s="170"/>
      <c r="AJ904" s="170"/>
      <c r="AK904" s="170"/>
      <c r="AL904" s="170"/>
      <c r="AM904" s="33"/>
      <c r="AN904" s="48"/>
      <c r="AO904" s="34"/>
      <c r="AP904" s="38"/>
      <c r="AQ904" s="34"/>
      <c r="AR904" s="31"/>
      <c r="AS904" s="38"/>
      <c r="AT904" s="38"/>
      <c r="AU904" s="37"/>
      <c r="AV904" s="38"/>
      <c r="AW904" s="38"/>
      <c r="AX904" s="147"/>
      <c r="AY904" s="60"/>
      <c r="AZ904" s="60"/>
      <c r="BA904" s="148"/>
      <c r="BB904" s="282"/>
      <c r="BC904" s="283"/>
      <c r="BD904" s="147"/>
      <c r="BE904" s="147"/>
      <c r="BF904" s="147"/>
      <c r="BG904" s="147"/>
      <c r="BH904" s="147"/>
      <c r="BI904" s="147"/>
      <c r="BJ904" s="147"/>
      <c r="BK904" s="148"/>
      <c r="BL904" s="149"/>
      <c r="BM904" s="149"/>
      <c r="BN904" s="147"/>
      <c r="BO904" s="38"/>
      <c r="BP904" s="38"/>
      <c r="BQ904" s="187"/>
      <c r="BR904" s="61"/>
      <c r="BS904" s="61"/>
      <c r="BT904" s="188"/>
      <c r="BU904" s="275"/>
      <c r="BV904" s="275"/>
      <c r="BW904" s="187"/>
      <c r="BX904" s="187"/>
      <c r="BY904" s="187"/>
      <c r="BZ904" s="187"/>
      <c r="CA904" s="187"/>
      <c r="CB904" s="187"/>
      <c r="CC904" s="187"/>
      <c r="CD904" s="187"/>
      <c r="CE904" s="187"/>
      <c r="CF904" s="188"/>
      <c r="CG904" s="189"/>
      <c r="CH904" s="189"/>
      <c r="CI904" s="187"/>
      <c r="CJ904" s="38"/>
      <c r="CK904" s="38"/>
      <c r="CL904" s="38"/>
      <c r="CM904" s="38"/>
      <c r="CN904" s="38"/>
      <c r="CO904" s="38"/>
      <c r="CP904" s="38"/>
      <c r="CQ904" s="38"/>
      <c r="CR904" s="38"/>
      <c r="CS904" s="38"/>
    </row>
    <row r="905" spans="1:97" ht="13.5" customHeight="1" x14ac:dyDescent="0.35">
      <c r="A905" s="25"/>
      <c r="B905" s="132"/>
      <c r="C905" s="27"/>
      <c r="D905" s="104"/>
      <c r="E905" s="105"/>
      <c r="F905" s="29"/>
      <c r="G905" s="30"/>
      <c r="H905" s="30"/>
      <c r="I905" s="31"/>
      <c r="J905" s="106"/>
      <c r="K905" s="106"/>
      <c r="L905" s="107"/>
      <c r="M905" s="107"/>
      <c r="N905" s="108"/>
      <c r="O905" s="108"/>
      <c r="P905" s="108"/>
      <c r="Q905" s="108"/>
      <c r="R905" s="108"/>
      <c r="S905" s="107"/>
      <c r="T905" s="107"/>
      <c r="U905" s="33"/>
      <c r="V905" s="31"/>
      <c r="W905" s="38"/>
      <c r="X905" s="38"/>
      <c r="Y905" s="38"/>
      <c r="Z905" s="38"/>
      <c r="AA905" s="38"/>
      <c r="AB905" s="33"/>
      <c r="AC905" s="33"/>
      <c r="AD905" s="33"/>
      <c r="AE905" s="33"/>
      <c r="AF905" s="33"/>
      <c r="AG905" s="33"/>
      <c r="AH905" s="33"/>
      <c r="AI905" s="170"/>
      <c r="AJ905" s="170"/>
      <c r="AK905" s="170"/>
      <c r="AL905" s="170"/>
      <c r="AM905" s="33"/>
      <c r="AN905" s="48"/>
      <c r="AO905" s="34"/>
      <c r="AP905" s="38"/>
      <c r="AQ905" s="34"/>
      <c r="AR905" s="31"/>
      <c r="AS905" s="38"/>
      <c r="AT905" s="38"/>
      <c r="AU905" s="37"/>
      <c r="AV905" s="38"/>
      <c r="AW905" s="38"/>
      <c r="AX905" s="147"/>
      <c r="AY905" s="60"/>
      <c r="AZ905" s="60"/>
      <c r="BA905" s="148"/>
      <c r="BB905" s="282"/>
      <c r="BC905" s="283"/>
      <c r="BD905" s="147"/>
      <c r="BE905" s="147"/>
      <c r="BF905" s="147"/>
      <c r="BG905" s="147"/>
      <c r="BH905" s="147"/>
      <c r="BI905" s="147"/>
      <c r="BJ905" s="147"/>
      <c r="BK905" s="148"/>
      <c r="BL905" s="149"/>
      <c r="BM905" s="149"/>
      <c r="BN905" s="147"/>
      <c r="BO905" s="38"/>
      <c r="BP905" s="38"/>
      <c r="BQ905" s="187"/>
      <c r="BR905" s="61"/>
      <c r="BS905" s="61"/>
      <c r="BT905" s="188"/>
      <c r="BU905" s="275"/>
      <c r="BV905" s="275"/>
      <c r="BW905" s="187"/>
      <c r="BX905" s="187"/>
      <c r="BY905" s="187"/>
      <c r="BZ905" s="187"/>
      <c r="CA905" s="187"/>
      <c r="CB905" s="187"/>
      <c r="CC905" s="187"/>
      <c r="CD905" s="187"/>
      <c r="CE905" s="187"/>
      <c r="CF905" s="188"/>
      <c r="CG905" s="189"/>
      <c r="CH905" s="189"/>
      <c r="CI905" s="187"/>
      <c r="CJ905" s="38"/>
      <c r="CK905" s="38"/>
      <c r="CL905" s="38"/>
      <c r="CM905" s="38"/>
      <c r="CN905" s="38"/>
      <c r="CO905" s="38"/>
      <c r="CP905" s="38"/>
      <c r="CQ905" s="38"/>
      <c r="CR905" s="38"/>
      <c r="CS905" s="38"/>
    </row>
    <row r="906" spans="1:97" ht="13.5" customHeight="1" x14ac:dyDescent="0.35">
      <c r="A906" s="25"/>
      <c r="B906" s="132"/>
      <c r="C906" s="27"/>
      <c r="D906" s="104"/>
      <c r="E906" s="105"/>
      <c r="F906" s="29"/>
      <c r="G906" s="30"/>
      <c r="H906" s="30"/>
      <c r="I906" s="31"/>
      <c r="J906" s="106"/>
      <c r="K906" s="106"/>
      <c r="L906" s="107"/>
      <c r="M906" s="107"/>
      <c r="N906" s="108"/>
      <c r="O906" s="108"/>
      <c r="P906" s="108"/>
      <c r="Q906" s="108"/>
      <c r="R906" s="108"/>
      <c r="S906" s="107"/>
      <c r="T906" s="107"/>
      <c r="U906" s="33"/>
      <c r="V906" s="31"/>
      <c r="W906" s="38"/>
      <c r="X906" s="38"/>
      <c r="Y906" s="38"/>
      <c r="Z906" s="38"/>
      <c r="AA906" s="38"/>
      <c r="AB906" s="33"/>
      <c r="AC906" s="33"/>
      <c r="AD906" s="33"/>
      <c r="AE906" s="33"/>
      <c r="AF906" s="33"/>
      <c r="AG906" s="33"/>
      <c r="AH906" s="33"/>
      <c r="AI906" s="170"/>
      <c r="AJ906" s="170"/>
      <c r="AK906" s="170"/>
      <c r="AL906" s="170"/>
      <c r="AM906" s="33"/>
      <c r="AN906" s="48"/>
      <c r="AO906" s="34"/>
      <c r="AP906" s="38"/>
      <c r="AQ906" s="34"/>
      <c r="AR906" s="31"/>
      <c r="AS906" s="38"/>
      <c r="AT906" s="38"/>
      <c r="AU906" s="37"/>
      <c r="AV906" s="38"/>
      <c r="AW906" s="38"/>
      <c r="AX906" s="147"/>
      <c r="AY906" s="60"/>
      <c r="AZ906" s="60"/>
      <c r="BA906" s="148"/>
      <c r="BB906" s="282"/>
      <c r="BC906" s="283"/>
      <c r="BD906" s="147"/>
      <c r="BE906" s="147"/>
      <c r="BF906" s="147"/>
      <c r="BG906" s="147"/>
      <c r="BH906" s="147"/>
      <c r="BI906" s="147"/>
      <c r="BJ906" s="147"/>
      <c r="BK906" s="148"/>
      <c r="BL906" s="149"/>
      <c r="BM906" s="149"/>
      <c r="BN906" s="147"/>
      <c r="BO906" s="38"/>
      <c r="BP906" s="38"/>
      <c r="BQ906" s="187"/>
      <c r="BR906" s="61"/>
      <c r="BS906" s="61"/>
      <c r="BT906" s="188"/>
      <c r="BU906" s="275"/>
      <c r="BV906" s="275"/>
      <c r="BW906" s="187"/>
      <c r="BX906" s="187"/>
      <c r="BY906" s="187"/>
      <c r="BZ906" s="187"/>
      <c r="CA906" s="187"/>
      <c r="CB906" s="187"/>
      <c r="CC906" s="187"/>
      <c r="CD906" s="187"/>
      <c r="CE906" s="187"/>
      <c r="CF906" s="188"/>
      <c r="CG906" s="189"/>
      <c r="CH906" s="189"/>
      <c r="CI906" s="187"/>
      <c r="CJ906" s="38"/>
      <c r="CK906" s="38"/>
      <c r="CL906" s="38"/>
      <c r="CM906" s="38"/>
      <c r="CN906" s="38"/>
      <c r="CO906" s="38"/>
      <c r="CP906" s="38"/>
      <c r="CQ906" s="38"/>
      <c r="CR906" s="38"/>
      <c r="CS906" s="38"/>
    </row>
    <row r="907" spans="1:97" ht="13.5" customHeight="1" x14ac:dyDescent="0.35">
      <c r="A907" s="25"/>
      <c r="B907" s="132"/>
      <c r="C907" s="27"/>
      <c r="D907" s="104"/>
      <c r="E907" s="105"/>
      <c r="F907" s="29"/>
      <c r="G907" s="30"/>
      <c r="H907" s="30"/>
      <c r="I907" s="31"/>
      <c r="J907" s="106"/>
      <c r="K907" s="106"/>
      <c r="L907" s="107"/>
      <c r="M907" s="107"/>
      <c r="N907" s="108"/>
      <c r="O907" s="108"/>
      <c r="P907" s="108"/>
      <c r="Q907" s="108"/>
      <c r="R907" s="108"/>
      <c r="S907" s="107"/>
      <c r="T907" s="107"/>
      <c r="U907" s="33"/>
      <c r="V907" s="31"/>
      <c r="W907" s="38"/>
      <c r="X907" s="38"/>
      <c r="Y907" s="38"/>
      <c r="Z907" s="38"/>
      <c r="AA907" s="38"/>
      <c r="AB907" s="33"/>
      <c r="AC907" s="33"/>
      <c r="AD907" s="33"/>
      <c r="AE907" s="33"/>
      <c r="AF907" s="33"/>
      <c r="AG907" s="33"/>
      <c r="AH907" s="33"/>
      <c r="AI907" s="170"/>
      <c r="AJ907" s="170"/>
      <c r="AK907" s="170"/>
      <c r="AL907" s="170"/>
      <c r="AM907" s="33"/>
      <c r="AN907" s="48"/>
      <c r="AO907" s="34"/>
      <c r="AP907" s="38"/>
      <c r="AQ907" s="34"/>
      <c r="AR907" s="31"/>
      <c r="AS907" s="38"/>
      <c r="AT907" s="38"/>
      <c r="AU907" s="37"/>
      <c r="AV907" s="38"/>
      <c r="AW907" s="38"/>
      <c r="AX907" s="147"/>
      <c r="AY907" s="60"/>
      <c r="AZ907" s="60"/>
      <c r="BA907" s="148"/>
      <c r="BB907" s="282"/>
      <c r="BC907" s="283"/>
      <c r="BD907" s="147"/>
      <c r="BE907" s="147"/>
      <c r="BF907" s="147"/>
      <c r="BG907" s="147"/>
      <c r="BH907" s="147"/>
      <c r="BI907" s="147"/>
      <c r="BJ907" s="147"/>
      <c r="BK907" s="148"/>
      <c r="BL907" s="149"/>
      <c r="BM907" s="149"/>
      <c r="BN907" s="147"/>
      <c r="BO907" s="38"/>
      <c r="BP907" s="38"/>
      <c r="BQ907" s="187"/>
      <c r="BR907" s="61"/>
      <c r="BS907" s="61"/>
      <c r="BT907" s="188"/>
      <c r="BU907" s="275"/>
      <c r="BV907" s="275"/>
      <c r="BW907" s="187"/>
      <c r="BX907" s="187"/>
      <c r="BY907" s="187"/>
      <c r="BZ907" s="187"/>
      <c r="CA907" s="187"/>
      <c r="CB907" s="187"/>
      <c r="CC907" s="187"/>
      <c r="CD907" s="187"/>
      <c r="CE907" s="187"/>
      <c r="CF907" s="188"/>
      <c r="CG907" s="189"/>
      <c r="CH907" s="189"/>
      <c r="CI907" s="187"/>
      <c r="CJ907" s="38"/>
      <c r="CK907" s="38"/>
      <c r="CL907" s="38"/>
      <c r="CM907" s="38"/>
      <c r="CN907" s="38"/>
      <c r="CO907" s="38"/>
      <c r="CP907" s="38"/>
      <c r="CQ907" s="38"/>
      <c r="CR907" s="38"/>
      <c r="CS907" s="38"/>
    </row>
    <row r="908" spans="1:97" ht="13.5" customHeight="1" x14ac:dyDescent="0.35">
      <c r="A908" s="25"/>
      <c r="B908" s="132"/>
      <c r="C908" s="27"/>
      <c r="D908" s="104"/>
      <c r="E908" s="105"/>
      <c r="F908" s="29"/>
      <c r="G908" s="30"/>
      <c r="H908" s="30"/>
      <c r="I908" s="31"/>
      <c r="J908" s="106"/>
      <c r="K908" s="106"/>
      <c r="L908" s="107"/>
      <c r="M908" s="107"/>
      <c r="N908" s="108"/>
      <c r="O908" s="108"/>
      <c r="P908" s="108"/>
      <c r="Q908" s="108"/>
      <c r="R908" s="108"/>
      <c r="S908" s="107"/>
      <c r="T908" s="107"/>
      <c r="U908" s="33"/>
      <c r="V908" s="31"/>
      <c r="W908" s="38"/>
      <c r="X908" s="38"/>
      <c r="Y908" s="38"/>
      <c r="Z908" s="38"/>
      <c r="AA908" s="38"/>
      <c r="AB908" s="33"/>
      <c r="AC908" s="33"/>
      <c r="AD908" s="33"/>
      <c r="AE908" s="33"/>
      <c r="AF908" s="33"/>
      <c r="AG908" s="33"/>
      <c r="AH908" s="33"/>
      <c r="AI908" s="170"/>
      <c r="AJ908" s="170"/>
      <c r="AK908" s="170"/>
      <c r="AL908" s="170"/>
      <c r="AM908" s="33"/>
      <c r="AN908" s="48"/>
      <c r="AO908" s="34"/>
      <c r="AP908" s="38"/>
      <c r="AQ908" s="34"/>
      <c r="AR908" s="31"/>
      <c r="AS908" s="38"/>
      <c r="AT908" s="38"/>
      <c r="AU908" s="37"/>
      <c r="AV908" s="38"/>
      <c r="AW908" s="38"/>
      <c r="AX908" s="147"/>
      <c r="AY908" s="60"/>
      <c r="AZ908" s="60"/>
      <c r="BA908" s="148"/>
      <c r="BB908" s="282"/>
      <c r="BC908" s="283"/>
      <c r="BD908" s="147"/>
      <c r="BE908" s="147"/>
      <c r="BF908" s="147"/>
      <c r="BG908" s="147"/>
      <c r="BH908" s="147"/>
      <c r="BI908" s="147"/>
      <c r="BJ908" s="147"/>
      <c r="BK908" s="148"/>
      <c r="BL908" s="149"/>
      <c r="BM908" s="149"/>
      <c r="BN908" s="147"/>
      <c r="BO908" s="38"/>
      <c r="BP908" s="38"/>
      <c r="BQ908" s="187"/>
      <c r="BR908" s="61"/>
      <c r="BS908" s="61"/>
      <c r="BT908" s="188"/>
      <c r="BU908" s="275"/>
      <c r="BV908" s="275"/>
      <c r="BW908" s="187"/>
      <c r="BX908" s="187"/>
      <c r="BY908" s="187"/>
      <c r="BZ908" s="187"/>
      <c r="CA908" s="187"/>
      <c r="CB908" s="187"/>
      <c r="CC908" s="187"/>
      <c r="CD908" s="187"/>
      <c r="CE908" s="187"/>
      <c r="CF908" s="188"/>
      <c r="CG908" s="189"/>
      <c r="CH908" s="189"/>
      <c r="CI908" s="187"/>
      <c r="CJ908" s="38"/>
      <c r="CK908" s="38"/>
      <c r="CL908" s="38"/>
      <c r="CM908" s="38"/>
      <c r="CN908" s="38"/>
      <c r="CO908" s="38"/>
      <c r="CP908" s="38"/>
      <c r="CQ908" s="38"/>
      <c r="CR908" s="38"/>
      <c r="CS908" s="38"/>
    </row>
    <row r="909" spans="1:97" ht="13.5" customHeight="1" x14ac:dyDescent="0.35">
      <c r="A909" s="25"/>
      <c r="B909" s="132"/>
      <c r="C909" s="27"/>
      <c r="D909" s="104"/>
      <c r="E909" s="105"/>
      <c r="F909" s="29"/>
      <c r="G909" s="30"/>
      <c r="H909" s="30"/>
      <c r="I909" s="31"/>
      <c r="J909" s="106"/>
      <c r="K909" s="106"/>
      <c r="L909" s="107"/>
      <c r="M909" s="107"/>
      <c r="N909" s="108"/>
      <c r="O909" s="108"/>
      <c r="P909" s="108"/>
      <c r="Q909" s="108"/>
      <c r="R909" s="108"/>
      <c r="S909" s="107"/>
      <c r="T909" s="107"/>
      <c r="U909" s="33"/>
      <c r="V909" s="31"/>
      <c r="W909" s="38"/>
      <c r="X909" s="38"/>
      <c r="Y909" s="38"/>
      <c r="Z909" s="38"/>
      <c r="AA909" s="38"/>
      <c r="AB909" s="33"/>
      <c r="AC909" s="33"/>
      <c r="AD909" s="33"/>
      <c r="AE909" s="33"/>
      <c r="AF909" s="33"/>
      <c r="AG909" s="33"/>
      <c r="AH909" s="33"/>
      <c r="AI909" s="170"/>
      <c r="AJ909" s="170"/>
      <c r="AK909" s="170"/>
      <c r="AL909" s="170"/>
      <c r="AM909" s="33"/>
      <c r="AN909" s="48"/>
      <c r="AO909" s="34"/>
      <c r="AP909" s="38"/>
      <c r="AQ909" s="34"/>
      <c r="AR909" s="31"/>
      <c r="AS909" s="38"/>
      <c r="AT909" s="38"/>
      <c r="AU909" s="37"/>
      <c r="AV909" s="38"/>
      <c r="AW909" s="38"/>
      <c r="AX909" s="147"/>
      <c r="AY909" s="60"/>
      <c r="AZ909" s="60"/>
      <c r="BA909" s="148"/>
      <c r="BB909" s="282"/>
      <c r="BC909" s="283"/>
      <c r="BD909" s="147"/>
      <c r="BE909" s="147"/>
      <c r="BF909" s="147"/>
      <c r="BG909" s="147"/>
      <c r="BH909" s="147"/>
      <c r="BI909" s="147"/>
      <c r="BJ909" s="147"/>
      <c r="BK909" s="148"/>
      <c r="BL909" s="149"/>
      <c r="BM909" s="149"/>
      <c r="BN909" s="147"/>
      <c r="BO909" s="38"/>
      <c r="BP909" s="38"/>
      <c r="BQ909" s="187"/>
      <c r="BR909" s="61"/>
      <c r="BS909" s="61"/>
      <c r="BT909" s="188"/>
      <c r="BU909" s="275"/>
      <c r="BV909" s="275"/>
      <c r="BW909" s="187"/>
      <c r="BX909" s="187"/>
      <c r="BY909" s="187"/>
      <c r="BZ909" s="187"/>
      <c r="CA909" s="187"/>
      <c r="CB909" s="187"/>
      <c r="CC909" s="187"/>
      <c r="CD909" s="187"/>
      <c r="CE909" s="187"/>
      <c r="CF909" s="188"/>
      <c r="CG909" s="189"/>
      <c r="CH909" s="189"/>
      <c r="CI909" s="187"/>
      <c r="CJ909" s="38"/>
      <c r="CK909" s="38"/>
      <c r="CL909" s="38"/>
      <c r="CM909" s="38"/>
      <c r="CN909" s="38"/>
      <c r="CO909" s="38"/>
      <c r="CP909" s="38"/>
      <c r="CQ909" s="38"/>
      <c r="CR909" s="38"/>
      <c r="CS909" s="38"/>
    </row>
    <row r="910" spans="1:97" ht="13.5" customHeight="1" x14ac:dyDescent="0.35">
      <c r="A910" s="25"/>
      <c r="B910" s="132"/>
      <c r="C910" s="27"/>
      <c r="D910" s="104"/>
      <c r="E910" s="105"/>
      <c r="F910" s="29"/>
      <c r="G910" s="30"/>
      <c r="H910" s="30"/>
      <c r="I910" s="31"/>
      <c r="J910" s="106"/>
      <c r="K910" s="106"/>
      <c r="L910" s="107"/>
      <c r="M910" s="107"/>
      <c r="N910" s="108"/>
      <c r="O910" s="108"/>
      <c r="P910" s="108"/>
      <c r="Q910" s="108"/>
      <c r="R910" s="108"/>
      <c r="S910" s="107"/>
      <c r="T910" s="107"/>
      <c r="U910" s="33"/>
      <c r="V910" s="31"/>
      <c r="W910" s="38"/>
      <c r="X910" s="38"/>
      <c r="Y910" s="38"/>
      <c r="Z910" s="38"/>
      <c r="AA910" s="38"/>
      <c r="AB910" s="33"/>
      <c r="AC910" s="33"/>
      <c r="AD910" s="33"/>
      <c r="AE910" s="33"/>
      <c r="AF910" s="33"/>
      <c r="AG910" s="33"/>
      <c r="AH910" s="33"/>
      <c r="AI910" s="170"/>
      <c r="AJ910" s="170"/>
      <c r="AK910" s="170"/>
      <c r="AL910" s="170"/>
      <c r="AM910" s="33"/>
      <c r="AN910" s="48"/>
      <c r="AO910" s="34"/>
      <c r="AP910" s="38"/>
      <c r="AQ910" s="34"/>
      <c r="AR910" s="31"/>
      <c r="AS910" s="38"/>
      <c r="AT910" s="38"/>
      <c r="AU910" s="37"/>
      <c r="AV910" s="38"/>
      <c r="AW910" s="38"/>
      <c r="AX910" s="147"/>
      <c r="AY910" s="60"/>
      <c r="AZ910" s="60"/>
      <c r="BA910" s="148"/>
      <c r="BB910" s="282"/>
      <c r="BC910" s="283"/>
      <c r="BD910" s="147"/>
      <c r="BE910" s="147"/>
      <c r="BF910" s="147"/>
      <c r="BG910" s="147"/>
      <c r="BH910" s="147"/>
      <c r="BI910" s="147"/>
      <c r="BJ910" s="147"/>
      <c r="BK910" s="148"/>
      <c r="BL910" s="149"/>
      <c r="BM910" s="149"/>
      <c r="BN910" s="147"/>
      <c r="BO910" s="38"/>
      <c r="BP910" s="38"/>
      <c r="BQ910" s="187"/>
      <c r="BR910" s="61"/>
      <c r="BS910" s="61"/>
      <c r="BT910" s="188"/>
      <c r="BU910" s="275"/>
      <c r="BV910" s="275"/>
      <c r="BW910" s="187"/>
      <c r="BX910" s="187"/>
      <c r="BY910" s="187"/>
      <c r="BZ910" s="187"/>
      <c r="CA910" s="187"/>
      <c r="CB910" s="187"/>
      <c r="CC910" s="187"/>
      <c r="CD910" s="187"/>
      <c r="CE910" s="187"/>
      <c r="CF910" s="188"/>
      <c r="CG910" s="189"/>
      <c r="CH910" s="189"/>
      <c r="CI910" s="187"/>
      <c r="CJ910" s="38"/>
      <c r="CK910" s="38"/>
      <c r="CL910" s="38"/>
      <c r="CM910" s="38"/>
      <c r="CN910" s="38"/>
      <c r="CO910" s="38"/>
      <c r="CP910" s="38"/>
      <c r="CQ910" s="38"/>
      <c r="CR910" s="38"/>
      <c r="CS910" s="38"/>
    </row>
    <row r="911" spans="1:97" ht="13.5" customHeight="1" x14ac:dyDescent="0.35">
      <c r="A911" s="25"/>
      <c r="B911" s="132"/>
      <c r="C911" s="27"/>
      <c r="D911" s="104"/>
      <c r="E911" s="105"/>
      <c r="F911" s="29"/>
      <c r="G911" s="30"/>
      <c r="H911" s="30"/>
      <c r="I911" s="31"/>
      <c r="J911" s="106"/>
      <c r="K911" s="106"/>
      <c r="L911" s="107"/>
      <c r="M911" s="107"/>
      <c r="N911" s="108"/>
      <c r="O911" s="108"/>
      <c r="P911" s="108"/>
      <c r="Q911" s="108"/>
      <c r="R911" s="108"/>
      <c r="S911" s="107"/>
      <c r="T911" s="107"/>
      <c r="U911" s="33"/>
      <c r="V911" s="31"/>
      <c r="W911" s="38"/>
      <c r="X911" s="38"/>
      <c r="Y911" s="38"/>
      <c r="Z911" s="38"/>
      <c r="AA911" s="38"/>
      <c r="AB911" s="33"/>
      <c r="AC911" s="33"/>
      <c r="AD911" s="33"/>
      <c r="AE911" s="33"/>
      <c r="AF911" s="33"/>
      <c r="AG911" s="33"/>
      <c r="AH911" s="33"/>
      <c r="AI911" s="170"/>
      <c r="AJ911" s="170"/>
      <c r="AK911" s="170"/>
      <c r="AL911" s="170"/>
      <c r="AM911" s="33"/>
      <c r="AN911" s="48"/>
      <c r="AO911" s="34"/>
      <c r="AP911" s="38"/>
      <c r="AQ911" s="34"/>
      <c r="AR911" s="31"/>
      <c r="AS911" s="38"/>
      <c r="AT911" s="38"/>
      <c r="AU911" s="37"/>
      <c r="AV911" s="38"/>
      <c r="AW911" s="38"/>
      <c r="AX911" s="147"/>
      <c r="AY911" s="60"/>
      <c r="AZ911" s="60"/>
      <c r="BA911" s="148"/>
      <c r="BB911" s="282"/>
      <c r="BC911" s="283"/>
      <c r="BD911" s="147"/>
      <c r="BE911" s="147"/>
      <c r="BF911" s="147"/>
      <c r="BG911" s="147"/>
      <c r="BH911" s="147"/>
      <c r="BI911" s="147"/>
      <c r="BJ911" s="147"/>
      <c r="BK911" s="148"/>
      <c r="BL911" s="149"/>
      <c r="BM911" s="149"/>
      <c r="BN911" s="147"/>
      <c r="BO911" s="38"/>
      <c r="BP911" s="38"/>
      <c r="BQ911" s="187"/>
      <c r="BR911" s="61"/>
      <c r="BS911" s="61"/>
      <c r="BT911" s="188"/>
      <c r="BU911" s="275"/>
      <c r="BV911" s="275"/>
      <c r="BW911" s="187"/>
      <c r="BX911" s="187"/>
      <c r="BY911" s="187"/>
      <c r="BZ911" s="187"/>
      <c r="CA911" s="187"/>
      <c r="CB911" s="187"/>
      <c r="CC911" s="187"/>
      <c r="CD911" s="187"/>
      <c r="CE911" s="187"/>
      <c r="CF911" s="188"/>
      <c r="CG911" s="189"/>
      <c r="CH911" s="189"/>
      <c r="CI911" s="187"/>
      <c r="CJ911" s="38"/>
      <c r="CK911" s="38"/>
      <c r="CL911" s="38"/>
      <c r="CM911" s="38"/>
      <c r="CN911" s="38"/>
      <c r="CO911" s="38"/>
      <c r="CP911" s="38"/>
      <c r="CQ911" s="38"/>
      <c r="CR911" s="38"/>
      <c r="CS911" s="38"/>
    </row>
    <row r="912" spans="1:97" ht="13.5" customHeight="1" x14ac:dyDescent="0.35">
      <c r="A912" s="25"/>
      <c r="B912" s="132"/>
      <c r="C912" s="27"/>
      <c r="D912" s="104"/>
      <c r="E912" s="105"/>
      <c r="F912" s="29"/>
      <c r="G912" s="30"/>
      <c r="H912" s="30"/>
      <c r="I912" s="31"/>
      <c r="J912" s="106"/>
      <c r="K912" s="106"/>
      <c r="L912" s="107"/>
      <c r="M912" s="107"/>
      <c r="N912" s="108"/>
      <c r="O912" s="108"/>
      <c r="P912" s="108"/>
      <c r="Q912" s="108"/>
      <c r="R912" s="108"/>
      <c r="S912" s="107"/>
      <c r="T912" s="107"/>
      <c r="U912" s="33"/>
      <c r="V912" s="31"/>
      <c r="W912" s="38"/>
      <c r="X912" s="38"/>
      <c r="Y912" s="38"/>
      <c r="Z912" s="38"/>
      <c r="AA912" s="38"/>
      <c r="AB912" s="33"/>
      <c r="AC912" s="33"/>
      <c r="AD912" s="33"/>
      <c r="AE912" s="33"/>
      <c r="AF912" s="33"/>
      <c r="AG912" s="33"/>
      <c r="AH912" s="33"/>
      <c r="AI912" s="170"/>
      <c r="AJ912" s="170"/>
      <c r="AK912" s="170"/>
      <c r="AL912" s="170"/>
      <c r="AM912" s="33"/>
      <c r="AN912" s="48"/>
      <c r="AO912" s="34"/>
      <c r="AP912" s="38"/>
      <c r="AQ912" s="34"/>
      <c r="AR912" s="31"/>
      <c r="AS912" s="38"/>
      <c r="AT912" s="38"/>
      <c r="AU912" s="37"/>
      <c r="AV912" s="38"/>
      <c r="AW912" s="38"/>
      <c r="AX912" s="147"/>
      <c r="AY912" s="60"/>
      <c r="AZ912" s="60"/>
      <c r="BA912" s="148"/>
      <c r="BB912" s="282"/>
      <c r="BC912" s="283"/>
      <c r="BD912" s="147"/>
      <c r="BE912" s="147"/>
      <c r="BF912" s="147"/>
      <c r="BG912" s="147"/>
      <c r="BH912" s="147"/>
      <c r="BI912" s="147"/>
      <c r="BJ912" s="147"/>
      <c r="BK912" s="148"/>
      <c r="BL912" s="149"/>
      <c r="BM912" s="149"/>
      <c r="BN912" s="147"/>
      <c r="BO912" s="38"/>
      <c r="BP912" s="38"/>
      <c r="BQ912" s="187"/>
      <c r="BR912" s="61"/>
      <c r="BS912" s="61"/>
      <c r="BT912" s="188"/>
      <c r="BU912" s="275"/>
      <c r="BV912" s="275"/>
      <c r="BW912" s="187"/>
      <c r="BX912" s="187"/>
      <c r="BY912" s="187"/>
      <c r="BZ912" s="187"/>
      <c r="CA912" s="187"/>
      <c r="CB912" s="187"/>
      <c r="CC912" s="187"/>
      <c r="CD912" s="187"/>
      <c r="CE912" s="187"/>
      <c r="CF912" s="188"/>
      <c r="CG912" s="189"/>
      <c r="CH912" s="189"/>
      <c r="CI912" s="187"/>
      <c r="CJ912" s="38"/>
      <c r="CK912" s="38"/>
      <c r="CL912" s="38"/>
      <c r="CM912" s="38"/>
      <c r="CN912" s="38"/>
      <c r="CO912" s="38"/>
      <c r="CP912" s="38"/>
      <c r="CQ912" s="38"/>
      <c r="CR912" s="38"/>
      <c r="CS912" s="38"/>
    </row>
    <row r="913" spans="1:97" ht="13.5" customHeight="1" x14ac:dyDescent="0.35">
      <c r="A913" s="25"/>
      <c r="B913" s="132"/>
      <c r="C913" s="27"/>
      <c r="D913" s="104"/>
      <c r="E913" s="105"/>
      <c r="F913" s="29"/>
      <c r="G913" s="30"/>
      <c r="H913" s="30"/>
      <c r="I913" s="31"/>
      <c r="J913" s="106"/>
      <c r="K913" s="106"/>
      <c r="L913" s="107"/>
      <c r="M913" s="107"/>
      <c r="N913" s="108"/>
      <c r="O913" s="108"/>
      <c r="P913" s="108"/>
      <c r="Q913" s="108"/>
      <c r="R913" s="108"/>
      <c r="S913" s="107"/>
      <c r="T913" s="107"/>
      <c r="U913" s="33"/>
      <c r="V913" s="31"/>
      <c r="W913" s="38"/>
      <c r="X913" s="38"/>
      <c r="Y913" s="38"/>
      <c r="Z913" s="38"/>
      <c r="AA913" s="38"/>
      <c r="AB913" s="33"/>
      <c r="AC913" s="33"/>
      <c r="AD913" s="33"/>
      <c r="AE913" s="33"/>
      <c r="AF913" s="33"/>
      <c r="AG913" s="33"/>
      <c r="AH913" s="33"/>
      <c r="AI913" s="170"/>
      <c r="AJ913" s="170"/>
      <c r="AK913" s="170"/>
      <c r="AL913" s="170"/>
      <c r="AM913" s="33"/>
      <c r="AN913" s="48"/>
      <c r="AO913" s="34"/>
      <c r="AP913" s="38"/>
      <c r="AQ913" s="34"/>
      <c r="AR913" s="31"/>
      <c r="AS913" s="38"/>
      <c r="AT913" s="38"/>
      <c r="AU913" s="37"/>
      <c r="AV913" s="38"/>
      <c r="AW913" s="38"/>
      <c r="AX913" s="147"/>
      <c r="AY913" s="60"/>
      <c r="AZ913" s="60"/>
      <c r="BA913" s="148"/>
      <c r="BB913" s="282"/>
      <c r="BC913" s="283"/>
      <c r="BD913" s="147"/>
      <c r="BE913" s="147"/>
      <c r="BF913" s="147"/>
      <c r="BG913" s="147"/>
      <c r="BH913" s="147"/>
      <c r="BI913" s="147"/>
      <c r="BJ913" s="147"/>
      <c r="BK913" s="148"/>
      <c r="BL913" s="149"/>
      <c r="BM913" s="149"/>
      <c r="BN913" s="147"/>
      <c r="BO913" s="38"/>
      <c r="BP913" s="38"/>
      <c r="BQ913" s="187"/>
      <c r="BR913" s="61"/>
      <c r="BS913" s="61"/>
      <c r="BT913" s="188"/>
      <c r="BU913" s="275"/>
      <c r="BV913" s="275"/>
      <c r="BW913" s="187"/>
      <c r="BX913" s="187"/>
      <c r="BY913" s="187"/>
      <c r="BZ913" s="187"/>
      <c r="CA913" s="187"/>
      <c r="CB913" s="187"/>
      <c r="CC913" s="187"/>
      <c r="CD913" s="187"/>
      <c r="CE913" s="187"/>
      <c r="CF913" s="188"/>
      <c r="CG913" s="189"/>
      <c r="CH913" s="189"/>
      <c r="CI913" s="187"/>
      <c r="CJ913" s="38"/>
      <c r="CK913" s="38"/>
      <c r="CL913" s="38"/>
      <c r="CM913" s="38"/>
      <c r="CN913" s="38"/>
      <c r="CO913" s="38"/>
      <c r="CP913" s="38"/>
      <c r="CQ913" s="38"/>
      <c r="CR913" s="38"/>
      <c r="CS913" s="38"/>
    </row>
    <row r="914" spans="1:97" ht="13.5" customHeight="1" x14ac:dyDescent="0.35">
      <c r="A914" s="25"/>
      <c r="B914" s="132"/>
      <c r="C914" s="27"/>
      <c r="D914" s="104"/>
      <c r="E914" s="105"/>
      <c r="F914" s="29"/>
      <c r="G914" s="30"/>
      <c r="H914" s="30"/>
      <c r="I914" s="31"/>
      <c r="J914" s="106"/>
      <c r="K914" s="106"/>
      <c r="L914" s="107"/>
      <c r="M914" s="107"/>
      <c r="N914" s="108"/>
      <c r="O914" s="108"/>
      <c r="P914" s="108"/>
      <c r="Q914" s="108"/>
      <c r="R914" s="108"/>
      <c r="S914" s="107"/>
      <c r="T914" s="107"/>
      <c r="U914" s="33"/>
      <c r="V914" s="31"/>
      <c r="W914" s="38"/>
      <c r="X914" s="38"/>
      <c r="Y914" s="38"/>
      <c r="Z914" s="38"/>
      <c r="AA914" s="38"/>
      <c r="AB914" s="33"/>
      <c r="AC914" s="33"/>
      <c r="AD914" s="33"/>
      <c r="AE914" s="33"/>
      <c r="AF914" s="33"/>
      <c r="AG914" s="33"/>
      <c r="AH914" s="33"/>
      <c r="AI914" s="170"/>
      <c r="AJ914" s="170"/>
      <c r="AK914" s="170"/>
      <c r="AL914" s="170"/>
      <c r="AM914" s="33"/>
      <c r="AN914" s="48"/>
      <c r="AO914" s="34"/>
      <c r="AP914" s="38"/>
      <c r="AQ914" s="34"/>
      <c r="AR914" s="31"/>
      <c r="AS914" s="38"/>
      <c r="AT914" s="38"/>
      <c r="AU914" s="37"/>
      <c r="AV914" s="38"/>
      <c r="AW914" s="38"/>
      <c r="AX914" s="147"/>
      <c r="AY914" s="60"/>
      <c r="AZ914" s="60"/>
      <c r="BA914" s="148"/>
      <c r="BB914" s="282"/>
      <c r="BC914" s="283"/>
      <c r="BD914" s="147"/>
      <c r="BE914" s="147"/>
      <c r="BF914" s="147"/>
      <c r="BG914" s="147"/>
      <c r="BH914" s="147"/>
      <c r="BI914" s="147"/>
      <c r="BJ914" s="147"/>
      <c r="BK914" s="148"/>
      <c r="BL914" s="149"/>
      <c r="BM914" s="149"/>
      <c r="BN914" s="147"/>
      <c r="BO914" s="38"/>
      <c r="BP914" s="38"/>
      <c r="BQ914" s="187"/>
      <c r="BR914" s="61"/>
      <c r="BS914" s="61"/>
      <c r="BT914" s="188"/>
      <c r="BU914" s="275"/>
      <c r="BV914" s="275"/>
      <c r="BW914" s="187"/>
      <c r="BX914" s="187"/>
      <c r="BY914" s="187"/>
      <c r="BZ914" s="187"/>
      <c r="CA914" s="187"/>
      <c r="CB914" s="187"/>
      <c r="CC914" s="187"/>
      <c r="CD914" s="187"/>
      <c r="CE914" s="187"/>
      <c r="CF914" s="188"/>
      <c r="CG914" s="189"/>
      <c r="CH914" s="189"/>
      <c r="CI914" s="187"/>
      <c r="CJ914" s="38"/>
      <c r="CK914" s="38"/>
      <c r="CL914" s="38"/>
      <c r="CM914" s="38"/>
      <c r="CN914" s="38"/>
      <c r="CO914" s="38"/>
      <c r="CP914" s="38"/>
      <c r="CQ914" s="38"/>
      <c r="CR914" s="38"/>
      <c r="CS914" s="38"/>
    </row>
    <row r="915" spans="1:97" ht="13.5" customHeight="1" x14ac:dyDescent="0.35">
      <c r="A915" s="25"/>
      <c r="B915" s="132"/>
      <c r="C915" s="27"/>
      <c r="D915" s="104"/>
      <c r="E915" s="105"/>
      <c r="F915" s="29"/>
      <c r="G915" s="30"/>
      <c r="H915" s="30"/>
      <c r="I915" s="31"/>
      <c r="J915" s="106"/>
      <c r="K915" s="106"/>
      <c r="L915" s="107"/>
      <c r="M915" s="107"/>
      <c r="N915" s="108"/>
      <c r="O915" s="108"/>
      <c r="P915" s="108"/>
      <c r="Q915" s="108"/>
      <c r="R915" s="108"/>
      <c r="S915" s="107"/>
      <c r="T915" s="107"/>
      <c r="U915" s="33"/>
      <c r="V915" s="31"/>
      <c r="W915" s="38"/>
      <c r="X915" s="38"/>
      <c r="Y915" s="38"/>
      <c r="Z915" s="38"/>
      <c r="AA915" s="38"/>
      <c r="AB915" s="33"/>
      <c r="AC915" s="33"/>
      <c r="AD915" s="33"/>
      <c r="AE915" s="33"/>
      <c r="AF915" s="33"/>
      <c r="AG915" s="33"/>
      <c r="AH915" s="33"/>
      <c r="AI915" s="170"/>
      <c r="AJ915" s="170"/>
      <c r="AK915" s="170"/>
      <c r="AL915" s="170"/>
      <c r="AM915" s="33"/>
      <c r="AN915" s="48"/>
      <c r="AO915" s="34"/>
      <c r="AP915" s="38"/>
      <c r="AQ915" s="34"/>
      <c r="AR915" s="31"/>
      <c r="AS915" s="38"/>
      <c r="AT915" s="38"/>
      <c r="AU915" s="37"/>
      <c r="AV915" s="38"/>
      <c r="AW915" s="38"/>
      <c r="AX915" s="147"/>
      <c r="AY915" s="60"/>
      <c r="AZ915" s="60"/>
      <c r="BA915" s="148"/>
      <c r="BB915" s="282"/>
      <c r="BC915" s="283"/>
      <c r="BD915" s="147"/>
      <c r="BE915" s="147"/>
      <c r="BF915" s="147"/>
      <c r="BG915" s="147"/>
      <c r="BH915" s="147"/>
      <c r="BI915" s="147"/>
      <c r="BJ915" s="147"/>
      <c r="BK915" s="148"/>
      <c r="BL915" s="149"/>
      <c r="BM915" s="149"/>
      <c r="BN915" s="147"/>
      <c r="BO915" s="38"/>
      <c r="BP915" s="38"/>
      <c r="BQ915" s="187"/>
      <c r="BR915" s="61"/>
      <c r="BS915" s="61"/>
      <c r="BT915" s="188"/>
      <c r="BU915" s="275"/>
      <c r="BV915" s="275"/>
      <c r="BW915" s="187"/>
      <c r="BX915" s="187"/>
      <c r="BY915" s="187"/>
      <c r="BZ915" s="187"/>
      <c r="CA915" s="187"/>
      <c r="CB915" s="187"/>
      <c r="CC915" s="187"/>
      <c r="CD915" s="187"/>
      <c r="CE915" s="187"/>
      <c r="CF915" s="188"/>
      <c r="CG915" s="189"/>
      <c r="CH915" s="189"/>
      <c r="CI915" s="187"/>
      <c r="CJ915" s="38"/>
      <c r="CK915" s="38"/>
      <c r="CL915" s="38"/>
      <c r="CM915" s="38"/>
      <c r="CN915" s="38"/>
      <c r="CO915" s="38"/>
      <c r="CP915" s="38"/>
      <c r="CQ915" s="38"/>
      <c r="CR915" s="38"/>
      <c r="CS915" s="38"/>
    </row>
    <row r="916" spans="1:97" ht="13.5" customHeight="1" x14ac:dyDescent="0.35">
      <c r="A916" s="25"/>
      <c r="B916" s="132"/>
      <c r="C916" s="27"/>
      <c r="D916" s="104"/>
      <c r="E916" s="105"/>
      <c r="F916" s="29"/>
      <c r="G916" s="30"/>
      <c r="H916" s="30"/>
      <c r="I916" s="31"/>
      <c r="J916" s="106"/>
      <c r="K916" s="106"/>
      <c r="L916" s="107"/>
      <c r="M916" s="107"/>
      <c r="N916" s="108"/>
      <c r="O916" s="108"/>
      <c r="P916" s="108"/>
      <c r="Q916" s="108"/>
      <c r="R916" s="108"/>
      <c r="S916" s="107"/>
      <c r="T916" s="107"/>
      <c r="U916" s="33"/>
      <c r="V916" s="31"/>
      <c r="W916" s="38"/>
      <c r="X916" s="38"/>
      <c r="Y916" s="38"/>
      <c r="Z916" s="38"/>
      <c r="AA916" s="38"/>
      <c r="AB916" s="33"/>
      <c r="AC916" s="33"/>
      <c r="AD916" s="33"/>
      <c r="AE916" s="33"/>
      <c r="AF916" s="33"/>
      <c r="AG916" s="33"/>
      <c r="AH916" s="33"/>
      <c r="AI916" s="170"/>
      <c r="AJ916" s="170"/>
      <c r="AK916" s="170"/>
      <c r="AL916" s="170"/>
      <c r="AM916" s="33"/>
      <c r="AN916" s="48"/>
      <c r="AO916" s="34"/>
      <c r="AP916" s="38"/>
      <c r="AQ916" s="34"/>
      <c r="AR916" s="31"/>
      <c r="AS916" s="38"/>
      <c r="AT916" s="38"/>
      <c r="AU916" s="37"/>
      <c r="AV916" s="38"/>
      <c r="AW916" s="38"/>
      <c r="AX916" s="147"/>
      <c r="AY916" s="60"/>
      <c r="AZ916" s="60"/>
      <c r="BA916" s="148"/>
      <c r="BB916" s="282"/>
      <c r="BC916" s="283"/>
      <c r="BD916" s="147"/>
      <c r="BE916" s="147"/>
      <c r="BF916" s="147"/>
      <c r="BG916" s="147"/>
      <c r="BH916" s="147"/>
      <c r="BI916" s="147"/>
      <c r="BJ916" s="147"/>
      <c r="BK916" s="148"/>
      <c r="BL916" s="149"/>
      <c r="BM916" s="149"/>
      <c r="BN916" s="147"/>
      <c r="BO916" s="38"/>
      <c r="BP916" s="38"/>
      <c r="BQ916" s="187"/>
      <c r="BR916" s="61"/>
      <c r="BS916" s="61"/>
      <c r="BT916" s="188"/>
      <c r="BU916" s="275"/>
      <c r="BV916" s="275"/>
      <c r="BW916" s="187"/>
      <c r="BX916" s="187"/>
      <c r="BY916" s="187"/>
      <c r="BZ916" s="187"/>
      <c r="CA916" s="187"/>
      <c r="CB916" s="187"/>
      <c r="CC916" s="187"/>
      <c r="CD916" s="187"/>
      <c r="CE916" s="187"/>
      <c r="CF916" s="188"/>
      <c r="CG916" s="189"/>
      <c r="CH916" s="189"/>
      <c r="CI916" s="187"/>
      <c r="CJ916" s="38"/>
      <c r="CK916" s="38"/>
      <c r="CL916" s="38"/>
      <c r="CM916" s="38"/>
      <c r="CN916" s="38"/>
      <c r="CO916" s="38"/>
      <c r="CP916" s="38"/>
      <c r="CQ916" s="38"/>
      <c r="CR916" s="38"/>
      <c r="CS916" s="38"/>
    </row>
    <row r="917" spans="1:97" ht="13.5" customHeight="1" x14ac:dyDescent="0.35">
      <c r="A917" s="25"/>
      <c r="B917" s="132"/>
      <c r="C917" s="27"/>
      <c r="D917" s="104"/>
      <c r="E917" s="105"/>
      <c r="F917" s="29"/>
      <c r="G917" s="30"/>
      <c r="H917" s="30"/>
      <c r="I917" s="31"/>
      <c r="J917" s="106"/>
      <c r="K917" s="106"/>
      <c r="L917" s="107"/>
      <c r="M917" s="107"/>
      <c r="N917" s="108"/>
      <c r="O917" s="108"/>
      <c r="P917" s="108"/>
      <c r="Q917" s="108"/>
      <c r="R917" s="108"/>
      <c r="S917" s="107"/>
      <c r="T917" s="107"/>
      <c r="U917" s="33"/>
      <c r="V917" s="31"/>
      <c r="W917" s="38"/>
      <c r="X917" s="38"/>
      <c r="Y917" s="38"/>
      <c r="Z917" s="38"/>
      <c r="AA917" s="38"/>
      <c r="AB917" s="33"/>
      <c r="AC917" s="33"/>
      <c r="AD917" s="33"/>
      <c r="AE917" s="33"/>
      <c r="AF917" s="33"/>
      <c r="AG917" s="33"/>
      <c r="AH917" s="33"/>
      <c r="AI917" s="170"/>
      <c r="AJ917" s="170"/>
      <c r="AK917" s="170"/>
      <c r="AL917" s="170"/>
      <c r="AM917" s="33"/>
      <c r="AN917" s="48"/>
      <c r="AO917" s="34"/>
      <c r="AP917" s="38"/>
      <c r="AQ917" s="34"/>
      <c r="AR917" s="31"/>
      <c r="AS917" s="38"/>
      <c r="AT917" s="38"/>
      <c r="AU917" s="37"/>
      <c r="AV917" s="38"/>
      <c r="AW917" s="38"/>
      <c r="AX917" s="147"/>
      <c r="AY917" s="60"/>
      <c r="AZ917" s="60"/>
      <c r="BA917" s="148"/>
      <c r="BB917" s="282"/>
      <c r="BC917" s="283"/>
      <c r="BD917" s="147"/>
      <c r="BE917" s="147"/>
      <c r="BF917" s="147"/>
      <c r="BG917" s="147"/>
      <c r="BH917" s="147"/>
      <c r="BI917" s="147"/>
      <c r="BJ917" s="147"/>
      <c r="BK917" s="148"/>
      <c r="BL917" s="149"/>
      <c r="BM917" s="149"/>
      <c r="BN917" s="147"/>
      <c r="BO917" s="38"/>
      <c r="BP917" s="38"/>
      <c r="BQ917" s="187"/>
      <c r="BR917" s="61"/>
      <c r="BS917" s="61"/>
      <c r="BT917" s="188"/>
      <c r="BU917" s="275"/>
      <c r="BV917" s="275"/>
      <c r="BW917" s="187"/>
      <c r="BX917" s="187"/>
      <c r="BY917" s="187"/>
      <c r="BZ917" s="187"/>
      <c r="CA917" s="187"/>
      <c r="CB917" s="187"/>
      <c r="CC917" s="187"/>
      <c r="CD917" s="187"/>
      <c r="CE917" s="187"/>
      <c r="CF917" s="188"/>
      <c r="CG917" s="189"/>
      <c r="CH917" s="189"/>
      <c r="CI917" s="187"/>
      <c r="CJ917" s="38"/>
      <c r="CK917" s="38"/>
      <c r="CL917" s="38"/>
      <c r="CM917" s="38"/>
      <c r="CN917" s="38"/>
      <c r="CO917" s="38"/>
      <c r="CP917" s="38"/>
      <c r="CQ917" s="38"/>
      <c r="CR917" s="38"/>
      <c r="CS917" s="38"/>
    </row>
    <row r="918" spans="1:97" ht="13.5" customHeight="1" x14ac:dyDescent="0.35">
      <c r="A918" s="25"/>
      <c r="B918" s="132"/>
      <c r="C918" s="27"/>
      <c r="D918" s="104"/>
      <c r="E918" s="105"/>
      <c r="F918" s="29"/>
      <c r="G918" s="30"/>
      <c r="H918" s="30"/>
      <c r="I918" s="31"/>
      <c r="J918" s="106"/>
      <c r="K918" s="106"/>
      <c r="L918" s="107"/>
      <c r="M918" s="107"/>
      <c r="N918" s="108"/>
      <c r="O918" s="108"/>
      <c r="P918" s="108"/>
      <c r="Q918" s="108"/>
      <c r="R918" s="108"/>
      <c r="S918" s="107"/>
      <c r="T918" s="107"/>
      <c r="U918" s="33"/>
      <c r="V918" s="31"/>
      <c r="W918" s="38"/>
      <c r="X918" s="38"/>
      <c r="Y918" s="38"/>
      <c r="Z918" s="38"/>
      <c r="AA918" s="38"/>
      <c r="AB918" s="33"/>
      <c r="AC918" s="33"/>
      <c r="AD918" s="33"/>
      <c r="AE918" s="33"/>
      <c r="AF918" s="33"/>
      <c r="AG918" s="33"/>
      <c r="AH918" s="33"/>
      <c r="AI918" s="170"/>
      <c r="AJ918" s="170"/>
      <c r="AK918" s="170"/>
      <c r="AL918" s="170"/>
      <c r="AM918" s="33"/>
      <c r="AN918" s="48"/>
      <c r="AO918" s="34"/>
      <c r="AP918" s="38"/>
      <c r="AQ918" s="34"/>
      <c r="AR918" s="31"/>
      <c r="AS918" s="38"/>
      <c r="AT918" s="38"/>
      <c r="AU918" s="37"/>
      <c r="AV918" s="38"/>
      <c r="AW918" s="38"/>
      <c r="AX918" s="147"/>
      <c r="AY918" s="60"/>
      <c r="AZ918" s="60"/>
      <c r="BA918" s="148"/>
      <c r="BB918" s="282"/>
      <c r="BC918" s="283"/>
      <c r="BD918" s="147"/>
      <c r="BE918" s="147"/>
      <c r="BF918" s="147"/>
      <c r="BG918" s="147"/>
      <c r="BH918" s="147"/>
      <c r="BI918" s="147"/>
      <c r="BJ918" s="147"/>
      <c r="BK918" s="148"/>
      <c r="BL918" s="149"/>
      <c r="BM918" s="149"/>
      <c r="BN918" s="147"/>
      <c r="BO918" s="38"/>
      <c r="BP918" s="38"/>
      <c r="BQ918" s="187"/>
      <c r="BR918" s="61"/>
      <c r="BS918" s="61"/>
      <c r="BT918" s="188"/>
      <c r="BU918" s="275"/>
      <c r="BV918" s="275"/>
      <c r="BW918" s="187"/>
      <c r="BX918" s="187"/>
      <c r="BY918" s="187"/>
      <c r="BZ918" s="187"/>
      <c r="CA918" s="187"/>
      <c r="CB918" s="187"/>
      <c r="CC918" s="187"/>
      <c r="CD918" s="187"/>
      <c r="CE918" s="187"/>
      <c r="CF918" s="188"/>
      <c r="CG918" s="189"/>
      <c r="CH918" s="189"/>
      <c r="CI918" s="187"/>
      <c r="CJ918" s="38"/>
      <c r="CK918" s="38"/>
      <c r="CL918" s="38"/>
      <c r="CM918" s="38"/>
      <c r="CN918" s="38"/>
      <c r="CO918" s="38"/>
      <c r="CP918" s="38"/>
      <c r="CQ918" s="38"/>
      <c r="CR918" s="38"/>
      <c r="CS918" s="38"/>
    </row>
    <row r="919" spans="1:97" ht="13.5" customHeight="1" x14ac:dyDescent="0.35">
      <c r="A919" s="25"/>
      <c r="B919" s="132"/>
      <c r="C919" s="27"/>
      <c r="D919" s="104"/>
      <c r="E919" s="105"/>
      <c r="F919" s="29"/>
      <c r="G919" s="30"/>
      <c r="H919" s="30"/>
      <c r="I919" s="31"/>
      <c r="J919" s="106"/>
      <c r="K919" s="106"/>
      <c r="L919" s="107"/>
      <c r="M919" s="107"/>
      <c r="N919" s="108"/>
      <c r="O919" s="108"/>
      <c r="P919" s="108"/>
      <c r="Q919" s="108"/>
      <c r="R919" s="108"/>
      <c r="S919" s="107"/>
      <c r="T919" s="107"/>
      <c r="U919" s="33"/>
      <c r="V919" s="31"/>
      <c r="W919" s="38"/>
      <c r="X919" s="38"/>
      <c r="Y919" s="38"/>
      <c r="Z919" s="38"/>
      <c r="AA919" s="38"/>
      <c r="AB919" s="33"/>
      <c r="AC919" s="33"/>
      <c r="AD919" s="33"/>
      <c r="AE919" s="33"/>
      <c r="AF919" s="33"/>
      <c r="AG919" s="33"/>
      <c r="AH919" s="33"/>
      <c r="AI919" s="170"/>
      <c r="AJ919" s="170"/>
      <c r="AK919" s="170"/>
      <c r="AL919" s="170"/>
      <c r="AM919" s="33"/>
      <c r="AN919" s="48"/>
      <c r="AO919" s="34"/>
      <c r="AP919" s="38"/>
      <c r="AQ919" s="34"/>
      <c r="AR919" s="31"/>
      <c r="AS919" s="38"/>
      <c r="AT919" s="38"/>
      <c r="AU919" s="37"/>
      <c r="AV919" s="38"/>
      <c r="AW919" s="38"/>
      <c r="AX919" s="147"/>
      <c r="AY919" s="60"/>
      <c r="AZ919" s="60"/>
      <c r="BA919" s="148"/>
      <c r="BB919" s="282"/>
      <c r="BC919" s="283"/>
      <c r="BD919" s="147"/>
      <c r="BE919" s="147"/>
      <c r="BF919" s="147"/>
      <c r="BG919" s="147"/>
      <c r="BH919" s="147"/>
      <c r="BI919" s="147"/>
      <c r="BJ919" s="147"/>
      <c r="BK919" s="148"/>
      <c r="BL919" s="149"/>
      <c r="BM919" s="149"/>
      <c r="BN919" s="147"/>
      <c r="BO919" s="38"/>
      <c r="BP919" s="38"/>
      <c r="BQ919" s="187"/>
      <c r="BR919" s="61"/>
      <c r="BS919" s="61"/>
      <c r="BT919" s="188"/>
      <c r="BU919" s="275"/>
      <c r="BV919" s="275"/>
      <c r="BW919" s="187"/>
      <c r="BX919" s="187"/>
      <c r="BY919" s="187"/>
      <c r="BZ919" s="187"/>
      <c r="CA919" s="187"/>
      <c r="CB919" s="187"/>
      <c r="CC919" s="187"/>
      <c r="CD919" s="187"/>
      <c r="CE919" s="187"/>
      <c r="CF919" s="188"/>
      <c r="CG919" s="189"/>
      <c r="CH919" s="189"/>
      <c r="CI919" s="187"/>
      <c r="CJ919" s="38"/>
      <c r="CK919" s="38"/>
      <c r="CL919" s="38"/>
      <c r="CM919" s="38"/>
      <c r="CN919" s="38"/>
      <c r="CO919" s="38"/>
      <c r="CP919" s="38"/>
      <c r="CQ919" s="38"/>
      <c r="CR919" s="38"/>
      <c r="CS919" s="38"/>
    </row>
    <row r="920" spans="1:97" ht="13.5" customHeight="1" x14ac:dyDescent="0.35">
      <c r="A920" s="25"/>
      <c r="B920" s="132"/>
      <c r="C920" s="27"/>
      <c r="D920" s="104"/>
      <c r="E920" s="105"/>
      <c r="F920" s="29"/>
      <c r="G920" s="30"/>
      <c r="H920" s="30"/>
      <c r="I920" s="31"/>
      <c r="J920" s="106"/>
      <c r="K920" s="106"/>
      <c r="L920" s="107"/>
      <c r="M920" s="107"/>
      <c r="N920" s="108"/>
      <c r="O920" s="108"/>
      <c r="P920" s="108"/>
      <c r="Q920" s="108"/>
      <c r="R920" s="108"/>
      <c r="S920" s="107"/>
      <c r="T920" s="107"/>
      <c r="U920" s="33"/>
      <c r="V920" s="31"/>
      <c r="W920" s="38"/>
      <c r="X920" s="38"/>
      <c r="Y920" s="38"/>
      <c r="Z920" s="38"/>
      <c r="AA920" s="38"/>
      <c r="AB920" s="33"/>
      <c r="AC920" s="33"/>
      <c r="AD920" s="33"/>
      <c r="AE920" s="33"/>
      <c r="AF920" s="33"/>
      <c r="AG920" s="33"/>
      <c r="AH920" s="33"/>
      <c r="AI920" s="170"/>
      <c r="AJ920" s="170"/>
      <c r="AK920" s="170"/>
      <c r="AL920" s="170"/>
      <c r="AM920" s="33"/>
      <c r="AN920" s="48"/>
      <c r="AO920" s="34"/>
      <c r="AP920" s="38"/>
      <c r="AQ920" s="34"/>
      <c r="AR920" s="31"/>
      <c r="AS920" s="38"/>
      <c r="AT920" s="38"/>
      <c r="AU920" s="37"/>
      <c r="AV920" s="38"/>
      <c r="AW920" s="38"/>
      <c r="AX920" s="147"/>
      <c r="AY920" s="60"/>
      <c r="AZ920" s="60"/>
      <c r="BA920" s="148"/>
      <c r="BB920" s="282"/>
      <c r="BC920" s="283"/>
      <c r="BD920" s="147"/>
      <c r="BE920" s="147"/>
      <c r="BF920" s="147"/>
      <c r="BG920" s="147"/>
      <c r="BH920" s="147"/>
      <c r="BI920" s="147"/>
      <c r="BJ920" s="147"/>
      <c r="BK920" s="148"/>
      <c r="BL920" s="149"/>
      <c r="BM920" s="149"/>
      <c r="BN920" s="147"/>
      <c r="BO920" s="38"/>
      <c r="BP920" s="38"/>
      <c r="BQ920" s="187"/>
      <c r="BR920" s="61"/>
      <c r="BS920" s="61"/>
      <c r="BT920" s="188"/>
      <c r="BU920" s="275"/>
      <c r="BV920" s="275"/>
      <c r="BW920" s="187"/>
      <c r="BX920" s="187"/>
      <c r="BY920" s="187"/>
      <c r="BZ920" s="187"/>
      <c r="CA920" s="187"/>
      <c r="CB920" s="187"/>
      <c r="CC920" s="187"/>
      <c r="CD920" s="187"/>
      <c r="CE920" s="187"/>
      <c r="CF920" s="188"/>
      <c r="CG920" s="189"/>
      <c r="CH920" s="189"/>
      <c r="CI920" s="187"/>
      <c r="CJ920" s="38"/>
      <c r="CK920" s="38"/>
      <c r="CL920" s="38"/>
      <c r="CM920" s="38"/>
      <c r="CN920" s="38"/>
      <c r="CO920" s="38"/>
      <c r="CP920" s="38"/>
      <c r="CQ920" s="38"/>
      <c r="CR920" s="38"/>
      <c r="CS920" s="38"/>
    </row>
    <row r="921" spans="1:97" ht="13.5" customHeight="1" x14ac:dyDescent="0.35">
      <c r="A921" s="25"/>
      <c r="B921" s="132"/>
      <c r="C921" s="27"/>
      <c r="D921" s="104"/>
      <c r="E921" s="105"/>
      <c r="F921" s="29"/>
      <c r="G921" s="30"/>
      <c r="H921" s="30"/>
      <c r="I921" s="31"/>
      <c r="J921" s="106"/>
      <c r="K921" s="106"/>
      <c r="L921" s="107"/>
      <c r="M921" s="107"/>
      <c r="N921" s="108"/>
      <c r="O921" s="108"/>
      <c r="P921" s="108"/>
      <c r="Q921" s="108"/>
      <c r="R921" s="108"/>
      <c r="S921" s="107"/>
      <c r="T921" s="107"/>
      <c r="U921" s="33"/>
      <c r="V921" s="31"/>
      <c r="W921" s="38"/>
      <c r="X921" s="38"/>
      <c r="Y921" s="38"/>
      <c r="Z921" s="38"/>
      <c r="AA921" s="38"/>
      <c r="AB921" s="33"/>
      <c r="AC921" s="33"/>
      <c r="AD921" s="33"/>
      <c r="AE921" s="33"/>
      <c r="AF921" s="33"/>
      <c r="AG921" s="33"/>
      <c r="AH921" s="33"/>
      <c r="AI921" s="170"/>
      <c r="AJ921" s="170"/>
      <c r="AK921" s="170"/>
      <c r="AL921" s="170"/>
      <c r="AM921" s="33"/>
      <c r="AN921" s="48"/>
      <c r="AO921" s="34"/>
      <c r="AP921" s="38"/>
      <c r="AQ921" s="34"/>
      <c r="AR921" s="31"/>
      <c r="AS921" s="38"/>
      <c r="AT921" s="38"/>
      <c r="AU921" s="37"/>
      <c r="AV921" s="38"/>
      <c r="AW921" s="38"/>
      <c r="AX921" s="147"/>
      <c r="AY921" s="60"/>
      <c r="AZ921" s="60"/>
      <c r="BA921" s="148"/>
      <c r="BB921" s="282"/>
      <c r="BC921" s="283"/>
      <c r="BD921" s="147"/>
      <c r="BE921" s="147"/>
      <c r="BF921" s="147"/>
      <c r="BG921" s="147"/>
      <c r="BH921" s="147"/>
      <c r="BI921" s="147"/>
      <c r="BJ921" s="147"/>
      <c r="BK921" s="148"/>
      <c r="BL921" s="149"/>
      <c r="BM921" s="149"/>
      <c r="BN921" s="147"/>
      <c r="BO921" s="38"/>
      <c r="BP921" s="38"/>
      <c r="BQ921" s="187"/>
      <c r="BR921" s="61"/>
      <c r="BS921" s="61"/>
      <c r="BT921" s="188"/>
      <c r="BU921" s="275"/>
      <c r="BV921" s="275"/>
      <c r="BW921" s="187"/>
      <c r="BX921" s="187"/>
      <c r="BY921" s="187"/>
      <c r="BZ921" s="187"/>
      <c r="CA921" s="187"/>
      <c r="CB921" s="187"/>
      <c r="CC921" s="187"/>
      <c r="CD921" s="187"/>
      <c r="CE921" s="187"/>
      <c r="CF921" s="188"/>
      <c r="CG921" s="189"/>
      <c r="CH921" s="189"/>
      <c r="CI921" s="187"/>
      <c r="CJ921" s="38"/>
      <c r="CK921" s="38"/>
      <c r="CL921" s="38"/>
      <c r="CM921" s="38"/>
      <c r="CN921" s="38"/>
      <c r="CO921" s="38"/>
      <c r="CP921" s="38"/>
      <c r="CQ921" s="38"/>
      <c r="CR921" s="38"/>
      <c r="CS921" s="38"/>
    </row>
    <row r="922" spans="1:97" ht="13.5" customHeight="1" x14ac:dyDescent="0.35">
      <c r="A922" s="25"/>
      <c r="B922" s="132"/>
      <c r="C922" s="27"/>
      <c r="D922" s="104"/>
      <c r="E922" s="105"/>
      <c r="F922" s="29"/>
      <c r="G922" s="30"/>
      <c r="H922" s="30"/>
      <c r="I922" s="31"/>
      <c r="J922" s="106"/>
      <c r="K922" s="106"/>
      <c r="L922" s="107"/>
      <c r="M922" s="107"/>
      <c r="N922" s="108"/>
      <c r="O922" s="108"/>
      <c r="P922" s="108"/>
      <c r="Q922" s="108"/>
      <c r="R922" s="108"/>
      <c r="S922" s="107"/>
      <c r="T922" s="107"/>
      <c r="U922" s="33"/>
      <c r="V922" s="31"/>
      <c r="W922" s="38"/>
      <c r="X922" s="38"/>
      <c r="Y922" s="38"/>
      <c r="Z922" s="38"/>
      <c r="AA922" s="38"/>
      <c r="AB922" s="33"/>
      <c r="AC922" s="33"/>
      <c r="AD922" s="33"/>
      <c r="AE922" s="33"/>
      <c r="AF922" s="33"/>
      <c r="AG922" s="33"/>
      <c r="AH922" s="33"/>
      <c r="AI922" s="170"/>
      <c r="AJ922" s="170"/>
      <c r="AK922" s="170"/>
      <c r="AL922" s="170"/>
      <c r="AM922" s="33"/>
      <c r="AN922" s="48"/>
      <c r="AO922" s="34"/>
      <c r="AP922" s="38"/>
      <c r="AQ922" s="34"/>
      <c r="AR922" s="31"/>
      <c r="AS922" s="38"/>
      <c r="AT922" s="38"/>
      <c r="AU922" s="37"/>
      <c r="AV922" s="38"/>
      <c r="AW922" s="38"/>
      <c r="AX922" s="147"/>
      <c r="AY922" s="60"/>
      <c r="AZ922" s="60"/>
      <c r="BA922" s="148"/>
      <c r="BB922" s="282"/>
      <c r="BC922" s="283"/>
      <c r="BD922" s="147"/>
      <c r="BE922" s="147"/>
      <c r="BF922" s="147"/>
      <c r="BG922" s="147"/>
      <c r="BH922" s="147"/>
      <c r="BI922" s="147"/>
      <c r="BJ922" s="147"/>
      <c r="BK922" s="148"/>
      <c r="BL922" s="149"/>
      <c r="BM922" s="149"/>
      <c r="BN922" s="147"/>
      <c r="BO922" s="38"/>
      <c r="BP922" s="38"/>
      <c r="BQ922" s="187"/>
      <c r="BR922" s="61"/>
      <c r="BS922" s="61"/>
      <c r="BT922" s="188"/>
      <c r="BU922" s="275"/>
      <c r="BV922" s="275"/>
      <c r="BW922" s="187"/>
      <c r="BX922" s="187"/>
      <c r="BY922" s="187"/>
      <c r="BZ922" s="187"/>
      <c r="CA922" s="187"/>
      <c r="CB922" s="187"/>
      <c r="CC922" s="187"/>
      <c r="CD922" s="187"/>
      <c r="CE922" s="187"/>
      <c r="CF922" s="188"/>
      <c r="CG922" s="189"/>
      <c r="CH922" s="189"/>
      <c r="CI922" s="187"/>
      <c r="CJ922" s="38"/>
      <c r="CK922" s="38"/>
      <c r="CL922" s="38"/>
      <c r="CM922" s="38"/>
      <c r="CN922" s="38"/>
      <c r="CO922" s="38"/>
      <c r="CP922" s="38"/>
      <c r="CQ922" s="38"/>
      <c r="CR922" s="38"/>
      <c r="CS922" s="38"/>
    </row>
    <row r="923" spans="1:97" ht="13.5" customHeight="1" x14ac:dyDescent="0.35">
      <c r="A923" s="25"/>
      <c r="B923" s="132"/>
      <c r="C923" s="27"/>
      <c r="D923" s="104"/>
      <c r="E923" s="105"/>
      <c r="F923" s="29"/>
      <c r="G923" s="30"/>
      <c r="H923" s="30"/>
      <c r="I923" s="31"/>
      <c r="J923" s="106"/>
      <c r="K923" s="106"/>
      <c r="L923" s="107"/>
      <c r="M923" s="107"/>
      <c r="N923" s="108"/>
      <c r="O923" s="108"/>
      <c r="P923" s="108"/>
      <c r="Q923" s="108"/>
      <c r="R923" s="108"/>
      <c r="S923" s="107"/>
      <c r="T923" s="107"/>
      <c r="U923" s="33"/>
      <c r="V923" s="31"/>
      <c r="W923" s="38"/>
      <c r="X923" s="38"/>
      <c r="Y923" s="38"/>
      <c r="Z923" s="38"/>
      <c r="AA923" s="38"/>
      <c r="AB923" s="33"/>
      <c r="AC923" s="33"/>
      <c r="AD923" s="33"/>
      <c r="AE923" s="33"/>
      <c r="AF923" s="33"/>
      <c r="AG923" s="33"/>
      <c r="AH923" s="33"/>
      <c r="AI923" s="170"/>
      <c r="AJ923" s="170"/>
      <c r="AK923" s="170"/>
      <c r="AL923" s="170"/>
      <c r="AM923" s="33"/>
      <c r="AN923" s="48"/>
      <c r="AO923" s="34"/>
      <c r="AP923" s="38"/>
      <c r="AQ923" s="34"/>
      <c r="AR923" s="31"/>
      <c r="AS923" s="38"/>
      <c r="AT923" s="38"/>
      <c r="AU923" s="37"/>
      <c r="AV923" s="38"/>
      <c r="AW923" s="38"/>
      <c r="AX923" s="147"/>
      <c r="AY923" s="60"/>
      <c r="AZ923" s="60"/>
      <c r="BA923" s="148"/>
      <c r="BB923" s="282"/>
      <c r="BC923" s="283"/>
      <c r="BD923" s="147"/>
      <c r="BE923" s="147"/>
      <c r="BF923" s="147"/>
      <c r="BG923" s="147"/>
      <c r="BH923" s="147"/>
      <c r="BI923" s="147"/>
      <c r="BJ923" s="147"/>
      <c r="BK923" s="148"/>
      <c r="BL923" s="149"/>
      <c r="BM923" s="149"/>
      <c r="BN923" s="147"/>
      <c r="BO923" s="38"/>
      <c r="BP923" s="38"/>
      <c r="BQ923" s="187"/>
      <c r="BR923" s="61"/>
      <c r="BS923" s="61"/>
      <c r="BT923" s="188"/>
      <c r="BU923" s="275"/>
      <c r="BV923" s="275"/>
      <c r="BW923" s="187"/>
      <c r="BX923" s="187"/>
      <c r="BY923" s="187"/>
      <c r="BZ923" s="187"/>
      <c r="CA923" s="187"/>
      <c r="CB923" s="187"/>
      <c r="CC923" s="187"/>
      <c r="CD923" s="187"/>
      <c r="CE923" s="187"/>
      <c r="CF923" s="188"/>
      <c r="CG923" s="189"/>
      <c r="CH923" s="189"/>
      <c r="CI923" s="187"/>
      <c r="CJ923" s="38"/>
      <c r="CK923" s="38"/>
      <c r="CL923" s="38"/>
      <c r="CM923" s="38"/>
      <c r="CN923" s="38"/>
      <c r="CO923" s="38"/>
      <c r="CP923" s="38"/>
      <c r="CQ923" s="38"/>
      <c r="CR923" s="38"/>
      <c r="CS923" s="38"/>
    </row>
    <row r="924" spans="1:97" ht="13.5" customHeight="1" x14ac:dyDescent="0.35">
      <c r="A924" s="25"/>
      <c r="B924" s="132"/>
      <c r="C924" s="27"/>
      <c r="D924" s="104"/>
      <c r="E924" s="105"/>
      <c r="F924" s="29"/>
      <c r="G924" s="30"/>
      <c r="H924" s="30"/>
      <c r="I924" s="31"/>
      <c r="J924" s="106"/>
      <c r="K924" s="106"/>
      <c r="L924" s="107"/>
      <c r="M924" s="107"/>
      <c r="N924" s="108"/>
      <c r="O924" s="108"/>
      <c r="P924" s="108"/>
      <c r="Q924" s="108"/>
      <c r="R924" s="108"/>
      <c r="S924" s="107"/>
      <c r="T924" s="107"/>
      <c r="U924" s="33"/>
      <c r="V924" s="31"/>
      <c r="W924" s="38"/>
      <c r="X924" s="38"/>
      <c r="Y924" s="38"/>
      <c r="Z924" s="38"/>
      <c r="AA924" s="38"/>
      <c r="AB924" s="33"/>
      <c r="AC924" s="33"/>
      <c r="AD924" s="33"/>
      <c r="AE924" s="33"/>
      <c r="AF924" s="33"/>
      <c r="AG924" s="33"/>
      <c r="AH924" s="33"/>
      <c r="AI924" s="170"/>
      <c r="AJ924" s="170"/>
      <c r="AK924" s="170"/>
      <c r="AL924" s="170"/>
      <c r="AM924" s="33"/>
      <c r="AN924" s="48"/>
      <c r="AO924" s="34"/>
      <c r="AP924" s="38"/>
      <c r="AQ924" s="34"/>
      <c r="AR924" s="31"/>
      <c r="AS924" s="38"/>
      <c r="AT924" s="38"/>
      <c r="AU924" s="37"/>
      <c r="AV924" s="38"/>
      <c r="AW924" s="38"/>
      <c r="AX924" s="147"/>
      <c r="AY924" s="60"/>
      <c r="AZ924" s="60"/>
      <c r="BA924" s="148"/>
      <c r="BB924" s="282"/>
      <c r="BC924" s="283"/>
      <c r="BD924" s="147"/>
      <c r="BE924" s="147"/>
      <c r="BF924" s="147"/>
      <c r="BG924" s="147"/>
      <c r="BH924" s="147"/>
      <c r="BI924" s="147"/>
      <c r="BJ924" s="147"/>
      <c r="BK924" s="148"/>
      <c r="BL924" s="149"/>
      <c r="BM924" s="149"/>
      <c r="BN924" s="147"/>
      <c r="BO924" s="38"/>
      <c r="BP924" s="38"/>
      <c r="BQ924" s="187"/>
      <c r="BR924" s="61"/>
      <c r="BS924" s="61"/>
      <c r="BT924" s="188"/>
      <c r="BU924" s="275"/>
      <c r="BV924" s="275"/>
      <c r="BW924" s="187"/>
      <c r="BX924" s="187"/>
      <c r="BY924" s="187"/>
      <c r="BZ924" s="187"/>
      <c r="CA924" s="187"/>
      <c r="CB924" s="187"/>
      <c r="CC924" s="187"/>
      <c r="CD924" s="187"/>
      <c r="CE924" s="187"/>
      <c r="CF924" s="188"/>
      <c r="CG924" s="189"/>
      <c r="CH924" s="189"/>
      <c r="CI924" s="187"/>
      <c r="CJ924" s="38"/>
      <c r="CK924" s="38"/>
      <c r="CL924" s="38"/>
      <c r="CM924" s="38"/>
      <c r="CN924" s="38"/>
      <c r="CO924" s="38"/>
      <c r="CP924" s="38"/>
      <c r="CQ924" s="38"/>
      <c r="CR924" s="38"/>
      <c r="CS924" s="38"/>
    </row>
    <row r="925" spans="1:97" ht="13.5" customHeight="1" x14ac:dyDescent="0.35">
      <c r="A925" s="25"/>
      <c r="B925" s="132"/>
      <c r="C925" s="27"/>
      <c r="D925" s="104"/>
      <c r="E925" s="105"/>
      <c r="F925" s="29"/>
      <c r="G925" s="30"/>
      <c r="H925" s="30"/>
      <c r="I925" s="31"/>
      <c r="J925" s="106"/>
      <c r="K925" s="106"/>
      <c r="L925" s="107"/>
      <c r="M925" s="107"/>
      <c r="N925" s="108"/>
      <c r="O925" s="108"/>
      <c r="P925" s="108"/>
      <c r="Q925" s="108"/>
      <c r="R925" s="108"/>
      <c r="S925" s="107"/>
      <c r="T925" s="107"/>
      <c r="U925" s="33"/>
      <c r="V925" s="31"/>
      <c r="W925" s="38"/>
      <c r="X925" s="38"/>
      <c r="Y925" s="38"/>
      <c r="Z925" s="38"/>
      <c r="AA925" s="38"/>
      <c r="AB925" s="33"/>
      <c r="AC925" s="33"/>
      <c r="AD925" s="33"/>
      <c r="AE925" s="33"/>
      <c r="AF925" s="33"/>
      <c r="AG925" s="33"/>
      <c r="AH925" s="33"/>
      <c r="AI925" s="170"/>
      <c r="AJ925" s="170"/>
      <c r="AK925" s="170"/>
      <c r="AL925" s="170"/>
      <c r="AM925" s="33"/>
      <c r="AN925" s="48"/>
      <c r="AO925" s="34"/>
      <c r="AP925" s="38"/>
      <c r="AQ925" s="34"/>
      <c r="AR925" s="31"/>
      <c r="AS925" s="38"/>
      <c r="AT925" s="38"/>
      <c r="AU925" s="37"/>
      <c r="AV925" s="38"/>
      <c r="AW925" s="38"/>
      <c r="AX925" s="147"/>
      <c r="AY925" s="60"/>
      <c r="AZ925" s="60"/>
      <c r="BA925" s="148"/>
      <c r="BB925" s="282"/>
      <c r="BC925" s="283"/>
      <c r="BD925" s="147"/>
      <c r="BE925" s="147"/>
      <c r="BF925" s="147"/>
      <c r="BG925" s="147"/>
      <c r="BH925" s="147"/>
      <c r="BI925" s="147"/>
      <c r="BJ925" s="147"/>
      <c r="BK925" s="148"/>
      <c r="BL925" s="149"/>
      <c r="BM925" s="149"/>
      <c r="BN925" s="147"/>
      <c r="BO925" s="38"/>
      <c r="BP925" s="38"/>
      <c r="BQ925" s="187"/>
      <c r="BR925" s="61"/>
      <c r="BS925" s="61"/>
      <c r="BT925" s="188"/>
      <c r="BU925" s="275"/>
      <c r="BV925" s="275"/>
      <c r="BW925" s="187"/>
      <c r="BX925" s="187"/>
      <c r="BY925" s="187"/>
      <c r="BZ925" s="187"/>
      <c r="CA925" s="187"/>
      <c r="CB925" s="187"/>
      <c r="CC925" s="187"/>
      <c r="CD925" s="187"/>
      <c r="CE925" s="187"/>
      <c r="CF925" s="188"/>
      <c r="CG925" s="189"/>
      <c r="CH925" s="189"/>
      <c r="CI925" s="187"/>
      <c r="CJ925" s="38"/>
      <c r="CK925" s="38"/>
      <c r="CL925" s="38"/>
      <c r="CM925" s="38"/>
      <c r="CN925" s="38"/>
      <c r="CO925" s="38"/>
      <c r="CP925" s="38"/>
      <c r="CQ925" s="38"/>
      <c r="CR925" s="38"/>
      <c r="CS925" s="38"/>
    </row>
    <row r="926" spans="1:97" ht="13.5" customHeight="1" x14ac:dyDescent="0.35">
      <c r="A926" s="25"/>
      <c r="B926" s="132"/>
      <c r="C926" s="27"/>
      <c r="D926" s="104"/>
      <c r="E926" s="105"/>
      <c r="F926" s="29"/>
      <c r="G926" s="30"/>
      <c r="H926" s="30"/>
      <c r="I926" s="31"/>
      <c r="J926" s="106"/>
      <c r="K926" s="106"/>
      <c r="L926" s="107"/>
      <c r="M926" s="107"/>
      <c r="N926" s="108"/>
      <c r="O926" s="108"/>
      <c r="P926" s="108"/>
      <c r="Q926" s="108"/>
      <c r="R926" s="108"/>
      <c r="S926" s="107"/>
      <c r="T926" s="107"/>
      <c r="U926" s="33"/>
      <c r="V926" s="31"/>
      <c r="W926" s="38"/>
      <c r="X926" s="38"/>
      <c r="Y926" s="38"/>
      <c r="Z926" s="38"/>
      <c r="AA926" s="38"/>
      <c r="AB926" s="33"/>
      <c r="AC926" s="33"/>
      <c r="AD926" s="33"/>
      <c r="AE926" s="33"/>
      <c r="AF926" s="33"/>
      <c r="AG926" s="33"/>
      <c r="AH926" s="33"/>
      <c r="AI926" s="170"/>
      <c r="AJ926" s="170"/>
      <c r="AK926" s="170"/>
      <c r="AL926" s="170"/>
      <c r="AM926" s="33"/>
      <c r="AN926" s="48"/>
      <c r="AO926" s="34"/>
      <c r="AP926" s="38"/>
      <c r="AQ926" s="34"/>
      <c r="AR926" s="31"/>
      <c r="AS926" s="38"/>
      <c r="AT926" s="38"/>
      <c r="AU926" s="37"/>
      <c r="AV926" s="38"/>
      <c r="AW926" s="38"/>
      <c r="AX926" s="147"/>
      <c r="AY926" s="60"/>
      <c r="AZ926" s="60"/>
      <c r="BA926" s="148"/>
      <c r="BB926" s="282"/>
      <c r="BC926" s="283"/>
      <c r="BD926" s="147"/>
      <c r="BE926" s="147"/>
      <c r="BF926" s="147"/>
      <c r="BG926" s="147"/>
      <c r="BH926" s="147"/>
      <c r="BI926" s="147"/>
      <c r="BJ926" s="147"/>
      <c r="BK926" s="148"/>
      <c r="BL926" s="149"/>
      <c r="BM926" s="149"/>
      <c r="BN926" s="147"/>
      <c r="BO926" s="38"/>
      <c r="BP926" s="38"/>
      <c r="BQ926" s="187"/>
      <c r="BR926" s="61"/>
      <c r="BS926" s="61"/>
      <c r="BT926" s="188"/>
      <c r="BU926" s="275"/>
      <c r="BV926" s="275"/>
      <c r="BW926" s="187"/>
      <c r="BX926" s="187"/>
      <c r="BY926" s="187"/>
      <c r="BZ926" s="187"/>
      <c r="CA926" s="187"/>
      <c r="CB926" s="187"/>
      <c r="CC926" s="187"/>
      <c r="CD926" s="187"/>
      <c r="CE926" s="187"/>
      <c r="CF926" s="188"/>
      <c r="CG926" s="189"/>
      <c r="CH926" s="189"/>
      <c r="CI926" s="187"/>
      <c r="CJ926" s="38"/>
      <c r="CK926" s="38"/>
      <c r="CL926" s="38"/>
      <c r="CM926" s="38"/>
      <c r="CN926" s="38"/>
      <c r="CO926" s="38"/>
      <c r="CP926" s="38"/>
      <c r="CQ926" s="38"/>
      <c r="CR926" s="38"/>
      <c r="CS926" s="38"/>
    </row>
    <row r="927" spans="1:97" ht="13.5" customHeight="1" x14ac:dyDescent="0.35">
      <c r="A927" s="25"/>
      <c r="B927" s="132"/>
      <c r="C927" s="27"/>
      <c r="D927" s="104"/>
      <c r="E927" s="105"/>
      <c r="F927" s="29"/>
      <c r="G927" s="30"/>
      <c r="H927" s="30"/>
      <c r="I927" s="31"/>
      <c r="J927" s="106"/>
      <c r="K927" s="106"/>
      <c r="L927" s="107"/>
      <c r="M927" s="107"/>
      <c r="N927" s="108"/>
      <c r="O927" s="108"/>
      <c r="P927" s="108"/>
      <c r="Q927" s="108"/>
      <c r="R927" s="108"/>
      <c r="S927" s="107"/>
      <c r="T927" s="107"/>
      <c r="U927" s="33"/>
      <c r="V927" s="31"/>
      <c r="W927" s="38"/>
      <c r="X927" s="38"/>
      <c r="Y927" s="38"/>
      <c r="Z927" s="38"/>
      <c r="AA927" s="38"/>
      <c r="AB927" s="33"/>
      <c r="AC927" s="33"/>
      <c r="AD927" s="33"/>
      <c r="AE927" s="33"/>
      <c r="AF927" s="33"/>
      <c r="AG927" s="33"/>
      <c r="AH927" s="33"/>
      <c r="AI927" s="170"/>
      <c r="AJ927" s="170"/>
      <c r="AK927" s="170"/>
      <c r="AL927" s="170"/>
      <c r="AM927" s="33"/>
      <c r="AN927" s="48"/>
      <c r="AO927" s="34"/>
      <c r="AP927" s="38"/>
      <c r="AQ927" s="34"/>
      <c r="AR927" s="31"/>
      <c r="AS927" s="38"/>
      <c r="AT927" s="38"/>
      <c r="AU927" s="37"/>
      <c r="AV927" s="38"/>
      <c r="AW927" s="38"/>
      <c r="AX927" s="147"/>
      <c r="AY927" s="60"/>
      <c r="AZ927" s="60"/>
      <c r="BA927" s="148"/>
      <c r="BB927" s="282"/>
      <c r="BC927" s="283"/>
      <c r="BD927" s="147"/>
      <c r="BE927" s="147"/>
      <c r="BF927" s="147"/>
      <c r="BG927" s="147"/>
      <c r="BH927" s="147"/>
      <c r="BI927" s="147"/>
      <c r="BJ927" s="147"/>
      <c r="BK927" s="148"/>
      <c r="BL927" s="149"/>
      <c r="BM927" s="149"/>
      <c r="BN927" s="147"/>
      <c r="BO927" s="38"/>
      <c r="BP927" s="38"/>
      <c r="BQ927" s="187"/>
      <c r="BR927" s="61"/>
      <c r="BS927" s="61"/>
      <c r="BT927" s="188"/>
      <c r="BU927" s="275"/>
      <c r="BV927" s="275"/>
      <c r="BW927" s="187"/>
      <c r="BX927" s="187"/>
      <c r="BY927" s="187"/>
      <c r="BZ927" s="187"/>
      <c r="CA927" s="187"/>
      <c r="CB927" s="187"/>
      <c r="CC927" s="187"/>
      <c r="CD927" s="187"/>
      <c r="CE927" s="187"/>
      <c r="CF927" s="188"/>
      <c r="CG927" s="189"/>
      <c r="CH927" s="189"/>
      <c r="CI927" s="187"/>
      <c r="CJ927" s="38"/>
      <c r="CK927" s="38"/>
      <c r="CL927" s="38"/>
      <c r="CM927" s="38"/>
      <c r="CN927" s="38"/>
      <c r="CO927" s="38"/>
      <c r="CP927" s="38"/>
      <c r="CQ927" s="38"/>
      <c r="CR927" s="38"/>
      <c r="CS927" s="38"/>
    </row>
    <row r="928" spans="1:97" ht="13.5" customHeight="1" x14ac:dyDescent="0.35">
      <c r="A928" s="25"/>
      <c r="B928" s="132"/>
      <c r="C928" s="27"/>
      <c r="D928" s="104"/>
      <c r="E928" s="105"/>
      <c r="F928" s="29"/>
      <c r="G928" s="30"/>
      <c r="H928" s="30"/>
      <c r="I928" s="31"/>
      <c r="J928" s="106"/>
      <c r="K928" s="106"/>
      <c r="L928" s="107"/>
      <c r="M928" s="107"/>
      <c r="N928" s="108"/>
      <c r="O928" s="108"/>
      <c r="P928" s="108"/>
      <c r="Q928" s="108"/>
      <c r="R928" s="108"/>
      <c r="S928" s="107"/>
      <c r="T928" s="107"/>
      <c r="U928" s="33"/>
      <c r="V928" s="31"/>
      <c r="W928" s="38"/>
      <c r="X928" s="38"/>
      <c r="Y928" s="38"/>
      <c r="Z928" s="38"/>
      <c r="AA928" s="38"/>
      <c r="AB928" s="33"/>
      <c r="AC928" s="33"/>
      <c r="AD928" s="33"/>
      <c r="AE928" s="33"/>
      <c r="AF928" s="33"/>
      <c r="AG928" s="33"/>
      <c r="AH928" s="33"/>
      <c r="AI928" s="170"/>
      <c r="AJ928" s="170"/>
      <c r="AK928" s="170"/>
      <c r="AL928" s="170"/>
      <c r="AM928" s="33"/>
      <c r="AN928" s="48"/>
      <c r="AO928" s="34"/>
      <c r="AP928" s="38"/>
      <c r="AQ928" s="34"/>
      <c r="AR928" s="31"/>
      <c r="AS928" s="38"/>
      <c r="AT928" s="38"/>
      <c r="AU928" s="37"/>
      <c r="AV928" s="38"/>
      <c r="AW928" s="38"/>
      <c r="AX928" s="147"/>
      <c r="AY928" s="60"/>
      <c r="AZ928" s="60"/>
      <c r="BA928" s="148"/>
      <c r="BB928" s="282"/>
      <c r="BC928" s="283"/>
      <c r="BD928" s="147"/>
      <c r="BE928" s="147"/>
      <c r="BF928" s="147"/>
      <c r="BG928" s="147"/>
      <c r="BH928" s="147"/>
      <c r="BI928" s="147"/>
      <c r="BJ928" s="147"/>
      <c r="BK928" s="148"/>
      <c r="BL928" s="149"/>
      <c r="BM928" s="149"/>
      <c r="BN928" s="147"/>
      <c r="BO928" s="38"/>
      <c r="BP928" s="38"/>
      <c r="BQ928" s="187"/>
      <c r="BR928" s="61"/>
      <c r="BS928" s="61"/>
      <c r="BT928" s="188"/>
      <c r="BU928" s="275"/>
      <c r="BV928" s="275"/>
      <c r="BW928" s="187"/>
      <c r="BX928" s="187"/>
      <c r="BY928" s="187"/>
      <c r="BZ928" s="187"/>
      <c r="CA928" s="187"/>
      <c r="CB928" s="187"/>
      <c r="CC928" s="187"/>
      <c r="CD928" s="187"/>
      <c r="CE928" s="187"/>
      <c r="CF928" s="188"/>
      <c r="CG928" s="189"/>
      <c r="CH928" s="189"/>
      <c r="CI928" s="187"/>
      <c r="CJ928" s="38"/>
      <c r="CK928" s="38"/>
      <c r="CL928" s="38"/>
      <c r="CM928" s="38"/>
      <c r="CN928" s="38"/>
      <c r="CO928" s="38"/>
      <c r="CP928" s="38"/>
      <c r="CQ928" s="38"/>
      <c r="CR928" s="38"/>
      <c r="CS928" s="38"/>
    </row>
    <row r="929" spans="1:97" ht="13.5" customHeight="1" x14ac:dyDescent="0.35">
      <c r="A929" s="25"/>
      <c r="B929" s="132"/>
      <c r="C929" s="27"/>
      <c r="D929" s="104"/>
      <c r="E929" s="105"/>
      <c r="F929" s="29"/>
      <c r="G929" s="30"/>
      <c r="H929" s="30"/>
      <c r="I929" s="31"/>
      <c r="J929" s="106"/>
      <c r="K929" s="106"/>
      <c r="L929" s="107"/>
      <c r="M929" s="107"/>
      <c r="N929" s="108"/>
      <c r="O929" s="108"/>
      <c r="P929" s="108"/>
      <c r="Q929" s="108"/>
      <c r="R929" s="108"/>
      <c r="S929" s="107"/>
      <c r="T929" s="107"/>
      <c r="U929" s="33"/>
      <c r="V929" s="31"/>
      <c r="W929" s="38"/>
      <c r="X929" s="38"/>
      <c r="Y929" s="38"/>
      <c r="Z929" s="38"/>
      <c r="AA929" s="38"/>
      <c r="AB929" s="33"/>
      <c r="AC929" s="33"/>
      <c r="AD929" s="33"/>
      <c r="AE929" s="33"/>
      <c r="AF929" s="33"/>
      <c r="AG929" s="33"/>
      <c r="AH929" s="33"/>
      <c r="AI929" s="170"/>
      <c r="AJ929" s="170"/>
      <c r="AK929" s="170"/>
      <c r="AL929" s="170"/>
      <c r="AM929" s="33"/>
      <c r="AN929" s="48"/>
      <c r="AO929" s="34"/>
      <c r="AP929" s="38"/>
      <c r="AQ929" s="34"/>
      <c r="AR929" s="31"/>
      <c r="AS929" s="38"/>
      <c r="AT929" s="38"/>
      <c r="AU929" s="37"/>
      <c r="AV929" s="38"/>
      <c r="AW929" s="38"/>
      <c r="AX929" s="147"/>
      <c r="AY929" s="60"/>
      <c r="AZ929" s="60"/>
      <c r="BA929" s="148"/>
      <c r="BB929" s="282"/>
      <c r="BC929" s="283"/>
      <c r="BD929" s="147"/>
      <c r="BE929" s="147"/>
      <c r="BF929" s="147"/>
      <c r="BG929" s="147"/>
      <c r="BH929" s="147"/>
      <c r="BI929" s="147"/>
      <c r="BJ929" s="147"/>
      <c r="BK929" s="148"/>
      <c r="BL929" s="149"/>
      <c r="BM929" s="149"/>
      <c r="BN929" s="147"/>
      <c r="BO929" s="38"/>
      <c r="BP929" s="38"/>
      <c r="BQ929" s="187"/>
      <c r="BR929" s="61"/>
      <c r="BS929" s="61"/>
      <c r="BT929" s="188"/>
      <c r="BU929" s="275"/>
      <c r="BV929" s="275"/>
      <c r="BW929" s="187"/>
      <c r="BX929" s="187"/>
      <c r="BY929" s="187"/>
      <c r="BZ929" s="187"/>
      <c r="CA929" s="187"/>
      <c r="CB929" s="187"/>
      <c r="CC929" s="187"/>
      <c r="CD929" s="187"/>
      <c r="CE929" s="187"/>
      <c r="CF929" s="188"/>
      <c r="CG929" s="189"/>
      <c r="CH929" s="189"/>
      <c r="CI929" s="187"/>
      <c r="CJ929" s="38"/>
      <c r="CK929" s="38"/>
      <c r="CL929" s="38"/>
      <c r="CM929" s="38"/>
      <c r="CN929" s="38"/>
      <c r="CO929" s="38"/>
      <c r="CP929" s="38"/>
      <c r="CQ929" s="38"/>
      <c r="CR929" s="38"/>
      <c r="CS929" s="38"/>
    </row>
    <row r="930" spans="1:97" ht="13.5" customHeight="1" x14ac:dyDescent="0.35">
      <c r="A930" s="25"/>
      <c r="B930" s="132"/>
      <c r="C930" s="27"/>
      <c r="D930" s="104"/>
      <c r="E930" s="105"/>
      <c r="F930" s="29"/>
      <c r="G930" s="30"/>
      <c r="H930" s="30"/>
      <c r="I930" s="31"/>
      <c r="J930" s="106"/>
      <c r="K930" s="106"/>
      <c r="L930" s="107"/>
      <c r="M930" s="107"/>
      <c r="N930" s="108"/>
      <c r="O930" s="108"/>
      <c r="P930" s="108"/>
      <c r="Q930" s="108"/>
      <c r="R930" s="108"/>
      <c r="S930" s="107"/>
      <c r="T930" s="107"/>
      <c r="U930" s="33"/>
      <c r="V930" s="31"/>
      <c r="W930" s="38"/>
      <c r="X930" s="38"/>
      <c r="Y930" s="38"/>
      <c r="Z930" s="38"/>
      <c r="AA930" s="38"/>
      <c r="AB930" s="33"/>
      <c r="AC930" s="33"/>
      <c r="AD930" s="33"/>
      <c r="AE930" s="33"/>
      <c r="AF930" s="33"/>
      <c r="AG930" s="33"/>
      <c r="AH930" s="33"/>
      <c r="AI930" s="170"/>
      <c r="AJ930" s="170"/>
      <c r="AK930" s="170"/>
      <c r="AL930" s="170"/>
      <c r="AM930" s="33"/>
      <c r="AN930" s="48"/>
      <c r="AO930" s="34"/>
      <c r="AP930" s="38"/>
      <c r="AQ930" s="34"/>
      <c r="AR930" s="31"/>
      <c r="AS930" s="38"/>
      <c r="AT930" s="38"/>
      <c r="AU930" s="37"/>
      <c r="AV930" s="38"/>
      <c r="AW930" s="38"/>
      <c r="AX930" s="147"/>
      <c r="AY930" s="60"/>
      <c r="AZ930" s="60"/>
      <c r="BA930" s="148"/>
      <c r="BB930" s="282"/>
      <c r="BC930" s="283"/>
      <c r="BD930" s="147"/>
      <c r="BE930" s="147"/>
      <c r="BF930" s="147"/>
      <c r="BG930" s="147"/>
      <c r="BH930" s="147"/>
      <c r="BI930" s="147"/>
      <c r="BJ930" s="147"/>
      <c r="BK930" s="148"/>
      <c r="BL930" s="149"/>
      <c r="BM930" s="149"/>
      <c r="BN930" s="147"/>
      <c r="BO930" s="38"/>
      <c r="BP930" s="38"/>
      <c r="BQ930" s="187"/>
      <c r="BR930" s="61"/>
      <c r="BS930" s="61"/>
      <c r="BT930" s="188"/>
      <c r="BU930" s="275"/>
      <c r="BV930" s="275"/>
      <c r="BW930" s="187"/>
      <c r="BX930" s="187"/>
      <c r="BY930" s="187"/>
      <c r="BZ930" s="187"/>
      <c r="CA930" s="187"/>
      <c r="CB930" s="187"/>
      <c r="CC930" s="187"/>
      <c r="CD930" s="187"/>
      <c r="CE930" s="187"/>
      <c r="CF930" s="188"/>
      <c r="CG930" s="189"/>
      <c r="CH930" s="189"/>
      <c r="CI930" s="187"/>
      <c r="CJ930" s="38"/>
      <c r="CK930" s="38"/>
      <c r="CL930" s="38"/>
      <c r="CM930" s="38"/>
      <c r="CN930" s="38"/>
      <c r="CO930" s="38"/>
      <c r="CP930" s="38"/>
      <c r="CQ930" s="38"/>
      <c r="CR930" s="38"/>
      <c r="CS930" s="38"/>
    </row>
    <row r="931" spans="1:97" ht="13.5" customHeight="1" x14ac:dyDescent="0.35">
      <c r="A931" s="25"/>
      <c r="B931" s="132"/>
      <c r="C931" s="27"/>
      <c r="D931" s="104"/>
      <c r="E931" s="105"/>
      <c r="F931" s="29"/>
      <c r="G931" s="30"/>
      <c r="H931" s="30"/>
      <c r="I931" s="31"/>
      <c r="J931" s="106"/>
      <c r="K931" s="106"/>
      <c r="L931" s="107"/>
      <c r="M931" s="107"/>
      <c r="N931" s="108"/>
      <c r="O931" s="108"/>
      <c r="P931" s="108"/>
      <c r="Q931" s="108"/>
      <c r="R931" s="108"/>
      <c r="S931" s="107"/>
      <c r="T931" s="107"/>
      <c r="U931" s="33"/>
      <c r="V931" s="31"/>
      <c r="W931" s="38"/>
      <c r="X931" s="38"/>
      <c r="Y931" s="38"/>
      <c r="Z931" s="38"/>
      <c r="AA931" s="38"/>
      <c r="AB931" s="33"/>
      <c r="AC931" s="33"/>
      <c r="AD931" s="33"/>
      <c r="AE931" s="33"/>
      <c r="AF931" s="33"/>
      <c r="AG931" s="33"/>
      <c r="AH931" s="33"/>
      <c r="AI931" s="170"/>
      <c r="AJ931" s="170"/>
      <c r="AK931" s="170"/>
      <c r="AL931" s="170"/>
      <c r="AM931" s="33"/>
      <c r="AN931" s="48"/>
      <c r="AO931" s="34"/>
      <c r="AP931" s="38"/>
      <c r="AQ931" s="34"/>
      <c r="AR931" s="31"/>
      <c r="AS931" s="38"/>
      <c r="AT931" s="38"/>
      <c r="AU931" s="37"/>
      <c r="AV931" s="38"/>
      <c r="AW931" s="38"/>
      <c r="AX931" s="147"/>
      <c r="AY931" s="60"/>
      <c r="AZ931" s="60"/>
      <c r="BA931" s="148"/>
      <c r="BB931" s="282"/>
      <c r="BC931" s="283"/>
      <c r="BD931" s="147"/>
      <c r="BE931" s="147"/>
      <c r="BF931" s="147"/>
      <c r="BG931" s="147"/>
      <c r="BH931" s="147"/>
      <c r="BI931" s="147"/>
      <c r="BJ931" s="147"/>
      <c r="BK931" s="148"/>
      <c r="BL931" s="149"/>
      <c r="BM931" s="149"/>
      <c r="BN931" s="147"/>
      <c r="BO931" s="38"/>
      <c r="BP931" s="38"/>
      <c r="BQ931" s="187"/>
      <c r="BR931" s="61"/>
      <c r="BS931" s="61"/>
      <c r="BT931" s="188"/>
      <c r="BU931" s="275"/>
      <c r="BV931" s="275"/>
      <c r="BW931" s="187"/>
      <c r="BX931" s="187"/>
      <c r="BY931" s="187"/>
      <c r="BZ931" s="187"/>
      <c r="CA931" s="187"/>
      <c r="CB931" s="187"/>
      <c r="CC931" s="187"/>
      <c r="CD931" s="187"/>
      <c r="CE931" s="187"/>
      <c r="CF931" s="188"/>
      <c r="CG931" s="189"/>
      <c r="CH931" s="189"/>
      <c r="CI931" s="187"/>
      <c r="CJ931" s="38"/>
      <c r="CK931" s="38"/>
      <c r="CL931" s="38"/>
      <c r="CM931" s="38"/>
      <c r="CN931" s="38"/>
      <c r="CO931" s="38"/>
      <c r="CP931" s="38"/>
      <c r="CQ931" s="38"/>
      <c r="CR931" s="38"/>
      <c r="CS931" s="38"/>
    </row>
    <row r="932" spans="1:97" ht="13.5" customHeight="1" x14ac:dyDescent="0.35">
      <c r="A932" s="25"/>
      <c r="B932" s="132"/>
      <c r="C932" s="27"/>
      <c r="D932" s="104"/>
      <c r="E932" s="105"/>
      <c r="F932" s="29"/>
      <c r="G932" s="30"/>
      <c r="H932" s="30"/>
      <c r="I932" s="31"/>
      <c r="J932" s="106"/>
      <c r="K932" s="106"/>
      <c r="L932" s="107"/>
      <c r="M932" s="107"/>
      <c r="N932" s="108"/>
      <c r="O932" s="108"/>
      <c r="P932" s="108"/>
      <c r="Q932" s="108"/>
      <c r="R932" s="108"/>
      <c r="S932" s="107"/>
      <c r="T932" s="107"/>
      <c r="U932" s="33"/>
      <c r="V932" s="31"/>
      <c r="W932" s="38"/>
      <c r="X932" s="38"/>
      <c r="Y932" s="38"/>
      <c r="Z932" s="38"/>
      <c r="AA932" s="38"/>
      <c r="AB932" s="33"/>
      <c r="AC932" s="33"/>
      <c r="AD932" s="33"/>
      <c r="AE932" s="33"/>
      <c r="AF932" s="33"/>
      <c r="AG932" s="33"/>
      <c r="AH932" s="33"/>
      <c r="AI932" s="170"/>
      <c r="AJ932" s="170"/>
      <c r="AK932" s="170"/>
      <c r="AL932" s="170"/>
      <c r="AM932" s="33"/>
      <c r="AN932" s="48"/>
      <c r="AO932" s="34"/>
      <c r="AP932" s="38"/>
      <c r="AQ932" s="34"/>
      <c r="AR932" s="31"/>
      <c r="AS932" s="38"/>
      <c r="AT932" s="38"/>
      <c r="AU932" s="37"/>
      <c r="AV932" s="38"/>
      <c r="AW932" s="38"/>
      <c r="AX932" s="147"/>
      <c r="AY932" s="60"/>
      <c r="AZ932" s="60"/>
      <c r="BA932" s="148"/>
      <c r="BB932" s="282"/>
      <c r="BC932" s="283"/>
      <c r="BD932" s="147"/>
      <c r="BE932" s="147"/>
      <c r="BF932" s="147"/>
      <c r="BG932" s="147"/>
      <c r="BH932" s="147"/>
      <c r="BI932" s="147"/>
      <c r="BJ932" s="147"/>
      <c r="BK932" s="148"/>
      <c r="BL932" s="149"/>
      <c r="BM932" s="149"/>
      <c r="BN932" s="147"/>
      <c r="BO932" s="38"/>
      <c r="BP932" s="38"/>
      <c r="BQ932" s="187"/>
      <c r="BR932" s="61"/>
      <c r="BS932" s="61"/>
      <c r="BT932" s="188"/>
      <c r="BU932" s="275"/>
      <c r="BV932" s="275"/>
      <c r="BW932" s="187"/>
      <c r="BX932" s="187"/>
      <c r="BY932" s="187"/>
      <c r="BZ932" s="187"/>
      <c r="CA932" s="187"/>
      <c r="CB932" s="187"/>
      <c r="CC932" s="187"/>
      <c r="CD932" s="187"/>
      <c r="CE932" s="187"/>
      <c r="CF932" s="188"/>
      <c r="CG932" s="189"/>
      <c r="CH932" s="189"/>
      <c r="CI932" s="187"/>
      <c r="CJ932" s="38"/>
      <c r="CK932" s="38"/>
      <c r="CL932" s="38"/>
      <c r="CM932" s="38"/>
      <c r="CN932" s="38"/>
      <c r="CO932" s="38"/>
      <c r="CP932" s="38"/>
      <c r="CQ932" s="38"/>
      <c r="CR932" s="38"/>
      <c r="CS932" s="38"/>
    </row>
    <row r="933" spans="1:97" ht="13.5" customHeight="1" x14ac:dyDescent="0.35">
      <c r="A933" s="25"/>
      <c r="B933" s="132"/>
      <c r="C933" s="27"/>
      <c r="D933" s="104"/>
      <c r="E933" s="105"/>
      <c r="F933" s="29"/>
      <c r="G933" s="30"/>
      <c r="H933" s="30"/>
      <c r="I933" s="31"/>
      <c r="J933" s="106"/>
      <c r="K933" s="106"/>
      <c r="L933" s="107"/>
      <c r="M933" s="107"/>
      <c r="N933" s="108"/>
      <c r="O933" s="108"/>
      <c r="P933" s="108"/>
      <c r="Q933" s="108"/>
      <c r="R933" s="108"/>
      <c r="S933" s="107"/>
      <c r="T933" s="107"/>
      <c r="U933" s="33"/>
      <c r="V933" s="31"/>
      <c r="W933" s="38"/>
      <c r="X933" s="38"/>
      <c r="Y933" s="38"/>
      <c r="Z933" s="38"/>
      <c r="AA933" s="38"/>
      <c r="AB933" s="33"/>
      <c r="AC933" s="33"/>
      <c r="AD933" s="33"/>
      <c r="AE933" s="33"/>
      <c r="AF933" s="33"/>
      <c r="AG933" s="33"/>
      <c r="AH933" s="33"/>
      <c r="AI933" s="170"/>
      <c r="AJ933" s="170"/>
      <c r="AK933" s="170"/>
      <c r="AL933" s="170"/>
      <c r="AM933" s="33"/>
      <c r="AN933" s="48"/>
      <c r="AO933" s="34"/>
      <c r="AP933" s="38"/>
      <c r="AQ933" s="34"/>
      <c r="AR933" s="31"/>
      <c r="AS933" s="38"/>
      <c r="AT933" s="38"/>
      <c r="AU933" s="37"/>
      <c r="AV933" s="38"/>
      <c r="AW933" s="38"/>
      <c r="AX933" s="147"/>
      <c r="AY933" s="60"/>
      <c r="AZ933" s="60"/>
      <c r="BA933" s="148"/>
      <c r="BB933" s="282"/>
      <c r="BC933" s="283"/>
      <c r="BD933" s="147"/>
      <c r="BE933" s="147"/>
      <c r="BF933" s="147"/>
      <c r="BG933" s="147"/>
      <c r="BH933" s="147"/>
      <c r="BI933" s="147"/>
      <c r="BJ933" s="147"/>
      <c r="BK933" s="148"/>
      <c r="BL933" s="149"/>
      <c r="BM933" s="149"/>
      <c r="BN933" s="147"/>
      <c r="BO933" s="38"/>
      <c r="BP933" s="38"/>
      <c r="BQ933" s="187"/>
      <c r="BR933" s="61"/>
      <c r="BS933" s="61"/>
      <c r="BT933" s="188"/>
      <c r="BU933" s="275"/>
      <c r="BV933" s="275"/>
      <c r="BW933" s="187"/>
      <c r="BX933" s="187"/>
      <c r="BY933" s="187"/>
      <c r="BZ933" s="187"/>
      <c r="CA933" s="187"/>
      <c r="CB933" s="187"/>
      <c r="CC933" s="187"/>
      <c r="CD933" s="187"/>
      <c r="CE933" s="187"/>
      <c r="CF933" s="188"/>
      <c r="CG933" s="189"/>
      <c r="CH933" s="189"/>
      <c r="CI933" s="187"/>
      <c r="CJ933" s="38"/>
      <c r="CK933" s="38"/>
      <c r="CL933" s="38"/>
      <c r="CM933" s="38"/>
      <c r="CN933" s="38"/>
      <c r="CO933" s="38"/>
      <c r="CP933" s="38"/>
      <c r="CQ933" s="38"/>
      <c r="CR933" s="38"/>
      <c r="CS933" s="38"/>
    </row>
    <row r="934" spans="1:97" ht="13.5" customHeight="1" x14ac:dyDescent="0.35">
      <c r="A934" s="25"/>
      <c r="B934" s="132"/>
      <c r="C934" s="27"/>
      <c r="D934" s="104"/>
      <c r="E934" s="105"/>
      <c r="F934" s="29"/>
      <c r="G934" s="30"/>
      <c r="H934" s="30"/>
      <c r="I934" s="31"/>
      <c r="J934" s="106"/>
      <c r="K934" s="106"/>
      <c r="L934" s="107"/>
      <c r="M934" s="107"/>
      <c r="N934" s="108"/>
      <c r="O934" s="108"/>
      <c r="P934" s="108"/>
      <c r="Q934" s="108"/>
      <c r="R934" s="108"/>
      <c r="S934" s="107"/>
      <c r="T934" s="107"/>
      <c r="U934" s="33"/>
      <c r="V934" s="31"/>
      <c r="W934" s="38"/>
      <c r="X934" s="38"/>
      <c r="Y934" s="38"/>
      <c r="Z934" s="38"/>
      <c r="AA934" s="38"/>
      <c r="AB934" s="33"/>
      <c r="AC934" s="33"/>
      <c r="AD934" s="33"/>
      <c r="AE934" s="33"/>
      <c r="AF934" s="33"/>
      <c r="AG934" s="33"/>
      <c r="AH934" s="33"/>
      <c r="AI934" s="170"/>
      <c r="AJ934" s="170"/>
      <c r="AK934" s="170"/>
      <c r="AL934" s="170"/>
      <c r="AM934" s="33"/>
      <c r="AN934" s="48"/>
      <c r="AO934" s="34"/>
      <c r="AP934" s="38"/>
      <c r="AQ934" s="34"/>
      <c r="AR934" s="31"/>
      <c r="AS934" s="38"/>
      <c r="AT934" s="38"/>
      <c r="AU934" s="37"/>
      <c r="AV934" s="38"/>
      <c r="AW934" s="38"/>
      <c r="AX934" s="147"/>
      <c r="AY934" s="60"/>
      <c r="AZ934" s="60"/>
      <c r="BA934" s="148"/>
      <c r="BB934" s="282"/>
      <c r="BC934" s="283"/>
      <c r="BD934" s="147"/>
      <c r="BE934" s="147"/>
      <c r="BF934" s="147"/>
      <c r="BG934" s="147"/>
      <c r="BH934" s="147"/>
      <c r="BI934" s="147"/>
      <c r="BJ934" s="147"/>
      <c r="BK934" s="148"/>
      <c r="BL934" s="149"/>
      <c r="BM934" s="149"/>
      <c r="BN934" s="147"/>
      <c r="BO934" s="38"/>
      <c r="BP934" s="38"/>
      <c r="BQ934" s="187"/>
      <c r="BR934" s="61"/>
      <c r="BS934" s="61"/>
      <c r="BT934" s="188"/>
      <c r="BU934" s="275"/>
      <c r="BV934" s="275"/>
      <c r="BW934" s="187"/>
      <c r="BX934" s="187"/>
      <c r="BY934" s="187"/>
      <c r="BZ934" s="187"/>
      <c r="CA934" s="187"/>
      <c r="CB934" s="187"/>
      <c r="CC934" s="187"/>
      <c r="CD934" s="187"/>
      <c r="CE934" s="187"/>
      <c r="CF934" s="188"/>
      <c r="CG934" s="189"/>
      <c r="CH934" s="189"/>
      <c r="CI934" s="187"/>
      <c r="CJ934" s="38"/>
      <c r="CK934" s="38"/>
      <c r="CL934" s="38"/>
      <c r="CM934" s="38"/>
      <c r="CN934" s="38"/>
      <c r="CO934" s="38"/>
      <c r="CP934" s="38"/>
      <c r="CQ934" s="38"/>
      <c r="CR934" s="38"/>
      <c r="CS934" s="38"/>
    </row>
    <row r="935" spans="1:97" ht="13.5" customHeight="1" x14ac:dyDescent="0.35">
      <c r="A935" s="25"/>
      <c r="B935" s="132"/>
      <c r="C935" s="27"/>
      <c r="D935" s="104"/>
      <c r="E935" s="105"/>
      <c r="F935" s="29"/>
      <c r="G935" s="30"/>
      <c r="H935" s="30"/>
      <c r="I935" s="31"/>
      <c r="J935" s="106"/>
      <c r="K935" s="106"/>
      <c r="L935" s="107"/>
      <c r="M935" s="107"/>
      <c r="N935" s="108"/>
      <c r="O935" s="108"/>
      <c r="P935" s="108"/>
      <c r="Q935" s="108"/>
      <c r="R935" s="108"/>
      <c r="S935" s="107"/>
      <c r="T935" s="107"/>
      <c r="U935" s="33"/>
      <c r="V935" s="31"/>
      <c r="W935" s="38"/>
      <c r="X935" s="38"/>
      <c r="Y935" s="38"/>
      <c r="Z935" s="38"/>
      <c r="AA935" s="38"/>
      <c r="AB935" s="33"/>
      <c r="AC935" s="33"/>
      <c r="AD935" s="33"/>
      <c r="AE935" s="33"/>
      <c r="AF935" s="33"/>
      <c r="AG935" s="33"/>
      <c r="AH935" s="33"/>
      <c r="AI935" s="170"/>
      <c r="AJ935" s="170"/>
      <c r="AK935" s="170"/>
      <c r="AL935" s="170"/>
      <c r="AM935" s="33"/>
      <c r="AN935" s="48"/>
      <c r="AO935" s="34"/>
      <c r="AP935" s="38"/>
      <c r="AQ935" s="34"/>
      <c r="AR935" s="31"/>
      <c r="AS935" s="38"/>
      <c r="AT935" s="38"/>
      <c r="AU935" s="37"/>
      <c r="AV935" s="38"/>
      <c r="AW935" s="38"/>
      <c r="AX935" s="147"/>
      <c r="AY935" s="60"/>
      <c r="AZ935" s="60"/>
      <c r="BA935" s="148"/>
      <c r="BB935" s="282"/>
      <c r="BC935" s="283"/>
      <c r="BD935" s="147"/>
      <c r="BE935" s="147"/>
      <c r="BF935" s="147"/>
      <c r="BG935" s="147"/>
      <c r="BH935" s="147"/>
      <c r="BI935" s="147"/>
      <c r="BJ935" s="147"/>
      <c r="BK935" s="148"/>
      <c r="BL935" s="149"/>
      <c r="BM935" s="149"/>
      <c r="BN935" s="147"/>
      <c r="BO935" s="38"/>
      <c r="BP935" s="38"/>
      <c r="BQ935" s="187"/>
      <c r="BR935" s="61"/>
      <c r="BS935" s="61"/>
      <c r="BT935" s="188"/>
      <c r="BU935" s="275"/>
      <c r="BV935" s="275"/>
      <c r="BW935" s="187"/>
      <c r="BX935" s="187"/>
      <c r="BY935" s="187"/>
      <c r="BZ935" s="187"/>
      <c r="CA935" s="187"/>
      <c r="CB935" s="187"/>
      <c r="CC935" s="187"/>
      <c r="CD935" s="187"/>
      <c r="CE935" s="187"/>
      <c r="CF935" s="188"/>
      <c r="CG935" s="189"/>
      <c r="CH935" s="189"/>
      <c r="CI935" s="187"/>
      <c r="CJ935" s="38"/>
      <c r="CK935" s="38"/>
      <c r="CL935" s="38"/>
      <c r="CM935" s="38"/>
      <c r="CN935" s="38"/>
      <c r="CO935" s="38"/>
      <c r="CP935" s="38"/>
      <c r="CQ935" s="38"/>
      <c r="CR935" s="38"/>
      <c r="CS935" s="38"/>
    </row>
    <row r="936" spans="1:97" ht="13.5" customHeight="1" x14ac:dyDescent="0.35">
      <c r="A936" s="25"/>
      <c r="B936" s="132"/>
      <c r="C936" s="27"/>
      <c r="D936" s="104"/>
      <c r="E936" s="105"/>
      <c r="F936" s="29"/>
      <c r="G936" s="30"/>
      <c r="H936" s="30"/>
      <c r="I936" s="31"/>
      <c r="J936" s="106"/>
      <c r="K936" s="106"/>
      <c r="L936" s="107"/>
      <c r="M936" s="107"/>
      <c r="N936" s="108"/>
      <c r="O936" s="108"/>
      <c r="P936" s="108"/>
      <c r="Q936" s="108"/>
      <c r="R936" s="108"/>
      <c r="S936" s="107"/>
      <c r="T936" s="107"/>
      <c r="U936" s="33"/>
      <c r="V936" s="31"/>
      <c r="W936" s="38"/>
      <c r="X936" s="38"/>
      <c r="Y936" s="38"/>
      <c r="Z936" s="38"/>
      <c r="AA936" s="38"/>
      <c r="AB936" s="33"/>
      <c r="AC936" s="33"/>
      <c r="AD936" s="33"/>
      <c r="AE936" s="33"/>
      <c r="AF936" s="33"/>
      <c r="AG936" s="33"/>
      <c r="AH936" s="33"/>
      <c r="AI936" s="170"/>
      <c r="AJ936" s="170"/>
      <c r="AK936" s="170"/>
      <c r="AL936" s="170"/>
      <c r="AM936" s="33"/>
      <c r="AN936" s="48"/>
      <c r="AO936" s="34"/>
      <c r="AP936" s="38"/>
      <c r="AQ936" s="34"/>
      <c r="AR936" s="31"/>
      <c r="AS936" s="38"/>
      <c r="AT936" s="38"/>
      <c r="AU936" s="37"/>
      <c r="AV936" s="38"/>
      <c r="AW936" s="38"/>
      <c r="AX936" s="147"/>
      <c r="AY936" s="60"/>
      <c r="AZ936" s="60"/>
      <c r="BA936" s="148"/>
      <c r="BB936" s="282"/>
      <c r="BC936" s="283"/>
      <c r="BD936" s="147"/>
      <c r="BE936" s="147"/>
      <c r="BF936" s="147"/>
      <c r="BG936" s="147"/>
      <c r="BH936" s="147"/>
      <c r="BI936" s="147"/>
      <c r="BJ936" s="147"/>
      <c r="BK936" s="148"/>
      <c r="BL936" s="149"/>
      <c r="BM936" s="149"/>
      <c r="BN936" s="147"/>
      <c r="BO936" s="38"/>
      <c r="BP936" s="38"/>
      <c r="BQ936" s="187"/>
      <c r="BR936" s="61"/>
      <c r="BS936" s="61"/>
      <c r="BT936" s="188"/>
      <c r="BU936" s="275"/>
      <c r="BV936" s="275"/>
      <c r="BW936" s="187"/>
      <c r="BX936" s="187"/>
      <c r="BY936" s="187"/>
      <c r="BZ936" s="187"/>
      <c r="CA936" s="187"/>
      <c r="CB936" s="187"/>
      <c r="CC936" s="187"/>
      <c r="CD936" s="187"/>
      <c r="CE936" s="187"/>
      <c r="CF936" s="188"/>
      <c r="CG936" s="189"/>
      <c r="CH936" s="189"/>
      <c r="CI936" s="187"/>
      <c r="CJ936" s="38"/>
      <c r="CK936" s="38"/>
      <c r="CL936" s="38"/>
      <c r="CM936" s="38"/>
      <c r="CN936" s="38"/>
      <c r="CO936" s="38"/>
      <c r="CP936" s="38"/>
      <c r="CQ936" s="38"/>
      <c r="CR936" s="38"/>
      <c r="CS936" s="38"/>
    </row>
    <row r="937" spans="1:97" ht="13.5" customHeight="1" x14ac:dyDescent="0.35">
      <c r="A937" s="25"/>
      <c r="B937" s="132"/>
      <c r="C937" s="27"/>
      <c r="D937" s="104"/>
      <c r="E937" s="105"/>
      <c r="F937" s="29"/>
      <c r="G937" s="30"/>
      <c r="H937" s="30"/>
      <c r="I937" s="31"/>
      <c r="J937" s="106"/>
      <c r="K937" s="106"/>
      <c r="L937" s="107"/>
      <c r="M937" s="107"/>
      <c r="N937" s="108"/>
      <c r="O937" s="108"/>
      <c r="P937" s="108"/>
      <c r="Q937" s="108"/>
      <c r="R937" s="108"/>
      <c r="S937" s="107"/>
      <c r="T937" s="107"/>
      <c r="U937" s="33"/>
      <c r="V937" s="31"/>
      <c r="W937" s="38"/>
      <c r="X937" s="38"/>
      <c r="Y937" s="38"/>
      <c r="Z937" s="38"/>
      <c r="AA937" s="38"/>
      <c r="AB937" s="33"/>
      <c r="AC937" s="33"/>
      <c r="AD937" s="33"/>
      <c r="AE937" s="33"/>
      <c r="AF937" s="33"/>
      <c r="AG937" s="33"/>
      <c r="AH937" s="33"/>
      <c r="AI937" s="170"/>
      <c r="AJ937" s="170"/>
      <c r="AK937" s="170"/>
      <c r="AL937" s="170"/>
      <c r="AM937" s="33"/>
      <c r="AN937" s="48"/>
      <c r="AO937" s="34"/>
      <c r="AP937" s="38"/>
      <c r="AQ937" s="34"/>
      <c r="AR937" s="31"/>
      <c r="AS937" s="38"/>
      <c r="AT937" s="38"/>
      <c r="AU937" s="37"/>
      <c r="AV937" s="38"/>
      <c r="AW937" s="38"/>
      <c r="AX937" s="147"/>
      <c r="AY937" s="60"/>
      <c r="AZ937" s="60"/>
      <c r="BA937" s="148"/>
      <c r="BB937" s="282"/>
      <c r="BC937" s="283"/>
      <c r="BD937" s="147"/>
      <c r="BE937" s="147"/>
      <c r="BF937" s="147"/>
      <c r="BG937" s="147"/>
      <c r="BH937" s="147"/>
      <c r="BI937" s="147"/>
      <c r="BJ937" s="147"/>
      <c r="BK937" s="148"/>
      <c r="BL937" s="149"/>
      <c r="BM937" s="149"/>
      <c r="BN937" s="147"/>
      <c r="BO937" s="38"/>
      <c r="BP937" s="38"/>
      <c r="BQ937" s="187"/>
      <c r="BR937" s="61"/>
      <c r="BS937" s="61"/>
      <c r="BT937" s="188"/>
      <c r="BU937" s="275"/>
      <c r="BV937" s="275"/>
      <c r="BW937" s="187"/>
      <c r="BX937" s="187"/>
      <c r="BY937" s="187"/>
      <c r="BZ937" s="187"/>
      <c r="CA937" s="187"/>
      <c r="CB937" s="187"/>
      <c r="CC937" s="187"/>
      <c r="CD937" s="187"/>
      <c r="CE937" s="187"/>
      <c r="CF937" s="188"/>
      <c r="CG937" s="189"/>
      <c r="CH937" s="189"/>
      <c r="CI937" s="187"/>
      <c r="CJ937" s="38"/>
      <c r="CK937" s="38"/>
      <c r="CL937" s="38"/>
      <c r="CM937" s="38"/>
      <c r="CN937" s="38"/>
      <c r="CO937" s="38"/>
      <c r="CP937" s="38"/>
      <c r="CQ937" s="38"/>
      <c r="CR937" s="38"/>
      <c r="CS937" s="38"/>
    </row>
    <row r="938" spans="1:97" ht="13.5" customHeight="1" x14ac:dyDescent="0.35">
      <c r="A938" s="25"/>
      <c r="B938" s="132"/>
      <c r="C938" s="27"/>
      <c r="D938" s="104"/>
      <c r="E938" s="105"/>
      <c r="F938" s="29"/>
      <c r="G938" s="30"/>
      <c r="H938" s="30"/>
      <c r="I938" s="31"/>
      <c r="J938" s="106"/>
      <c r="K938" s="106"/>
      <c r="L938" s="107"/>
      <c r="M938" s="107"/>
      <c r="N938" s="108"/>
      <c r="O938" s="108"/>
      <c r="P938" s="108"/>
      <c r="Q938" s="108"/>
      <c r="R938" s="108"/>
      <c r="S938" s="107"/>
      <c r="T938" s="107"/>
      <c r="U938" s="33"/>
      <c r="V938" s="31"/>
      <c r="W938" s="38"/>
      <c r="X938" s="38"/>
      <c r="Y938" s="38"/>
      <c r="Z938" s="38"/>
      <c r="AA938" s="38"/>
      <c r="AB938" s="33"/>
      <c r="AC938" s="33"/>
      <c r="AD938" s="33"/>
      <c r="AE938" s="33"/>
      <c r="AF938" s="33"/>
      <c r="AG938" s="33"/>
      <c r="AH938" s="33"/>
      <c r="AI938" s="170"/>
      <c r="AJ938" s="170"/>
      <c r="AK938" s="170"/>
      <c r="AL938" s="170"/>
      <c r="AM938" s="33"/>
      <c r="AN938" s="48"/>
      <c r="AO938" s="34"/>
      <c r="AP938" s="38"/>
      <c r="AQ938" s="34"/>
      <c r="AR938" s="31"/>
      <c r="AS938" s="38"/>
      <c r="AT938" s="38"/>
      <c r="AU938" s="37"/>
      <c r="AV938" s="38"/>
      <c r="AW938" s="38"/>
      <c r="AX938" s="147"/>
      <c r="AY938" s="60"/>
      <c r="AZ938" s="60"/>
      <c r="BA938" s="148"/>
      <c r="BB938" s="282"/>
      <c r="BC938" s="283"/>
      <c r="BD938" s="147"/>
      <c r="BE938" s="147"/>
      <c r="BF938" s="147"/>
      <c r="BG938" s="147"/>
      <c r="BH938" s="147"/>
      <c r="BI938" s="147"/>
      <c r="BJ938" s="147"/>
      <c r="BK938" s="148"/>
      <c r="BL938" s="149"/>
      <c r="BM938" s="149"/>
      <c r="BN938" s="147"/>
      <c r="BO938" s="38"/>
      <c r="BP938" s="38"/>
      <c r="BQ938" s="187"/>
      <c r="BR938" s="61"/>
      <c r="BS938" s="61"/>
      <c r="BT938" s="188"/>
      <c r="BU938" s="275"/>
      <c r="BV938" s="275"/>
      <c r="BW938" s="187"/>
      <c r="BX938" s="187"/>
      <c r="BY938" s="187"/>
      <c r="BZ938" s="187"/>
      <c r="CA938" s="187"/>
      <c r="CB938" s="187"/>
      <c r="CC938" s="187"/>
      <c r="CD938" s="187"/>
      <c r="CE938" s="187"/>
      <c r="CF938" s="188"/>
      <c r="CG938" s="189"/>
      <c r="CH938" s="189"/>
      <c r="CI938" s="187"/>
      <c r="CJ938" s="38"/>
      <c r="CK938" s="38"/>
      <c r="CL938" s="38"/>
      <c r="CM938" s="38"/>
      <c r="CN938" s="38"/>
      <c r="CO938" s="38"/>
      <c r="CP938" s="38"/>
      <c r="CQ938" s="38"/>
      <c r="CR938" s="38"/>
      <c r="CS938" s="38"/>
    </row>
    <row r="939" spans="1:97" ht="13.5" customHeight="1" x14ac:dyDescent="0.35">
      <c r="A939" s="25"/>
      <c r="B939" s="132"/>
      <c r="C939" s="27"/>
      <c r="D939" s="104"/>
      <c r="E939" s="105"/>
      <c r="F939" s="29"/>
      <c r="G939" s="30"/>
      <c r="H939" s="30"/>
      <c r="I939" s="31"/>
      <c r="J939" s="106"/>
      <c r="K939" s="106"/>
      <c r="L939" s="107"/>
      <c r="M939" s="107"/>
      <c r="N939" s="108"/>
      <c r="O939" s="108"/>
      <c r="P939" s="108"/>
      <c r="Q939" s="108"/>
      <c r="R939" s="108"/>
      <c r="S939" s="107"/>
      <c r="T939" s="107"/>
      <c r="U939" s="33"/>
      <c r="V939" s="31"/>
      <c r="W939" s="38"/>
      <c r="X939" s="38"/>
      <c r="Y939" s="38"/>
      <c r="Z939" s="38"/>
      <c r="AA939" s="38"/>
      <c r="AB939" s="33"/>
      <c r="AC939" s="33"/>
      <c r="AD939" s="33"/>
      <c r="AE939" s="33"/>
      <c r="AF939" s="33"/>
      <c r="AG939" s="33"/>
      <c r="AH939" s="33"/>
      <c r="AI939" s="170"/>
      <c r="AJ939" s="170"/>
      <c r="AK939" s="170"/>
      <c r="AL939" s="170"/>
      <c r="AM939" s="33"/>
      <c r="AN939" s="48"/>
      <c r="AO939" s="34"/>
      <c r="AP939" s="38"/>
      <c r="AQ939" s="34"/>
      <c r="AR939" s="31"/>
      <c r="AS939" s="38"/>
      <c r="AT939" s="38"/>
      <c r="AU939" s="37"/>
      <c r="AV939" s="38"/>
      <c r="AW939" s="38"/>
      <c r="AX939" s="147"/>
      <c r="AY939" s="60"/>
      <c r="AZ939" s="60"/>
      <c r="BA939" s="148"/>
      <c r="BB939" s="282"/>
      <c r="BC939" s="283"/>
      <c r="BD939" s="147"/>
      <c r="BE939" s="147"/>
      <c r="BF939" s="147"/>
      <c r="BG939" s="147"/>
      <c r="BH939" s="147"/>
      <c r="BI939" s="147"/>
      <c r="BJ939" s="147"/>
      <c r="BK939" s="148"/>
      <c r="BL939" s="149"/>
      <c r="BM939" s="149"/>
      <c r="BN939" s="147"/>
      <c r="BO939" s="38"/>
      <c r="BP939" s="38"/>
      <c r="BQ939" s="187"/>
      <c r="BR939" s="61"/>
      <c r="BS939" s="61"/>
      <c r="BT939" s="188"/>
      <c r="BU939" s="275"/>
      <c r="BV939" s="275"/>
      <c r="BW939" s="187"/>
      <c r="BX939" s="187"/>
      <c r="BY939" s="187"/>
      <c r="BZ939" s="187"/>
      <c r="CA939" s="187"/>
      <c r="CB939" s="187"/>
      <c r="CC939" s="187"/>
      <c r="CD939" s="187"/>
      <c r="CE939" s="187"/>
      <c r="CF939" s="188"/>
      <c r="CG939" s="189"/>
      <c r="CH939" s="189"/>
      <c r="CI939" s="187"/>
      <c r="CJ939" s="38"/>
      <c r="CK939" s="38"/>
      <c r="CL939" s="38"/>
      <c r="CM939" s="38"/>
      <c r="CN939" s="38"/>
      <c r="CO939" s="38"/>
      <c r="CP939" s="38"/>
      <c r="CQ939" s="38"/>
      <c r="CR939" s="38"/>
      <c r="CS939" s="38"/>
    </row>
    <row r="940" spans="1:97" ht="13.5" customHeight="1" x14ac:dyDescent="0.35">
      <c r="A940" s="25"/>
      <c r="B940" s="132"/>
      <c r="C940" s="27"/>
      <c r="D940" s="104"/>
      <c r="E940" s="105"/>
      <c r="F940" s="29"/>
      <c r="G940" s="30"/>
      <c r="H940" s="30"/>
      <c r="I940" s="31"/>
      <c r="J940" s="106"/>
      <c r="K940" s="106"/>
      <c r="L940" s="107"/>
      <c r="M940" s="107"/>
      <c r="N940" s="108"/>
      <c r="O940" s="108"/>
      <c r="P940" s="108"/>
      <c r="Q940" s="108"/>
      <c r="R940" s="108"/>
      <c r="S940" s="107"/>
      <c r="T940" s="107"/>
      <c r="U940" s="33"/>
      <c r="V940" s="31"/>
      <c r="W940" s="38"/>
      <c r="X940" s="38"/>
      <c r="Y940" s="38"/>
      <c r="Z940" s="38"/>
      <c r="AA940" s="38"/>
      <c r="AB940" s="33"/>
      <c r="AC940" s="33"/>
      <c r="AD940" s="33"/>
      <c r="AE940" s="33"/>
      <c r="AF940" s="33"/>
      <c r="AG940" s="33"/>
      <c r="AH940" s="33"/>
      <c r="AI940" s="170"/>
      <c r="AJ940" s="170"/>
      <c r="AK940" s="170"/>
      <c r="AL940" s="170"/>
      <c r="AM940" s="33"/>
      <c r="AN940" s="48"/>
      <c r="AO940" s="34"/>
      <c r="AP940" s="38"/>
      <c r="AQ940" s="34"/>
      <c r="AR940" s="31"/>
      <c r="AS940" s="38"/>
      <c r="AT940" s="38"/>
      <c r="AU940" s="37"/>
      <c r="AV940" s="38"/>
      <c r="AW940" s="38"/>
      <c r="AX940" s="147"/>
      <c r="AY940" s="60"/>
      <c r="AZ940" s="60"/>
      <c r="BA940" s="148"/>
      <c r="BB940" s="282"/>
      <c r="BC940" s="283"/>
      <c r="BD940" s="147"/>
      <c r="BE940" s="147"/>
      <c r="BF940" s="147"/>
      <c r="BG940" s="147"/>
      <c r="BH940" s="147"/>
      <c r="BI940" s="147"/>
      <c r="BJ940" s="147"/>
      <c r="BK940" s="148"/>
      <c r="BL940" s="149"/>
      <c r="BM940" s="149"/>
      <c r="BN940" s="147"/>
      <c r="BO940" s="38"/>
      <c r="BP940" s="38"/>
      <c r="BQ940" s="187"/>
      <c r="BR940" s="61"/>
      <c r="BS940" s="61"/>
      <c r="BT940" s="188"/>
      <c r="BU940" s="275"/>
      <c r="BV940" s="275"/>
      <c r="BW940" s="187"/>
      <c r="BX940" s="187"/>
      <c r="BY940" s="187"/>
      <c r="BZ940" s="187"/>
      <c r="CA940" s="187"/>
      <c r="CB940" s="187"/>
      <c r="CC940" s="187"/>
      <c r="CD940" s="187"/>
      <c r="CE940" s="187"/>
      <c r="CF940" s="188"/>
      <c r="CG940" s="189"/>
      <c r="CH940" s="189"/>
      <c r="CI940" s="187"/>
      <c r="CJ940" s="38"/>
      <c r="CK940" s="38"/>
      <c r="CL940" s="38"/>
      <c r="CM940" s="38"/>
      <c r="CN940" s="38"/>
      <c r="CO940" s="38"/>
      <c r="CP940" s="38"/>
      <c r="CQ940" s="38"/>
      <c r="CR940" s="38"/>
      <c r="CS940" s="38"/>
    </row>
    <row r="941" spans="1:97" ht="13.5" customHeight="1" x14ac:dyDescent="0.35">
      <c r="A941" s="25"/>
      <c r="B941" s="132"/>
      <c r="C941" s="27"/>
      <c r="D941" s="104"/>
      <c r="E941" s="105"/>
      <c r="F941" s="29"/>
      <c r="G941" s="30"/>
      <c r="H941" s="30"/>
      <c r="I941" s="31"/>
      <c r="J941" s="106"/>
      <c r="K941" s="106"/>
      <c r="L941" s="107"/>
      <c r="M941" s="107"/>
      <c r="N941" s="108"/>
      <c r="O941" s="108"/>
      <c r="P941" s="108"/>
      <c r="Q941" s="108"/>
      <c r="R941" s="108"/>
      <c r="S941" s="107"/>
      <c r="T941" s="107"/>
      <c r="U941" s="33"/>
      <c r="V941" s="31"/>
      <c r="W941" s="38"/>
      <c r="X941" s="38"/>
      <c r="Y941" s="38"/>
      <c r="Z941" s="38"/>
      <c r="AA941" s="38"/>
      <c r="AB941" s="33"/>
      <c r="AC941" s="33"/>
      <c r="AD941" s="33"/>
      <c r="AE941" s="33"/>
      <c r="AF941" s="33"/>
      <c r="AG941" s="33"/>
      <c r="AH941" s="33"/>
      <c r="AI941" s="170"/>
      <c r="AJ941" s="170"/>
      <c r="AK941" s="170"/>
      <c r="AL941" s="170"/>
      <c r="AM941" s="33"/>
      <c r="AN941" s="48"/>
      <c r="AO941" s="34"/>
      <c r="AP941" s="38"/>
      <c r="AQ941" s="34"/>
      <c r="AR941" s="31"/>
      <c r="AS941" s="38"/>
      <c r="AT941" s="38"/>
      <c r="AU941" s="37"/>
      <c r="AV941" s="38"/>
      <c r="AW941" s="38"/>
      <c r="AX941" s="147"/>
      <c r="AY941" s="60"/>
      <c r="AZ941" s="60"/>
      <c r="BA941" s="148"/>
      <c r="BB941" s="282"/>
      <c r="BC941" s="283"/>
      <c r="BD941" s="147"/>
      <c r="BE941" s="147"/>
      <c r="BF941" s="147"/>
      <c r="BG941" s="147"/>
      <c r="BH941" s="147"/>
      <c r="BI941" s="147"/>
      <c r="BJ941" s="147"/>
      <c r="BK941" s="148"/>
      <c r="BL941" s="149"/>
      <c r="BM941" s="149"/>
      <c r="BN941" s="147"/>
      <c r="BO941" s="38"/>
      <c r="BP941" s="38"/>
      <c r="BQ941" s="187"/>
      <c r="BR941" s="61"/>
      <c r="BS941" s="61"/>
      <c r="BT941" s="188"/>
      <c r="BU941" s="275"/>
      <c r="BV941" s="275"/>
      <c r="BW941" s="187"/>
      <c r="BX941" s="187"/>
      <c r="BY941" s="187"/>
      <c r="BZ941" s="187"/>
      <c r="CA941" s="187"/>
      <c r="CB941" s="187"/>
      <c r="CC941" s="187"/>
      <c r="CD941" s="187"/>
      <c r="CE941" s="187"/>
      <c r="CF941" s="188"/>
      <c r="CG941" s="189"/>
      <c r="CH941" s="189"/>
      <c r="CI941" s="187"/>
      <c r="CJ941" s="38"/>
      <c r="CK941" s="38"/>
      <c r="CL941" s="38"/>
      <c r="CM941" s="38"/>
      <c r="CN941" s="38"/>
      <c r="CO941" s="38"/>
      <c r="CP941" s="38"/>
      <c r="CQ941" s="38"/>
      <c r="CR941" s="38"/>
      <c r="CS941" s="38"/>
    </row>
    <row r="942" spans="1:97" ht="13.5" customHeight="1" x14ac:dyDescent="0.35">
      <c r="A942" s="25"/>
      <c r="B942" s="132"/>
      <c r="C942" s="27"/>
      <c r="D942" s="104"/>
      <c r="E942" s="105"/>
      <c r="F942" s="29"/>
      <c r="G942" s="30"/>
      <c r="H942" s="30"/>
      <c r="I942" s="31"/>
      <c r="J942" s="106"/>
      <c r="K942" s="106"/>
      <c r="L942" s="107"/>
      <c r="M942" s="107"/>
      <c r="N942" s="108"/>
      <c r="O942" s="108"/>
      <c r="P942" s="108"/>
      <c r="Q942" s="108"/>
      <c r="R942" s="108"/>
      <c r="S942" s="107"/>
      <c r="T942" s="107"/>
      <c r="U942" s="33"/>
      <c r="V942" s="31"/>
      <c r="W942" s="38"/>
      <c r="X942" s="38"/>
      <c r="Y942" s="38"/>
      <c r="Z942" s="38"/>
      <c r="AA942" s="38"/>
      <c r="AB942" s="33"/>
      <c r="AC942" s="33"/>
      <c r="AD942" s="33"/>
      <c r="AE942" s="33"/>
      <c r="AF942" s="33"/>
      <c r="AG942" s="33"/>
      <c r="AH942" s="33"/>
      <c r="AI942" s="170"/>
      <c r="AJ942" s="170"/>
      <c r="AK942" s="170"/>
      <c r="AL942" s="170"/>
      <c r="AM942" s="33"/>
      <c r="AN942" s="48"/>
      <c r="AO942" s="34"/>
      <c r="AP942" s="38"/>
      <c r="AQ942" s="34"/>
      <c r="AR942" s="31"/>
      <c r="AS942" s="38"/>
      <c r="AT942" s="38"/>
      <c r="AU942" s="37"/>
      <c r="AV942" s="38"/>
      <c r="AW942" s="38"/>
      <c r="AX942" s="147"/>
      <c r="AY942" s="60"/>
      <c r="AZ942" s="60"/>
      <c r="BA942" s="148"/>
      <c r="BB942" s="282"/>
      <c r="BC942" s="283"/>
      <c r="BD942" s="147"/>
      <c r="BE942" s="147"/>
      <c r="BF942" s="147"/>
      <c r="BG942" s="147"/>
      <c r="BH942" s="147"/>
      <c r="BI942" s="147"/>
      <c r="BJ942" s="147"/>
      <c r="BK942" s="148"/>
      <c r="BL942" s="149"/>
      <c r="BM942" s="149"/>
      <c r="BN942" s="147"/>
      <c r="BO942" s="38"/>
      <c r="BP942" s="38"/>
      <c r="BQ942" s="187"/>
      <c r="BR942" s="61"/>
      <c r="BS942" s="61"/>
      <c r="BT942" s="188"/>
      <c r="BU942" s="275"/>
      <c r="BV942" s="275"/>
      <c r="BW942" s="187"/>
      <c r="BX942" s="187"/>
      <c r="BY942" s="187"/>
      <c r="BZ942" s="187"/>
      <c r="CA942" s="187"/>
      <c r="CB942" s="187"/>
      <c r="CC942" s="187"/>
      <c r="CD942" s="187"/>
      <c r="CE942" s="187"/>
      <c r="CF942" s="188"/>
      <c r="CG942" s="189"/>
      <c r="CH942" s="189"/>
      <c r="CI942" s="187"/>
      <c r="CJ942" s="38"/>
      <c r="CK942" s="38"/>
      <c r="CL942" s="38"/>
      <c r="CM942" s="38"/>
      <c r="CN942" s="38"/>
      <c r="CO942" s="38"/>
      <c r="CP942" s="38"/>
      <c r="CQ942" s="38"/>
      <c r="CR942" s="38"/>
      <c r="CS942" s="38"/>
    </row>
    <row r="943" spans="1:97" ht="13.5" customHeight="1" x14ac:dyDescent="0.35">
      <c r="A943" s="25"/>
      <c r="B943" s="132"/>
      <c r="C943" s="27"/>
      <c r="D943" s="104"/>
      <c r="E943" s="105"/>
      <c r="F943" s="29"/>
      <c r="G943" s="30"/>
      <c r="H943" s="30"/>
      <c r="I943" s="31"/>
      <c r="J943" s="106"/>
      <c r="K943" s="106"/>
      <c r="L943" s="107"/>
      <c r="M943" s="107"/>
      <c r="N943" s="108"/>
      <c r="O943" s="108"/>
      <c r="P943" s="108"/>
      <c r="Q943" s="108"/>
      <c r="R943" s="108"/>
      <c r="S943" s="107"/>
      <c r="T943" s="107"/>
      <c r="U943" s="33"/>
      <c r="V943" s="31"/>
      <c r="W943" s="38"/>
      <c r="X943" s="38"/>
      <c r="Y943" s="38"/>
      <c r="Z943" s="38"/>
      <c r="AA943" s="38"/>
      <c r="AB943" s="33"/>
      <c r="AC943" s="33"/>
      <c r="AD943" s="33"/>
      <c r="AE943" s="33"/>
      <c r="AF943" s="33"/>
      <c r="AG943" s="33"/>
      <c r="AH943" s="33"/>
      <c r="AI943" s="170"/>
      <c r="AJ943" s="170"/>
      <c r="AK943" s="170"/>
      <c r="AL943" s="170"/>
      <c r="AM943" s="33"/>
      <c r="AN943" s="48"/>
      <c r="AO943" s="34"/>
      <c r="AP943" s="38"/>
      <c r="AQ943" s="34"/>
      <c r="AR943" s="31"/>
      <c r="AS943" s="38"/>
      <c r="AT943" s="38"/>
      <c r="AU943" s="37"/>
      <c r="AV943" s="38"/>
      <c r="AW943" s="38"/>
      <c r="AX943" s="147"/>
      <c r="AY943" s="60"/>
      <c r="AZ943" s="60"/>
      <c r="BA943" s="148"/>
      <c r="BB943" s="282"/>
      <c r="BC943" s="283"/>
      <c r="BD943" s="147"/>
      <c r="BE943" s="147"/>
      <c r="BF943" s="147"/>
      <c r="BG943" s="147"/>
      <c r="BH943" s="147"/>
      <c r="BI943" s="147"/>
      <c r="BJ943" s="147"/>
      <c r="BK943" s="148"/>
      <c r="BL943" s="149"/>
      <c r="BM943" s="149"/>
      <c r="BN943" s="147"/>
      <c r="BO943" s="38"/>
      <c r="BP943" s="38"/>
      <c r="BQ943" s="187"/>
      <c r="BR943" s="61"/>
      <c r="BS943" s="61"/>
      <c r="BT943" s="188"/>
      <c r="BU943" s="275"/>
      <c r="BV943" s="275"/>
      <c r="BW943" s="187"/>
      <c r="BX943" s="187"/>
      <c r="BY943" s="187"/>
      <c r="BZ943" s="187"/>
      <c r="CA943" s="187"/>
      <c r="CB943" s="187"/>
      <c r="CC943" s="187"/>
      <c r="CD943" s="187"/>
      <c r="CE943" s="187"/>
      <c r="CF943" s="188"/>
      <c r="CG943" s="189"/>
      <c r="CH943" s="189"/>
      <c r="CI943" s="187"/>
      <c r="CJ943" s="38"/>
      <c r="CK943" s="38"/>
      <c r="CL943" s="38"/>
      <c r="CM943" s="38"/>
      <c r="CN943" s="38"/>
      <c r="CO943" s="38"/>
      <c r="CP943" s="38"/>
      <c r="CQ943" s="38"/>
      <c r="CR943" s="38"/>
      <c r="CS943" s="38"/>
    </row>
    <row r="944" spans="1:97" ht="13.5" customHeight="1" x14ac:dyDescent="0.35">
      <c r="A944" s="25"/>
      <c r="B944" s="132"/>
      <c r="C944" s="27"/>
      <c r="D944" s="104"/>
      <c r="E944" s="105"/>
      <c r="F944" s="29"/>
      <c r="G944" s="30"/>
      <c r="H944" s="30"/>
      <c r="I944" s="31"/>
      <c r="J944" s="106"/>
      <c r="K944" s="106"/>
      <c r="L944" s="107"/>
      <c r="M944" s="107"/>
      <c r="N944" s="108"/>
      <c r="O944" s="108"/>
      <c r="P944" s="108"/>
      <c r="Q944" s="108"/>
      <c r="R944" s="108"/>
      <c r="S944" s="107"/>
      <c r="T944" s="107"/>
      <c r="U944" s="33"/>
      <c r="V944" s="31"/>
      <c r="W944" s="38"/>
      <c r="X944" s="38"/>
      <c r="Y944" s="38"/>
      <c r="Z944" s="38"/>
      <c r="AA944" s="38"/>
      <c r="AB944" s="33"/>
      <c r="AC944" s="33"/>
      <c r="AD944" s="33"/>
      <c r="AE944" s="33"/>
      <c r="AF944" s="33"/>
      <c r="AG944" s="33"/>
      <c r="AH944" s="33"/>
      <c r="AI944" s="170"/>
      <c r="AJ944" s="170"/>
      <c r="AK944" s="170"/>
      <c r="AL944" s="170"/>
      <c r="AM944" s="33"/>
      <c r="AN944" s="48"/>
      <c r="AO944" s="34"/>
      <c r="AP944" s="38"/>
      <c r="AQ944" s="34"/>
      <c r="AR944" s="31"/>
      <c r="AS944" s="38"/>
      <c r="AT944" s="38"/>
      <c r="AU944" s="37"/>
      <c r="AV944" s="38"/>
      <c r="AW944" s="38"/>
      <c r="AX944" s="147"/>
      <c r="AY944" s="60"/>
      <c r="AZ944" s="60"/>
      <c r="BA944" s="148"/>
      <c r="BB944" s="282"/>
      <c r="BC944" s="283"/>
      <c r="BD944" s="147"/>
      <c r="BE944" s="147"/>
      <c r="BF944" s="147"/>
      <c r="BG944" s="147"/>
      <c r="BH944" s="147"/>
      <c r="BI944" s="147"/>
      <c r="BJ944" s="147"/>
      <c r="BK944" s="148"/>
      <c r="BL944" s="149"/>
      <c r="BM944" s="149"/>
      <c r="BN944" s="147"/>
      <c r="BO944" s="38"/>
      <c r="BP944" s="38"/>
      <c r="BQ944" s="187"/>
      <c r="BR944" s="61"/>
      <c r="BS944" s="61"/>
      <c r="BT944" s="188"/>
      <c r="BU944" s="275"/>
      <c r="BV944" s="275"/>
      <c r="BW944" s="187"/>
      <c r="BX944" s="187"/>
      <c r="BY944" s="187"/>
      <c r="BZ944" s="187"/>
      <c r="CA944" s="187"/>
      <c r="CB944" s="187"/>
      <c r="CC944" s="187"/>
      <c r="CD944" s="187"/>
      <c r="CE944" s="187"/>
      <c r="CF944" s="188"/>
      <c r="CG944" s="189"/>
      <c r="CH944" s="189"/>
      <c r="CI944" s="187"/>
      <c r="CJ944" s="38"/>
      <c r="CK944" s="38"/>
      <c r="CL944" s="38"/>
      <c r="CM944" s="38"/>
      <c r="CN944" s="38"/>
      <c r="CO944" s="38"/>
      <c r="CP944" s="38"/>
      <c r="CQ944" s="38"/>
      <c r="CR944" s="38"/>
      <c r="CS944" s="38"/>
    </row>
    <row r="945" spans="1:97" ht="13.5" customHeight="1" x14ac:dyDescent="0.35">
      <c r="A945" s="25"/>
      <c r="B945" s="132"/>
      <c r="C945" s="27"/>
      <c r="D945" s="104"/>
      <c r="E945" s="105"/>
      <c r="F945" s="29"/>
      <c r="G945" s="30"/>
      <c r="H945" s="30"/>
      <c r="I945" s="31"/>
      <c r="J945" s="106"/>
      <c r="K945" s="106"/>
      <c r="L945" s="107"/>
      <c r="M945" s="107"/>
      <c r="N945" s="108"/>
      <c r="O945" s="108"/>
      <c r="P945" s="108"/>
      <c r="Q945" s="108"/>
      <c r="R945" s="108"/>
      <c r="S945" s="107"/>
      <c r="T945" s="107"/>
      <c r="U945" s="33"/>
      <c r="V945" s="31"/>
      <c r="W945" s="38"/>
      <c r="X945" s="38"/>
      <c r="Y945" s="38"/>
      <c r="Z945" s="38"/>
      <c r="AA945" s="38"/>
      <c r="AB945" s="33"/>
      <c r="AC945" s="33"/>
      <c r="AD945" s="33"/>
      <c r="AE945" s="33"/>
      <c r="AF945" s="33"/>
      <c r="AG945" s="33"/>
      <c r="AH945" s="33"/>
      <c r="AI945" s="170"/>
      <c r="AJ945" s="170"/>
      <c r="AK945" s="170"/>
      <c r="AL945" s="170"/>
      <c r="AM945" s="33"/>
      <c r="AN945" s="48"/>
      <c r="AO945" s="34"/>
      <c r="AP945" s="38"/>
      <c r="AQ945" s="34"/>
      <c r="AR945" s="31"/>
      <c r="AS945" s="38"/>
      <c r="AT945" s="38"/>
      <c r="AU945" s="37"/>
      <c r="AV945" s="38"/>
      <c r="AW945" s="38"/>
      <c r="AX945" s="147"/>
      <c r="AY945" s="60"/>
      <c r="AZ945" s="60"/>
      <c r="BA945" s="148"/>
      <c r="BB945" s="282"/>
      <c r="BC945" s="283"/>
      <c r="BD945" s="147"/>
      <c r="BE945" s="147"/>
      <c r="BF945" s="147"/>
      <c r="BG945" s="147"/>
      <c r="BH945" s="147"/>
      <c r="BI945" s="147"/>
      <c r="BJ945" s="147"/>
      <c r="BK945" s="148"/>
      <c r="BL945" s="149"/>
      <c r="BM945" s="149"/>
      <c r="BN945" s="147"/>
      <c r="BO945" s="38"/>
      <c r="BP945" s="38"/>
      <c r="BQ945" s="187"/>
      <c r="BR945" s="61"/>
      <c r="BS945" s="61"/>
      <c r="BT945" s="188"/>
      <c r="BU945" s="275"/>
      <c r="BV945" s="275"/>
      <c r="BW945" s="187"/>
      <c r="BX945" s="187"/>
      <c r="BY945" s="187"/>
      <c r="BZ945" s="187"/>
      <c r="CA945" s="187"/>
      <c r="CB945" s="187"/>
      <c r="CC945" s="187"/>
      <c r="CD945" s="187"/>
      <c r="CE945" s="187"/>
      <c r="CF945" s="188"/>
      <c r="CG945" s="189"/>
      <c r="CH945" s="189"/>
      <c r="CI945" s="187"/>
      <c r="CJ945" s="38"/>
      <c r="CK945" s="38"/>
      <c r="CL945" s="38"/>
      <c r="CM945" s="38"/>
      <c r="CN945" s="38"/>
      <c r="CO945" s="38"/>
      <c r="CP945" s="38"/>
      <c r="CQ945" s="38"/>
      <c r="CR945" s="38"/>
      <c r="CS945" s="38"/>
    </row>
    <row r="946" spans="1:97" ht="13.5" customHeight="1" x14ac:dyDescent="0.35">
      <c r="A946" s="25"/>
      <c r="B946" s="132"/>
      <c r="C946" s="27"/>
      <c r="D946" s="104"/>
      <c r="E946" s="105"/>
      <c r="F946" s="29"/>
      <c r="G946" s="30"/>
      <c r="H946" s="30"/>
      <c r="I946" s="31"/>
      <c r="J946" s="106"/>
      <c r="K946" s="106"/>
      <c r="L946" s="107"/>
      <c r="M946" s="107"/>
      <c r="N946" s="108"/>
      <c r="O946" s="108"/>
      <c r="P946" s="108"/>
      <c r="Q946" s="108"/>
      <c r="R946" s="108"/>
      <c r="S946" s="107"/>
      <c r="T946" s="107"/>
      <c r="U946" s="33"/>
      <c r="V946" s="31"/>
      <c r="W946" s="38"/>
      <c r="X946" s="38"/>
      <c r="Y946" s="38"/>
      <c r="Z946" s="38"/>
      <c r="AA946" s="38"/>
      <c r="AB946" s="33"/>
      <c r="AC946" s="33"/>
      <c r="AD946" s="33"/>
      <c r="AE946" s="33"/>
      <c r="AF946" s="33"/>
      <c r="AG946" s="33"/>
      <c r="AH946" s="33"/>
      <c r="AI946" s="170"/>
      <c r="AJ946" s="170"/>
      <c r="AK946" s="170"/>
      <c r="AL946" s="170"/>
      <c r="AM946" s="33"/>
      <c r="AN946" s="48"/>
      <c r="AO946" s="34"/>
      <c r="AP946" s="38"/>
      <c r="AQ946" s="34"/>
      <c r="AR946" s="31"/>
      <c r="AS946" s="38"/>
      <c r="AT946" s="38"/>
      <c r="AU946" s="37"/>
      <c r="AV946" s="38"/>
      <c r="AW946" s="38"/>
      <c r="AX946" s="147"/>
      <c r="AY946" s="60"/>
      <c r="AZ946" s="60"/>
      <c r="BA946" s="148"/>
      <c r="BB946" s="282"/>
      <c r="BC946" s="283"/>
      <c r="BD946" s="147"/>
      <c r="BE946" s="147"/>
      <c r="BF946" s="147"/>
      <c r="BG946" s="147"/>
      <c r="BH946" s="147"/>
      <c r="BI946" s="147"/>
      <c r="BJ946" s="147"/>
      <c r="BK946" s="148"/>
      <c r="BL946" s="149"/>
      <c r="BM946" s="149"/>
      <c r="BN946" s="147"/>
      <c r="BO946" s="38"/>
      <c r="BP946" s="38"/>
      <c r="BQ946" s="187"/>
      <c r="BR946" s="61"/>
      <c r="BS946" s="61"/>
      <c r="BT946" s="188"/>
      <c r="BU946" s="275"/>
      <c r="BV946" s="275"/>
      <c r="BW946" s="187"/>
      <c r="BX946" s="187"/>
      <c r="BY946" s="187"/>
      <c r="BZ946" s="187"/>
      <c r="CA946" s="187"/>
      <c r="CB946" s="187"/>
      <c r="CC946" s="187"/>
      <c r="CD946" s="187"/>
      <c r="CE946" s="187"/>
      <c r="CF946" s="188"/>
      <c r="CG946" s="189"/>
      <c r="CH946" s="189"/>
      <c r="CI946" s="187"/>
      <c r="CJ946" s="38"/>
      <c r="CK946" s="38"/>
      <c r="CL946" s="38"/>
      <c r="CM946" s="38"/>
      <c r="CN946" s="38"/>
      <c r="CO946" s="38"/>
      <c r="CP946" s="38"/>
      <c r="CQ946" s="38"/>
      <c r="CR946" s="38"/>
      <c r="CS946" s="38"/>
    </row>
    <row r="947" spans="1:97" ht="13.5" customHeight="1" x14ac:dyDescent="0.35">
      <c r="A947" s="25"/>
      <c r="B947" s="132"/>
      <c r="C947" s="27"/>
      <c r="D947" s="104"/>
      <c r="E947" s="105"/>
      <c r="F947" s="29"/>
      <c r="G947" s="30"/>
      <c r="H947" s="30"/>
      <c r="I947" s="31"/>
      <c r="J947" s="106"/>
      <c r="K947" s="106"/>
      <c r="L947" s="107"/>
      <c r="M947" s="107"/>
      <c r="N947" s="108"/>
      <c r="O947" s="108"/>
      <c r="P947" s="108"/>
      <c r="Q947" s="108"/>
      <c r="R947" s="108"/>
      <c r="S947" s="107"/>
      <c r="T947" s="107"/>
      <c r="U947" s="33"/>
      <c r="V947" s="31"/>
      <c r="W947" s="38"/>
      <c r="X947" s="38"/>
      <c r="Y947" s="38"/>
      <c r="Z947" s="38"/>
      <c r="AA947" s="38"/>
      <c r="AB947" s="33"/>
      <c r="AC947" s="33"/>
      <c r="AD947" s="33"/>
      <c r="AE947" s="33"/>
      <c r="AF947" s="33"/>
      <c r="AG947" s="33"/>
      <c r="AH947" s="33"/>
      <c r="AI947" s="170"/>
      <c r="AJ947" s="170"/>
      <c r="AK947" s="170"/>
      <c r="AL947" s="170"/>
      <c r="AM947" s="33"/>
      <c r="AN947" s="48"/>
      <c r="AO947" s="34"/>
      <c r="AP947" s="38"/>
      <c r="AQ947" s="34"/>
      <c r="AR947" s="31"/>
      <c r="AS947" s="38"/>
      <c r="AT947" s="38"/>
      <c r="AU947" s="37"/>
      <c r="AV947" s="38"/>
      <c r="AW947" s="38"/>
      <c r="AX947" s="147"/>
      <c r="AY947" s="60"/>
      <c r="AZ947" s="60"/>
      <c r="BA947" s="148"/>
      <c r="BB947" s="282"/>
      <c r="BC947" s="283"/>
      <c r="BD947" s="147"/>
      <c r="BE947" s="147"/>
      <c r="BF947" s="147"/>
      <c r="BG947" s="147"/>
      <c r="BH947" s="147"/>
      <c r="BI947" s="147"/>
      <c r="BJ947" s="147"/>
      <c r="BK947" s="148"/>
      <c r="BL947" s="149"/>
      <c r="BM947" s="149"/>
      <c r="BN947" s="147"/>
      <c r="BO947" s="38"/>
      <c r="BP947" s="38"/>
      <c r="BQ947" s="187"/>
      <c r="BR947" s="61"/>
      <c r="BS947" s="61"/>
      <c r="BT947" s="188"/>
      <c r="BU947" s="275"/>
      <c r="BV947" s="275"/>
      <c r="BW947" s="187"/>
      <c r="BX947" s="187"/>
      <c r="BY947" s="187"/>
      <c r="BZ947" s="187"/>
      <c r="CA947" s="187"/>
      <c r="CB947" s="187"/>
      <c r="CC947" s="187"/>
      <c r="CD947" s="187"/>
      <c r="CE947" s="187"/>
      <c r="CF947" s="188"/>
      <c r="CG947" s="189"/>
      <c r="CH947" s="189"/>
      <c r="CI947" s="187"/>
      <c r="CJ947" s="38"/>
      <c r="CK947" s="38"/>
      <c r="CL947" s="38"/>
      <c r="CM947" s="38"/>
      <c r="CN947" s="38"/>
      <c r="CO947" s="38"/>
      <c r="CP947" s="38"/>
      <c r="CQ947" s="38"/>
      <c r="CR947" s="38"/>
      <c r="CS947" s="38"/>
    </row>
    <row r="948" spans="1:97" ht="13.5" customHeight="1" x14ac:dyDescent="0.35">
      <c r="A948" s="25"/>
      <c r="B948" s="132"/>
      <c r="C948" s="27"/>
      <c r="D948" s="104"/>
      <c r="E948" s="105"/>
      <c r="F948" s="29"/>
      <c r="G948" s="30"/>
      <c r="H948" s="30"/>
      <c r="I948" s="31"/>
      <c r="J948" s="106"/>
      <c r="K948" s="106"/>
      <c r="L948" s="107"/>
      <c r="M948" s="107"/>
      <c r="N948" s="108"/>
      <c r="O948" s="108"/>
      <c r="P948" s="108"/>
      <c r="Q948" s="108"/>
      <c r="R948" s="108"/>
      <c r="S948" s="107"/>
      <c r="T948" s="107"/>
      <c r="U948" s="33"/>
      <c r="V948" s="31"/>
      <c r="W948" s="38"/>
      <c r="X948" s="38"/>
      <c r="Y948" s="38"/>
      <c r="Z948" s="38"/>
      <c r="AA948" s="38"/>
      <c r="AB948" s="33"/>
      <c r="AC948" s="33"/>
      <c r="AD948" s="33"/>
      <c r="AE948" s="33"/>
      <c r="AF948" s="33"/>
      <c r="AG948" s="33"/>
      <c r="AH948" s="33"/>
      <c r="AI948" s="170"/>
      <c r="AJ948" s="170"/>
      <c r="AK948" s="170"/>
      <c r="AL948" s="170"/>
      <c r="AM948" s="33"/>
      <c r="AN948" s="48"/>
      <c r="AO948" s="34"/>
      <c r="AP948" s="38"/>
      <c r="AQ948" s="34"/>
      <c r="AR948" s="31"/>
      <c r="AS948" s="38"/>
      <c r="AT948" s="38"/>
      <c r="AU948" s="37"/>
      <c r="AV948" s="38"/>
      <c r="AW948" s="38"/>
      <c r="AX948" s="147"/>
      <c r="AY948" s="60"/>
      <c r="AZ948" s="60"/>
      <c r="BA948" s="148"/>
      <c r="BB948" s="282"/>
      <c r="BC948" s="283"/>
      <c r="BD948" s="147"/>
      <c r="BE948" s="147"/>
      <c r="BF948" s="147"/>
      <c r="BG948" s="147"/>
      <c r="BH948" s="147"/>
      <c r="BI948" s="147"/>
      <c r="BJ948" s="147"/>
      <c r="BK948" s="148"/>
      <c r="BL948" s="149"/>
      <c r="BM948" s="149"/>
      <c r="BN948" s="147"/>
      <c r="BO948" s="38"/>
      <c r="BP948" s="38"/>
      <c r="BQ948" s="187"/>
      <c r="BR948" s="61"/>
      <c r="BS948" s="61"/>
      <c r="BT948" s="188"/>
      <c r="BU948" s="275"/>
      <c r="BV948" s="275"/>
      <c r="BW948" s="187"/>
      <c r="BX948" s="187"/>
      <c r="BY948" s="187"/>
      <c r="BZ948" s="187"/>
      <c r="CA948" s="187"/>
      <c r="CB948" s="187"/>
      <c r="CC948" s="187"/>
      <c r="CD948" s="187"/>
      <c r="CE948" s="187"/>
      <c r="CF948" s="188"/>
      <c r="CG948" s="189"/>
      <c r="CH948" s="189"/>
      <c r="CI948" s="187"/>
      <c r="CJ948" s="38"/>
      <c r="CK948" s="38"/>
      <c r="CL948" s="38"/>
      <c r="CM948" s="38"/>
      <c r="CN948" s="38"/>
      <c r="CO948" s="38"/>
      <c r="CP948" s="38"/>
      <c r="CQ948" s="38"/>
      <c r="CR948" s="38"/>
      <c r="CS948" s="38"/>
    </row>
    <row r="949" spans="1:97" ht="13.5" customHeight="1" x14ac:dyDescent="0.35">
      <c r="A949" s="25"/>
      <c r="B949" s="132"/>
      <c r="C949" s="27"/>
      <c r="D949" s="104"/>
      <c r="E949" s="105"/>
      <c r="F949" s="29"/>
      <c r="G949" s="30"/>
      <c r="H949" s="30"/>
      <c r="I949" s="31"/>
      <c r="J949" s="106"/>
      <c r="K949" s="106"/>
      <c r="L949" s="107"/>
      <c r="M949" s="107"/>
      <c r="N949" s="108"/>
      <c r="O949" s="108"/>
      <c r="P949" s="108"/>
      <c r="Q949" s="108"/>
      <c r="R949" s="108"/>
      <c r="S949" s="107"/>
      <c r="T949" s="107"/>
      <c r="U949" s="33"/>
      <c r="V949" s="31"/>
      <c r="W949" s="38"/>
      <c r="X949" s="38"/>
      <c r="Y949" s="38"/>
      <c r="Z949" s="38"/>
      <c r="AA949" s="38"/>
      <c r="AB949" s="33"/>
      <c r="AC949" s="33"/>
      <c r="AD949" s="33"/>
      <c r="AE949" s="33"/>
      <c r="AF949" s="33"/>
      <c r="AG949" s="33"/>
      <c r="AH949" s="33"/>
      <c r="AI949" s="170"/>
      <c r="AJ949" s="170"/>
      <c r="AK949" s="170"/>
      <c r="AL949" s="170"/>
      <c r="AM949" s="33"/>
      <c r="AN949" s="48"/>
      <c r="AO949" s="34"/>
      <c r="AP949" s="38"/>
      <c r="AQ949" s="34"/>
      <c r="AR949" s="31"/>
      <c r="AS949" s="38"/>
      <c r="AT949" s="38"/>
      <c r="AU949" s="37"/>
      <c r="AV949" s="38"/>
      <c r="AW949" s="38"/>
      <c r="AX949" s="147"/>
      <c r="AY949" s="60"/>
      <c r="AZ949" s="60"/>
      <c r="BA949" s="148"/>
      <c r="BB949" s="282"/>
      <c r="BC949" s="283"/>
      <c r="BD949" s="147"/>
      <c r="BE949" s="147"/>
      <c r="BF949" s="147"/>
      <c r="BG949" s="147"/>
      <c r="BH949" s="147"/>
      <c r="BI949" s="147"/>
      <c r="BJ949" s="147"/>
      <c r="BK949" s="148"/>
      <c r="BL949" s="149"/>
      <c r="BM949" s="149"/>
      <c r="BN949" s="147"/>
      <c r="BO949" s="38"/>
      <c r="BP949" s="38"/>
      <c r="BQ949" s="187"/>
      <c r="BR949" s="61"/>
      <c r="BS949" s="61"/>
      <c r="BT949" s="188"/>
      <c r="BU949" s="275"/>
      <c r="BV949" s="275"/>
      <c r="BW949" s="187"/>
      <c r="BX949" s="187"/>
      <c r="BY949" s="187"/>
      <c r="BZ949" s="187"/>
      <c r="CA949" s="187"/>
      <c r="CB949" s="187"/>
      <c r="CC949" s="187"/>
      <c r="CD949" s="187"/>
      <c r="CE949" s="187"/>
      <c r="CF949" s="188"/>
      <c r="CG949" s="189"/>
      <c r="CH949" s="189"/>
      <c r="CI949" s="187"/>
      <c r="CJ949" s="38"/>
      <c r="CK949" s="38"/>
      <c r="CL949" s="38"/>
      <c r="CM949" s="38"/>
      <c r="CN949" s="38"/>
      <c r="CO949" s="38"/>
      <c r="CP949" s="38"/>
      <c r="CQ949" s="38"/>
      <c r="CR949" s="38"/>
      <c r="CS949" s="38"/>
    </row>
    <row r="950" spans="1:97" ht="13.5" customHeight="1" x14ac:dyDescent="0.35">
      <c r="A950" s="25"/>
      <c r="B950" s="132"/>
      <c r="C950" s="27"/>
      <c r="D950" s="104"/>
      <c r="E950" s="105"/>
      <c r="F950" s="29"/>
      <c r="G950" s="30"/>
      <c r="H950" s="30"/>
      <c r="I950" s="31"/>
      <c r="J950" s="106"/>
      <c r="K950" s="106"/>
      <c r="L950" s="107"/>
      <c r="M950" s="107"/>
      <c r="N950" s="108"/>
      <c r="O950" s="108"/>
      <c r="P950" s="108"/>
      <c r="Q950" s="108"/>
      <c r="R950" s="108"/>
      <c r="S950" s="107"/>
      <c r="T950" s="107"/>
      <c r="U950" s="33"/>
      <c r="V950" s="31"/>
      <c r="W950" s="38"/>
      <c r="X950" s="38"/>
      <c r="Y950" s="38"/>
      <c r="Z950" s="38"/>
      <c r="AA950" s="38"/>
      <c r="AB950" s="33"/>
      <c r="AC950" s="33"/>
      <c r="AD950" s="33"/>
      <c r="AE950" s="33"/>
      <c r="AF950" s="33"/>
      <c r="AG950" s="33"/>
      <c r="AH950" s="33"/>
      <c r="AI950" s="170"/>
      <c r="AJ950" s="170"/>
      <c r="AK950" s="170"/>
      <c r="AL950" s="170"/>
      <c r="AM950" s="33"/>
      <c r="AN950" s="48"/>
      <c r="AO950" s="34"/>
      <c r="AP950" s="38"/>
      <c r="AQ950" s="34"/>
      <c r="AR950" s="31"/>
      <c r="AS950" s="38"/>
      <c r="AT950" s="38"/>
      <c r="AU950" s="37"/>
      <c r="AV950" s="38"/>
      <c r="AW950" s="38"/>
      <c r="AX950" s="147"/>
      <c r="AY950" s="60"/>
      <c r="AZ950" s="60"/>
      <c r="BA950" s="148"/>
      <c r="BB950" s="282"/>
      <c r="BC950" s="283"/>
      <c r="BD950" s="147"/>
      <c r="BE950" s="147"/>
      <c r="BF950" s="147"/>
      <c r="BG950" s="147"/>
      <c r="BH950" s="147"/>
      <c r="BI950" s="147"/>
      <c r="BJ950" s="147"/>
      <c r="BK950" s="148"/>
      <c r="BL950" s="149"/>
      <c r="BM950" s="149"/>
      <c r="BN950" s="147"/>
      <c r="BO950" s="38"/>
      <c r="BP950" s="38"/>
      <c r="BQ950" s="187"/>
      <c r="BR950" s="61"/>
      <c r="BS950" s="61"/>
      <c r="BT950" s="188"/>
      <c r="BU950" s="275"/>
      <c r="BV950" s="275"/>
      <c r="BW950" s="187"/>
      <c r="BX950" s="187"/>
      <c r="BY950" s="187"/>
      <c r="BZ950" s="187"/>
      <c r="CA950" s="187"/>
      <c r="CB950" s="187"/>
      <c r="CC950" s="187"/>
      <c r="CD950" s="187"/>
      <c r="CE950" s="187"/>
      <c r="CF950" s="188"/>
      <c r="CG950" s="189"/>
      <c r="CH950" s="189"/>
      <c r="CI950" s="187"/>
      <c r="CJ950" s="38"/>
      <c r="CK950" s="38"/>
      <c r="CL950" s="38"/>
      <c r="CM950" s="38"/>
      <c r="CN950" s="38"/>
      <c r="CO950" s="38"/>
      <c r="CP950" s="38"/>
      <c r="CQ950" s="38"/>
      <c r="CR950" s="38"/>
      <c r="CS950" s="38"/>
    </row>
    <row r="951" spans="1:97" ht="13.5" customHeight="1" x14ac:dyDescent="0.35">
      <c r="A951" s="25"/>
      <c r="B951" s="132"/>
      <c r="C951" s="27"/>
      <c r="D951" s="104"/>
      <c r="E951" s="105"/>
      <c r="F951" s="29"/>
      <c r="G951" s="30"/>
      <c r="H951" s="30"/>
      <c r="I951" s="31"/>
      <c r="J951" s="106"/>
      <c r="K951" s="106"/>
      <c r="L951" s="107"/>
      <c r="M951" s="107"/>
      <c r="N951" s="108"/>
      <c r="O951" s="108"/>
      <c r="P951" s="108"/>
      <c r="Q951" s="108"/>
      <c r="R951" s="108"/>
      <c r="S951" s="107"/>
      <c r="T951" s="107"/>
      <c r="U951" s="33"/>
      <c r="V951" s="31"/>
      <c r="W951" s="38"/>
      <c r="X951" s="38"/>
      <c r="Y951" s="38"/>
      <c r="Z951" s="38"/>
      <c r="AA951" s="38"/>
      <c r="AB951" s="33"/>
      <c r="AC951" s="33"/>
      <c r="AD951" s="33"/>
      <c r="AE951" s="33"/>
      <c r="AF951" s="33"/>
      <c r="AG951" s="33"/>
      <c r="AH951" s="33"/>
      <c r="AI951" s="170"/>
      <c r="AJ951" s="170"/>
      <c r="AK951" s="170"/>
      <c r="AL951" s="170"/>
      <c r="AM951" s="33"/>
      <c r="AN951" s="48"/>
      <c r="AO951" s="34"/>
      <c r="AP951" s="38"/>
      <c r="AQ951" s="34"/>
      <c r="AR951" s="31"/>
      <c r="AS951" s="38"/>
      <c r="AT951" s="38"/>
      <c r="AU951" s="37"/>
      <c r="AV951" s="38"/>
      <c r="AW951" s="38"/>
      <c r="AX951" s="147"/>
      <c r="AY951" s="60"/>
      <c r="AZ951" s="60"/>
      <c r="BA951" s="148"/>
      <c r="BB951" s="282"/>
      <c r="BC951" s="283"/>
      <c r="BD951" s="147"/>
      <c r="BE951" s="147"/>
      <c r="BF951" s="147"/>
      <c r="BG951" s="147"/>
      <c r="BH951" s="147"/>
      <c r="BI951" s="147"/>
      <c r="BJ951" s="147"/>
      <c r="BK951" s="148"/>
      <c r="BL951" s="149"/>
      <c r="BM951" s="149"/>
      <c r="BN951" s="147"/>
      <c r="BO951" s="38"/>
      <c r="BP951" s="38"/>
      <c r="BQ951" s="187"/>
      <c r="BR951" s="61"/>
      <c r="BS951" s="61"/>
      <c r="BT951" s="188"/>
      <c r="BU951" s="275"/>
      <c r="BV951" s="275"/>
      <c r="BW951" s="187"/>
      <c r="BX951" s="187"/>
      <c r="BY951" s="187"/>
      <c r="BZ951" s="187"/>
      <c r="CA951" s="187"/>
      <c r="CB951" s="187"/>
      <c r="CC951" s="187"/>
      <c r="CD951" s="187"/>
      <c r="CE951" s="187"/>
      <c r="CF951" s="188"/>
      <c r="CG951" s="189"/>
      <c r="CH951" s="189"/>
      <c r="CI951" s="187"/>
      <c r="CJ951" s="38"/>
      <c r="CK951" s="38"/>
      <c r="CL951" s="38"/>
      <c r="CM951" s="38"/>
      <c r="CN951" s="38"/>
      <c r="CO951" s="38"/>
      <c r="CP951" s="38"/>
      <c r="CQ951" s="38"/>
      <c r="CR951" s="38"/>
      <c r="CS951" s="38"/>
    </row>
    <row r="952" spans="1:97" ht="13.5" customHeight="1" x14ac:dyDescent="0.35">
      <c r="A952" s="25"/>
      <c r="B952" s="132"/>
      <c r="C952" s="27"/>
      <c r="D952" s="104"/>
      <c r="E952" s="105"/>
      <c r="F952" s="29"/>
      <c r="G952" s="30"/>
      <c r="H952" s="30"/>
      <c r="I952" s="31"/>
      <c r="J952" s="106"/>
      <c r="K952" s="106"/>
      <c r="L952" s="107"/>
      <c r="M952" s="107"/>
      <c r="N952" s="108"/>
      <c r="O952" s="108"/>
      <c r="P952" s="108"/>
      <c r="Q952" s="108"/>
      <c r="R952" s="108"/>
      <c r="S952" s="107"/>
      <c r="T952" s="107"/>
      <c r="U952" s="33"/>
      <c r="V952" s="31"/>
      <c r="W952" s="38"/>
      <c r="X952" s="38"/>
      <c r="Y952" s="38"/>
      <c r="Z952" s="38"/>
      <c r="AA952" s="38"/>
      <c r="AB952" s="33"/>
      <c r="AC952" s="33"/>
      <c r="AD952" s="33"/>
      <c r="AE952" s="33"/>
      <c r="AF952" s="33"/>
      <c r="AG952" s="33"/>
      <c r="AH952" s="33"/>
      <c r="AI952" s="170"/>
      <c r="AJ952" s="170"/>
      <c r="AK952" s="170"/>
      <c r="AL952" s="170"/>
      <c r="AM952" s="33"/>
      <c r="AN952" s="48"/>
      <c r="AO952" s="34"/>
      <c r="AP952" s="38"/>
      <c r="AQ952" s="34"/>
      <c r="AR952" s="31"/>
      <c r="AS952" s="38"/>
      <c r="AT952" s="38"/>
      <c r="AU952" s="37"/>
      <c r="AV952" s="38"/>
      <c r="AW952" s="38"/>
      <c r="AX952" s="147"/>
      <c r="AY952" s="60"/>
      <c r="AZ952" s="60"/>
      <c r="BA952" s="148"/>
      <c r="BB952" s="282"/>
      <c r="BC952" s="283"/>
      <c r="BD952" s="147"/>
      <c r="BE952" s="147"/>
      <c r="BF952" s="147"/>
      <c r="BG952" s="147"/>
      <c r="BH952" s="147"/>
      <c r="BI952" s="147"/>
      <c r="BJ952" s="147"/>
      <c r="BK952" s="148"/>
      <c r="BL952" s="149"/>
      <c r="BM952" s="149"/>
      <c r="BN952" s="147"/>
      <c r="BO952" s="38"/>
      <c r="BP952" s="38"/>
      <c r="BQ952" s="187"/>
      <c r="BR952" s="61"/>
      <c r="BS952" s="61"/>
      <c r="BT952" s="188"/>
      <c r="BU952" s="275"/>
      <c r="BV952" s="275"/>
      <c r="BW952" s="187"/>
      <c r="BX952" s="187"/>
      <c r="BY952" s="187"/>
      <c r="BZ952" s="187"/>
      <c r="CA952" s="187"/>
      <c r="CB952" s="187"/>
      <c r="CC952" s="187"/>
      <c r="CD952" s="187"/>
      <c r="CE952" s="187"/>
      <c r="CF952" s="188"/>
      <c r="CG952" s="189"/>
      <c r="CH952" s="189"/>
      <c r="CI952" s="187"/>
      <c r="CJ952" s="38"/>
      <c r="CK952" s="38"/>
      <c r="CL952" s="38"/>
      <c r="CM952" s="38"/>
      <c r="CN952" s="38"/>
      <c r="CO952" s="38"/>
      <c r="CP952" s="38"/>
      <c r="CQ952" s="38"/>
      <c r="CR952" s="38"/>
      <c r="CS952" s="38"/>
    </row>
    <row r="953" spans="1:97" ht="13.5" customHeight="1" x14ac:dyDescent="0.35">
      <c r="A953" s="25"/>
      <c r="B953" s="132"/>
      <c r="C953" s="27"/>
      <c r="D953" s="104"/>
      <c r="E953" s="105"/>
      <c r="F953" s="29"/>
      <c r="G953" s="30"/>
      <c r="H953" s="30"/>
      <c r="I953" s="31"/>
      <c r="J953" s="106"/>
      <c r="K953" s="106"/>
      <c r="L953" s="107"/>
      <c r="M953" s="107"/>
      <c r="N953" s="108"/>
      <c r="O953" s="108"/>
      <c r="P953" s="108"/>
      <c r="Q953" s="108"/>
      <c r="R953" s="108"/>
      <c r="S953" s="107"/>
      <c r="T953" s="107"/>
      <c r="U953" s="33"/>
      <c r="V953" s="31"/>
      <c r="W953" s="38"/>
      <c r="X953" s="38"/>
      <c r="Y953" s="38"/>
      <c r="Z953" s="38"/>
      <c r="AA953" s="38"/>
      <c r="AB953" s="33"/>
      <c r="AC953" s="33"/>
      <c r="AD953" s="33"/>
      <c r="AE953" s="33"/>
      <c r="AF953" s="33"/>
      <c r="AG953" s="33"/>
      <c r="AH953" s="33"/>
      <c r="AI953" s="170"/>
      <c r="AJ953" s="170"/>
      <c r="AK953" s="170"/>
      <c r="AL953" s="170"/>
      <c r="AM953" s="33"/>
      <c r="AN953" s="48"/>
      <c r="AO953" s="34"/>
      <c r="AP953" s="38"/>
      <c r="AQ953" s="34"/>
      <c r="AR953" s="31"/>
      <c r="AS953" s="38"/>
      <c r="AT953" s="38"/>
      <c r="AU953" s="37"/>
      <c r="AV953" s="38"/>
      <c r="AW953" s="38"/>
      <c r="AX953" s="147"/>
      <c r="AY953" s="60"/>
      <c r="AZ953" s="60"/>
      <c r="BA953" s="148"/>
      <c r="BB953" s="282"/>
      <c r="BC953" s="283"/>
      <c r="BD953" s="147"/>
      <c r="BE953" s="147"/>
      <c r="BF953" s="147"/>
      <c r="BG953" s="147"/>
      <c r="BH953" s="147"/>
      <c r="BI953" s="147"/>
      <c r="BJ953" s="147"/>
      <c r="BK953" s="148"/>
      <c r="BL953" s="149"/>
      <c r="BM953" s="149"/>
      <c r="BN953" s="147"/>
      <c r="BO953" s="38"/>
      <c r="BP953" s="38"/>
      <c r="BQ953" s="187"/>
      <c r="BR953" s="61"/>
      <c r="BS953" s="61"/>
      <c r="BT953" s="188"/>
      <c r="BU953" s="275"/>
      <c r="BV953" s="275"/>
      <c r="BW953" s="187"/>
      <c r="BX953" s="187"/>
      <c r="BY953" s="187"/>
      <c r="BZ953" s="187"/>
      <c r="CA953" s="187"/>
      <c r="CB953" s="187"/>
      <c r="CC953" s="187"/>
      <c r="CD953" s="187"/>
      <c r="CE953" s="187"/>
      <c r="CF953" s="188"/>
      <c r="CG953" s="189"/>
      <c r="CH953" s="189"/>
      <c r="CI953" s="187"/>
      <c r="CJ953" s="38"/>
      <c r="CK953" s="38"/>
      <c r="CL953" s="38"/>
      <c r="CM953" s="38"/>
      <c r="CN953" s="38"/>
      <c r="CO953" s="38"/>
      <c r="CP953" s="38"/>
      <c r="CQ953" s="38"/>
      <c r="CR953" s="38"/>
      <c r="CS953" s="38"/>
    </row>
    <row r="954" spans="1:97" ht="13.5" customHeight="1" x14ac:dyDescent="0.35">
      <c r="A954" s="25"/>
      <c r="B954" s="132"/>
      <c r="C954" s="27"/>
      <c r="D954" s="104"/>
      <c r="E954" s="105"/>
      <c r="F954" s="29"/>
      <c r="G954" s="30"/>
      <c r="H954" s="30"/>
      <c r="I954" s="31"/>
      <c r="J954" s="106"/>
      <c r="K954" s="106"/>
      <c r="L954" s="107"/>
      <c r="M954" s="107"/>
      <c r="N954" s="108"/>
      <c r="O954" s="108"/>
      <c r="P954" s="108"/>
      <c r="Q954" s="108"/>
      <c r="R954" s="108"/>
      <c r="S954" s="107"/>
      <c r="T954" s="107"/>
      <c r="U954" s="33"/>
      <c r="V954" s="31"/>
      <c r="W954" s="38"/>
      <c r="X954" s="38"/>
      <c r="Y954" s="38"/>
      <c r="Z954" s="38"/>
      <c r="AA954" s="38"/>
      <c r="AB954" s="33"/>
      <c r="AC954" s="33"/>
      <c r="AD954" s="33"/>
      <c r="AE954" s="33"/>
      <c r="AF954" s="33"/>
      <c r="AG954" s="33"/>
      <c r="AH954" s="33"/>
      <c r="AI954" s="170"/>
      <c r="AJ954" s="170"/>
      <c r="AK954" s="170"/>
      <c r="AL954" s="170"/>
      <c r="AM954" s="33"/>
      <c r="AN954" s="48"/>
      <c r="AO954" s="34"/>
      <c r="AP954" s="38"/>
      <c r="AQ954" s="34"/>
      <c r="AR954" s="31"/>
      <c r="AS954" s="38"/>
      <c r="AT954" s="38"/>
      <c r="AU954" s="37"/>
      <c r="AV954" s="38"/>
      <c r="AW954" s="38"/>
      <c r="AX954" s="147"/>
      <c r="AY954" s="60"/>
      <c r="AZ954" s="60"/>
      <c r="BA954" s="148"/>
      <c r="BB954" s="282"/>
      <c r="BC954" s="283"/>
      <c r="BD954" s="147"/>
      <c r="BE954" s="147"/>
      <c r="BF954" s="147"/>
      <c r="BG954" s="147"/>
      <c r="BH954" s="147"/>
      <c r="BI954" s="147"/>
      <c r="BJ954" s="147"/>
      <c r="BK954" s="148"/>
      <c r="BL954" s="149"/>
      <c r="BM954" s="149"/>
      <c r="BN954" s="147"/>
      <c r="BO954" s="38"/>
      <c r="BP954" s="38"/>
      <c r="BQ954" s="187"/>
      <c r="BR954" s="61"/>
      <c r="BS954" s="61"/>
      <c r="BT954" s="188"/>
      <c r="BU954" s="275"/>
      <c r="BV954" s="275"/>
      <c r="BW954" s="187"/>
      <c r="BX954" s="187"/>
      <c r="BY954" s="187"/>
      <c r="BZ954" s="187"/>
      <c r="CA954" s="187"/>
      <c r="CB954" s="187"/>
      <c r="CC954" s="187"/>
      <c r="CD954" s="187"/>
      <c r="CE954" s="187"/>
      <c r="CF954" s="188"/>
      <c r="CG954" s="189"/>
      <c r="CH954" s="189"/>
      <c r="CI954" s="187"/>
      <c r="CJ954" s="38"/>
      <c r="CK954" s="38"/>
      <c r="CL954" s="38"/>
      <c r="CM954" s="38"/>
      <c r="CN954" s="38"/>
      <c r="CO954" s="38"/>
      <c r="CP954" s="38"/>
      <c r="CQ954" s="38"/>
      <c r="CR954" s="38"/>
      <c r="CS954" s="38"/>
    </row>
    <row r="955" spans="1:97" ht="13.5" customHeight="1" x14ac:dyDescent="0.35">
      <c r="A955" s="25"/>
      <c r="B955" s="132"/>
      <c r="C955" s="27"/>
      <c r="D955" s="104"/>
      <c r="E955" s="105"/>
      <c r="F955" s="29"/>
      <c r="G955" s="30"/>
      <c r="H955" s="30"/>
      <c r="I955" s="31"/>
      <c r="J955" s="106"/>
      <c r="K955" s="106"/>
      <c r="L955" s="107"/>
      <c r="M955" s="107"/>
      <c r="N955" s="108"/>
      <c r="O955" s="108"/>
      <c r="P955" s="108"/>
      <c r="Q955" s="108"/>
      <c r="R955" s="108"/>
      <c r="S955" s="107"/>
      <c r="T955" s="107"/>
      <c r="U955" s="33"/>
      <c r="V955" s="31"/>
      <c r="W955" s="38"/>
      <c r="X955" s="38"/>
      <c r="Y955" s="38"/>
      <c r="Z955" s="38"/>
      <c r="AA955" s="38"/>
      <c r="AB955" s="33"/>
      <c r="AC955" s="33"/>
      <c r="AD955" s="33"/>
      <c r="AE955" s="33"/>
      <c r="AF955" s="33"/>
      <c r="AG955" s="33"/>
      <c r="AH955" s="33"/>
      <c r="AI955" s="170"/>
      <c r="AJ955" s="170"/>
      <c r="AK955" s="170"/>
      <c r="AL955" s="170"/>
      <c r="AM955" s="33"/>
      <c r="AN955" s="48"/>
      <c r="AO955" s="34"/>
      <c r="AP955" s="38"/>
      <c r="AQ955" s="34"/>
      <c r="AR955" s="31"/>
      <c r="AS955" s="38"/>
      <c r="AT955" s="38"/>
      <c r="AU955" s="37"/>
      <c r="AV955" s="38"/>
      <c r="AW955" s="38"/>
      <c r="AX955" s="147"/>
      <c r="AY955" s="60"/>
      <c r="AZ955" s="60"/>
      <c r="BA955" s="148"/>
      <c r="BB955" s="282"/>
      <c r="BC955" s="283"/>
      <c r="BD955" s="147"/>
      <c r="BE955" s="147"/>
      <c r="BF955" s="147"/>
      <c r="BG955" s="147"/>
      <c r="BH955" s="147"/>
      <c r="BI955" s="147"/>
      <c r="BJ955" s="147"/>
      <c r="BK955" s="148"/>
      <c r="BL955" s="149"/>
      <c r="BM955" s="149"/>
      <c r="BN955" s="147"/>
      <c r="BO955" s="38"/>
      <c r="BP955" s="38"/>
      <c r="BQ955" s="187"/>
      <c r="BR955" s="61"/>
      <c r="BS955" s="61"/>
      <c r="BT955" s="188"/>
      <c r="BU955" s="275"/>
      <c r="BV955" s="275"/>
      <c r="BW955" s="187"/>
      <c r="BX955" s="187"/>
      <c r="BY955" s="187"/>
      <c r="BZ955" s="187"/>
      <c r="CA955" s="187"/>
      <c r="CB955" s="187"/>
      <c r="CC955" s="187"/>
      <c r="CD955" s="187"/>
      <c r="CE955" s="187"/>
      <c r="CF955" s="188"/>
      <c r="CG955" s="189"/>
      <c r="CH955" s="189"/>
      <c r="CI955" s="187"/>
      <c r="CJ955" s="38"/>
      <c r="CK955" s="38"/>
      <c r="CL955" s="38"/>
      <c r="CM955" s="38"/>
      <c r="CN955" s="38"/>
      <c r="CO955" s="38"/>
      <c r="CP955" s="38"/>
      <c r="CQ955" s="38"/>
      <c r="CR955" s="38"/>
      <c r="CS955" s="38"/>
    </row>
    <row r="956" spans="1:97" ht="13.5" customHeight="1" x14ac:dyDescent="0.35">
      <c r="A956" s="25"/>
      <c r="B956" s="132"/>
      <c r="C956" s="27"/>
      <c r="D956" s="104"/>
      <c r="E956" s="105"/>
      <c r="F956" s="29"/>
      <c r="G956" s="30"/>
      <c r="H956" s="30"/>
      <c r="I956" s="31"/>
      <c r="J956" s="106"/>
      <c r="K956" s="106"/>
      <c r="L956" s="107"/>
      <c r="M956" s="107"/>
      <c r="N956" s="108"/>
      <c r="O956" s="108"/>
      <c r="P956" s="108"/>
      <c r="Q956" s="108"/>
      <c r="R956" s="108"/>
      <c r="S956" s="107"/>
      <c r="T956" s="107"/>
      <c r="U956" s="33"/>
      <c r="V956" s="31"/>
      <c r="W956" s="38"/>
      <c r="X956" s="38"/>
      <c r="Y956" s="38"/>
      <c r="Z956" s="38"/>
      <c r="AA956" s="38"/>
      <c r="AB956" s="33"/>
      <c r="AC956" s="33"/>
      <c r="AD956" s="33"/>
      <c r="AE956" s="33"/>
      <c r="AF956" s="33"/>
      <c r="AG956" s="33"/>
      <c r="AH956" s="33"/>
      <c r="AI956" s="170"/>
      <c r="AJ956" s="170"/>
      <c r="AK956" s="170"/>
      <c r="AL956" s="170"/>
      <c r="AM956" s="33"/>
      <c r="AN956" s="48"/>
      <c r="AO956" s="34"/>
      <c r="AP956" s="38"/>
      <c r="AQ956" s="34"/>
      <c r="AR956" s="31"/>
      <c r="AS956" s="38"/>
      <c r="AT956" s="38"/>
      <c r="AU956" s="37"/>
      <c r="AV956" s="38"/>
      <c r="AW956" s="38"/>
      <c r="AX956" s="147"/>
      <c r="AY956" s="60"/>
      <c r="AZ956" s="60"/>
      <c r="BA956" s="148"/>
      <c r="BB956" s="282"/>
      <c r="BC956" s="283"/>
      <c r="BD956" s="147"/>
      <c r="BE956" s="147"/>
      <c r="BF956" s="147"/>
      <c r="BG956" s="147"/>
      <c r="BH956" s="147"/>
      <c r="BI956" s="147"/>
      <c r="BJ956" s="147"/>
      <c r="BK956" s="148"/>
      <c r="BL956" s="149"/>
      <c r="BM956" s="149"/>
      <c r="BN956" s="147"/>
      <c r="BO956" s="38"/>
      <c r="BP956" s="38"/>
      <c r="BQ956" s="187"/>
      <c r="BR956" s="61"/>
      <c r="BS956" s="61"/>
      <c r="BT956" s="188"/>
      <c r="BU956" s="275"/>
      <c r="BV956" s="275"/>
      <c r="BW956" s="187"/>
      <c r="BX956" s="187"/>
      <c r="BY956" s="187"/>
      <c r="BZ956" s="187"/>
      <c r="CA956" s="187"/>
      <c r="CB956" s="187"/>
      <c r="CC956" s="187"/>
      <c r="CD956" s="187"/>
      <c r="CE956" s="187"/>
      <c r="CF956" s="188"/>
      <c r="CG956" s="189"/>
      <c r="CH956" s="189"/>
      <c r="CI956" s="187"/>
      <c r="CJ956" s="38"/>
      <c r="CK956" s="38"/>
      <c r="CL956" s="38"/>
      <c r="CM956" s="38"/>
      <c r="CN956" s="38"/>
      <c r="CO956" s="38"/>
      <c r="CP956" s="38"/>
      <c r="CQ956" s="38"/>
      <c r="CR956" s="38"/>
      <c r="CS956" s="38"/>
    </row>
    <row r="957" spans="1:97" ht="13.5" customHeight="1" x14ac:dyDescent="0.35">
      <c r="A957" s="25"/>
      <c r="B957" s="132"/>
      <c r="C957" s="27"/>
      <c r="D957" s="104"/>
      <c r="E957" s="105"/>
      <c r="F957" s="29"/>
      <c r="G957" s="30"/>
      <c r="H957" s="30"/>
      <c r="I957" s="31"/>
      <c r="J957" s="106"/>
      <c r="K957" s="106"/>
      <c r="L957" s="107"/>
      <c r="M957" s="107"/>
      <c r="N957" s="108"/>
      <c r="O957" s="108"/>
      <c r="P957" s="108"/>
      <c r="Q957" s="108"/>
      <c r="R957" s="108"/>
      <c r="S957" s="107"/>
      <c r="T957" s="107"/>
      <c r="U957" s="33"/>
      <c r="V957" s="31"/>
      <c r="W957" s="38"/>
      <c r="X957" s="38"/>
      <c r="Y957" s="38"/>
      <c r="Z957" s="38"/>
      <c r="AA957" s="38"/>
      <c r="AB957" s="33"/>
      <c r="AC957" s="33"/>
      <c r="AD957" s="33"/>
      <c r="AE957" s="33"/>
      <c r="AF957" s="33"/>
      <c r="AG957" s="33"/>
      <c r="AH957" s="33"/>
      <c r="AI957" s="170"/>
      <c r="AJ957" s="170"/>
      <c r="AK957" s="170"/>
      <c r="AL957" s="170"/>
      <c r="AM957" s="33"/>
      <c r="AN957" s="48"/>
      <c r="AO957" s="34"/>
      <c r="AP957" s="38"/>
      <c r="AQ957" s="34"/>
      <c r="AR957" s="31"/>
      <c r="AS957" s="38"/>
      <c r="AT957" s="38"/>
      <c r="AU957" s="37"/>
      <c r="AV957" s="38"/>
      <c r="AW957" s="38"/>
      <c r="AX957" s="147"/>
      <c r="AY957" s="60"/>
      <c r="AZ957" s="60"/>
      <c r="BA957" s="148"/>
      <c r="BB957" s="282"/>
      <c r="BC957" s="283"/>
      <c r="BD957" s="147"/>
      <c r="BE957" s="147"/>
      <c r="BF957" s="147"/>
      <c r="BG957" s="147"/>
      <c r="BH957" s="147"/>
      <c r="BI957" s="147"/>
      <c r="BJ957" s="147"/>
      <c r="BK957" s="148"/>
      <c r="BL957" s="149"/>
      <c r="BM957" s="149"/>
      <c r="BN957" s="147"/>
      <c r="BO957" s="38"/>
      <c r="BP957" s="38"/>
      <c r="BQ957" s="187"/>
      <c r="BR957" s="61"/>
      <c r="BS957" s="61"/>
      <c r="BT957" s="188"/>
      <c r="BU957" s="275"/>
      <c r="BV957" s="275"/>
      <c r="BW957" s="187"/>
      <c r="BX957" s="187"/>
      <c r="BY957" s="187"/>
      <c r="BZ957" s="187"/>
      <c r="CA957" s="187"/>
      <c r="CB957" s="187"/>
      <c r="CC957" s="187"/>
      <c r="CD957" s="187"/>
      <c r="CE957" s="187"/>
      <c r="CF957" s="188"/>
      <c r="CG957" s="189"/>
      <c r="CH957" s="189"/>
      <c r="CI957" s="187"/>
      <c r="CJ957" s="38"/>
      <c r="CK957" s="38"/>
      <c r="CL957" s="38"/>
      <c r="CM957" s="38"/>
      <c r="CN957" s="38"/>
      <c r="CO957" s="38"/>
      <c r="CP957" s="38"/>
      <c r="CQ957" s="38"/>
      <c r="CR957" s="38"/>
      <c r="CS957" s="38"/>
    </row>
    <row r="958" spans="1:97" ht="13.5" customHeight="1" x14ac:dyDescent="0.35">
      <c r="A958" s="25"/>
      <c r="B958" s="132"/>
      <c r="C958" s="27"/>
      <c r="D958" s="104"/>
      <c r="E958" s="105"/>
      <c r="F958" s="29"/>
      <c r="G958" s="30"/>
      <c r="H958" s="30"/>
      <c r="I958" s="31"/>
      <c r="J958" s="106"/>
      <c r="K958" s="106"/>
      <c r="L958" s="107"/>
      <c r="M958" s="107"/>
      <c r="N958" s="108"/>
      <c r="O958" s="108"/>
      <c r="P958" s="108"/>
      <c r="Q958" s="108"/>
      <c r="R958" s="108"/>
      <c r="S958" s="107"/>
      <c r="T958" s="107"/>
      <c r="U958" s="33"/>
      <c r="V958" s="31"/>
      <c r="W958" s="38"/>
      <c r="X958" s="38"/>
      <c r="Y958" s="38"/>
      <c r="Z958" s="38"/>
      <c r="AA958" s="38"/>
      <c r="AB958" s="33"/>
      <c r="AC958" s="33"/>
      <c r="AD958" s="33"/>
      <c r="AE958" s="33"/>
      <c r="AF958" s="33"/>
      <c r="AG958" s="33"/>
      <c r="AH958" s="33"/>
      <c r="AI958" s="170"/>
      <c r="AJ958" s="170"/>
      <c r="AK958" s="170"/>
      <c r="AL958" s="170"/>
      <c r="AM958" s="33"/>
      <c r="AN958" s="48"/>
      <c r="AO958" s="34"/>
      <c r="AP958" s="38"/>
      <c r="AQ958" s="34"/>
      <c r="AR958" s="31"/>
      <c r="AS958" s="38"/>
      <c r="AT958" s="38"/>
      <c r="AU958" s="37"/>
      <c r="AV958" s="38"/>
      <c r="AW958" s="38"/>
      <c r="AX958" s="147"/>
      <c r="AY958" s="60"/>
      <c r="AZ958" s="60"/>
      <c r="BA958" s="148"/>
      <c r="BB958" s="282"/>
      <c r="BC958" s="283"/>
      <c r="BD958" s="147"/>
      <c r="BE958" s="147"/>
      <c r="BF958" s="147"/>
      <c r="BG958" s="147"/>
      <c r="BH958" s="147"/>
      <c r="BI958" s="147"/>
      <c r="BJ958" s="147"/>
      <c r="BK958" s="148"/>
      <c r="BL958" s="149"/>
      <c r="BM958" s="149"/>
      <c r="BN958" s="147"/>
      <c r="BO958" s="38"/>
      <c r="BP958" s="38"/>
      <c r="BQ958" s="187"/>
      <c r="BR958" s="61"/>
      <c r="BS958" s="61"/>
      <c r="BT958" s="188"/>
      <c r="BU958" s="275"/>
      <c r="BV958" s="275"/>
      <c r="BW958" s="187"/>
      <c r="BX958" s="187"/>
      <c r="BY958" s="187"/>
      <c r="BZ958" s="187"/>
      <c r="CA958" s="187"/>
      <c r="CB958" s="187"/>
      <c r="CC958" s="187"/>
      <c r="CD958" s="187"/>
      <c r="CE958" s="187"/>
      <c r="CF958" s="188"/>
      <c r="CG958" s="189"/>
      <c r="CH958" s="189"/>
      <c r="CI958" s="187"/>
      <c r="CJ958" s="38"/>
      <c r="CK958" s="38"/>
      <c r="CL958" s="38"/>
      <c r="CM958" s="38"/>
      <c r="CN958" s="38"/>
      <c r="CO958" s="38"/>
      <c r="CP958" s="38"/>
      <c r="CQ958" s="38"/>
      <c r="CR958" s="38"/>
      <c r="CS958" s="38"/>
    </row>
    <row r="959" spans="1:97" ht="13.5" customHeight="1" x14ac:dyDescent="0.35">
      <c r="A959" s="25"/>
      <c r="B959" s="132"/>
      <c r="C959" s="27"/>
      <c r="D959" s="104"/>
      <c r="E959" s="105"/>
      <c r="F959" s="29"/>
      <c r="G959" s="30"/>
      <c r="H959" s="30"/>
      <c r="I959" s="31"/>
      <c r="J959" s="106"/>
      <c r="K959" s="106"/>
      <c r="L959" s="107"/>
      <c r="M959" s="107"/>
      <c r="N959" s="108"/>
      <c r="O959" s="108"/>
      <c r="P959" s="108"/>
      <c r="Q959" s="108"/>
      <c r="R959" s="108"/>
      <c r="S959" s="107"/>
      <c r="T959" s="107"/>
      <c r="U959" s="33"/>
      <c r="V959" s="31"/>
      <c r="W959" s="38"/>
      <c r="X959" s="38"/>
      <c r="Y959" s="38"/>
      <c r="Z959" s="38"/>
      <c r="AA959" s="38"/>
      <c r="AB959" s="33"/>
      <c r="AC959" s="33"/>
      <c r="AD959" s="33"/>
      <c r="AE959" s="33"/>
      <c r="AF959" s="33"/>
      <c r="AG959" s="33"/>
      <c r="AH959" s="33"/>
      <c r="AI959" s="170"/>
      <c r="AJ959" s="170"/>
      <c r="AK959" s="170"/>
      <c r="AL959" s="170"/>
      <c r="AM959" s="33"/>
      <c r="AN959" s="48"/>
      <c r="AO959" s="34"/>
      <c r="AP959" s="38"/>
      <c r="AQ959" s="34"/>
      <c r="AR959" s="31"/>
      <c r="AS959" s="38"/>
      <c r="AT959" s="38"/>
      <c r="AU959" s="37"/>
      <c r="AV959" s="38"/>
      <c r="AW959" s="38"/>
      <c r="AX959" s="147"/>
      <c r="AY959" s="60"/>
      <c r="AZ959" s="60"/>
      <c r="BA959" s="148"/>
      <c r="BB959" s="282"/>
      <c r="BC959" s="283"/>
      <c r="BD959" s="147"/>
      <c r="BE959" s="147"/>
      <c r="BF959" s="147"/>
      <c r="BG959" s="147"/>
      <c r="BH959" s="147"/>
      <c r="BI959" s="147"/>
      <c r="BJ959" s="147"/>
      <c r="BK959" s="148"/>
      <c r="BL959" s="149"/>
      <c r="BM959" s="149"/>
      <c r="BN959" s="147"/>
      <c r="BO959" s="38"/>
      <c r="BP959" s="38"/>
      <c r="BQ959" s="187"/>
      <c r="BR959" s="61"/>
      <c r="BS959" s="61"/>
      <c r="BT959" s="188"/>
      <c r="BU959" s="275"/>
      <c r="BV959" s="275"/>
      <c r="BW959" s="187"/>
      <c r="BX959" s="187"/>
      <c r="BY959" s="187"/>
      <c r="BZ959" s="187"/>
      <c r="CA959" s="187"/>
      <c r="CB959" s="187"/>
      <c r="CC959" s="187"/>
      <c r="CD959" s="187"/>
      <c r="CE959" s="187"/>
      <c r="CF959" s="188"/>
      <c r="CG959" s="189"/>
      <c r="CH959" s="189"/>
      <c r="CI959" s="187"/>
      <c r="CJ959" s="38"/>
      <c r="CK959" s="38"/>
      <c r="CL959" s="38"/>
      <c r="CM959" s="38"/>
      <c r="CN959" s="38"/>
      <c r="CO959" s="38"/>
      <c r="CP959" s="38"/>
      <c r="CQ959" s="38"/>
      <c r="CR959" s="38"/>
      <c r="CS959" s="38"/>
    </row>
    <row r="960" spans="1:97" ht="13.5" customHeight="1" x14ac:dyDescent="0.35">
      <c r="A960" s="25"/>
      <c r="B960" s="132"/>
      <c r="C960" s="27"/>
      <c r="D960" s="104"/>
      <c r="E960" s="105"/>
      <c r="F960" s="29"/>
      <c r="G960" s="30"/>
      <c r="H960" s="30"/>
      <c r="I960" s="31"/>
      <c r="J960" s="106"/>
      <c r="K960" s="106"/>
      <c r="L960" s="107"/>
      <c r="M960" s="107"/>
      <c r="N960" s="108"/>
      <c r="O960" s="108"/>
      <c r="P960" s="108"/>
      <c r="Q960" s="108"/>
      <c r="R960" s="108"/>
      <c r="S960" s="107"/>
      <c r="T960" s="107"/>
      <c r="U960" s="33"/>
      <c r="V960" s="31"/>
      <c r="W960" s="38"/>
      <c r="X960" s="38"/>
      <c r="Y960" s="38"/>
      <c r="Z960" s="38"/>
      <c r="AA960" s="38"/>
      <c r="AB960" s="33"/>
      <c r="AC960" s="33"/>
      <c r="AD960" s="33"/>
      <c r="AE960" s="33"/>
      <c r="AF960" s="33"/>
      <c r="AG960" s="33"/>
      <c r="AH960" s="33"/>
      <c r="AI960" s="170"/>
      <c r="AJ960" s="170"/>
      <c r="AK960" s="170"/>
      <c r="AL960" s="170"/>
      <c r="AM960" s="33"/>
      <c r="AN960" s="48"/>
      <c r="AO960" s="34"/>
      <c r="AP960" s="38"/>
      <c r="AQ960" s="34"/>
      <c r="AR960" s="31"/>
      <c r="AS960" s="38"/>
      <c r="AT960" s="38"/>
      <c r="AU960" s="37"/>
      <c r="AV960" s="38"/>
      <c r="AW960" s="38"/>
      <c r="AX960" s="147"/>
      <c r="AY960" s="60"/>
      <c r="AZ960" s="60"/>
      <c r="BA960" s="148"/>
      <c r="BB960" s="282"/>
      <c r="BC960" s="283"/>
      <c r="BD960" s="147"/>
      <c r="BE960" s="147"/>
      <c r="BF960" s="147"/>
      <c r="BG960" s="147"/>
      <c r="BH960" s="147"/>
      <c r="BI960" s="147"/>
      <c r="BJ960" s="147"/>
      <c r="BK960" s="148"/>
      <c r="BL960" s="149"/>
      <c r="BM960" s="149"/>
      <c r="BN960" s="147"/>
      <c r="BO960" s="38"/>
      <c r="BP960" s="38"/>
      <c r="BQ960" s="187"/>
      <c r="BR960" s="61"/>
      <c r="BS960" s="61"/>
      <c r="BT960" s="188"/>
      <c r="BU960" s="275"/>
      <c r="BV960" s="275"/>
      <c r="BW960" s="187"/>
      <c r="BX960" s="187"/>
      <c r="BY960" s="187"/>
      <c r="BZ960" s="187"/>
      <c r="CA960" s="187"/>
      <c r="CB960" s="187"/>
      <c r="CC960" s="187"/>
      <c r="CD960" s="187"/>
      <c r="CE960" s="187"/>
      <c r="CF960" s="188"/>
      <c r="CG960" s="189"/>
      <c r="CH960" s="189"/>
      <c r="CI960" s="187"/>
      <c r="CJ960" s="38"/>
      <c r="CK960" s="38"/>
      <c r="CL960" s="38"/>
      <c r="CM960" s="38"/>
      <c r="CN960" s="38"/>
      <c r="CO960" s="38"/>
      <c r="CP960" s="38"/>
      <c r="CQ960" s="38"/>
      <c r="CR960" s="38"/>
      <c r="CS960" s="38"/>
    </row>
    <row r="961" spans="1:97" ht="13.5" customHeight="1" x14ac:dyDescent="0.35">
      <c r="A961" s="25"/>
      <c r="B961" s="132"/>
      <c r="C961" s="27"/>
      <c r="D961" s="104"/>
      <c r="E961" s="105"/>
      <c r="F961" s="29"/>
      <c r="G961" s="30"/>
      <c r="H961" s="30"/>
      <c r="I961" s="31"/>
      <c r="J961" s="106"/>
      <c r="K961" s="106"/>
      <c r="L961" s="107"/>
      <c r="M961" s="107"/>
      <c r="N961" s="108"/>
      <c r="O961" s="108"/>
      <c r="P961" s="108"/>
      <c r="Q961" s="108"/>
      <c r="R961" s="108"/>
      <c r="S961" s="107"/>
      <c r="T961" s="107"/>
      <c r="U961" s="33"/>
      <c r="V961" s="31"/>
      <c r="W961" s="38"/>
      <c r="X961" s="38"/>
      <c r="Y961" s="38"/>
      <c r="Z961" s="38"/>
      <c r="AA961" s="38"/>
      <c r="AB961" s="33"/>
      <c r="AC961" s="33"/>
      <c r="AD961" s="33"/>
      <c r="AE961" s="33"/>
      <c r="AF961" s="33"/>
      <c r="AG961" s="33"/>
      <c r="AH961" s="33"/>
      <c r="AI961" s="170"/>
      <c r="AJ961" s="170"/>
      <c r="AK961" s="170"/>
      <c r="AL961" s="170"/>
      <c r="AM961" s="33"/>
      <c r="AN961" s="48"/>
      <c r="AO961" s="34"/>
      <c r="AP961" s="38"/>
      <c r="AQ961" s="34"/>
      <c r="AR961" s="31"/>
      <c r="AS961" s="38"/>
      <c r="AT961" s="38"/>
      <c r="AU961" s="37"/>
      <c r="AV961" s="38"/>
      <c r="AW961" s="38"/>
      <c r="AX961" s="147"/>
      <c r="AY961" s="60"/>
      <c r="AZ961" s="60"/>
      <c r="BA961" s="148"/>
      <c r="BB961" s="282"/>
      <c r="BC961" s="283"/>
      <c r="BD961" s="147"/>
      <c r="BE961" s="147"/>
      <c r="BF961" s="147"/>
      <c r="BG961" s="147"/>
      <c r="BH961" s="147"/>
      <c r="BI961" s="147"/>
      <c r="BJ961" s="147"/>
      <c r="BK961" s="148"/>
      <c r="BL961" s="149"/>
      <c r="BM961" s="149"/>
      <c r="BN961" s="147"/>
      <c r="BO961" s="38"/>
      <c r="BP961" s="38"/>
      <c r="BQ961" s="187"/>
      <c r="BR961" s="61"/>
      <c r="BS961" s="61"/>
      <c r="BT961" s="188"/>
      <c r="BU961" s="275"/>
      <c r="BV961" s="275"/>
      <c r="BW961" s="187"/>
      <c r="BX961" s="187"/>
      <c r="BY961" s="187"/>
      <c r="BZ961" s="187"/>
      <c r="CA961" s="187"/>
      <c r="CB961" s="187"/>
      <c r="CC961" s="187"/>
      <c r="CD961" s="187"/>
      <c r="CE961" s="187"/>
      <c r="CF961" s="188"/>
      <c r="CG961" s="189"/>
      <c r="CH961" s="189"/>
      <c r="CI961" s="187"/>
      <c r="CJ961" s="38"/>
      <c r="CK961" s="38"/>
      <c r="CL961" s="38"/>
      <c r="CM961" s="38"/>
      <c r="CN961" s="38"/>
      <c r="CO961" s="38"/>
      <c r="CP961" s="38"/>
      <c r="CQ961" s="38"/>
      <c r="CR961" s="38"/>
      <c r="CS961" s="38"/>
    </row>
    <row r="962" spans="1:97" ht="13.5" customHeight="1" x14ac:dyDescent="0.35">
      <c r="A962" s="25"/>
      <c r="B962" s="132"/>
      <c r="C962" s="27"/>
      <c r="D962" s="104"/>
      <c r="E962" s="105"/>
      <c r="F962" s="29"/>
      <c r="G962" s="30"/>
      <c r="H962" s="30"/>
      <c r="I962" s="31"/>
      <c r="J962" s="106"/>
      <c r="K962" s="106"/>
      <c r="L962" s="107"/>
      <c r="M962" s="107"/>
      <c r="N962" s="108"/>
      <c r="O962" s="108"/>
      <c r="P962" s="108"/>
      <c r="Q962" s="108"/>
      <c r="R962" s="108"/>
      <c r="S962" s="107"/>
      <c r="T962" s="107"/>
      <c r="U962" s="33"/>
      <c r="V962" s="31"/>
      <c r="W962" s="38"/>
      <c r="X962" s="38"/>
      <c r="Y962" s="38"/>
      <c r="Z962" s="38"/>
      <c r="AA962" s="38"/>
      <c r="AB962" s="33"/>
      <c r="AC962" s="33"/>
      <c r="AD962" s="33"/>
      <c r="AE962" s="33"/>
      <c r="AF962" s="33"/>
      <c r="AG962" s="33"/>
      <c r="AH962" s="33"/>
      <c r="AI962" s="170"/>
      <c r="AJ962" s="170"/>
      <c r="AK962" s="170"/>
      <c r="AL962" s="170"/>
      <c r="AM962" s="33"/>
      <c r="AN962" s="48"/>
      <c r="AO962" s="34"/>
      <c r="AP962" s="38"/>
      <c r="AQ962" s="34"/>
      <c r="AR962" s="31"/>
      <c r="AS962" s="38"/>
      <c r="AT962" s="38"/>
      <c r="AU962" s="37"/>
      <c r="AV962" s="38"/>
      <c r="AW962" s="38"/>
      <c r="AX962" s="147"/>
      <c r="AY962" s="60"/>
      <c r="AZ962" s="60"/>
      <c r="BA962" s="148"/>
      <c r="BB962" s="282"/>
      <c r="BC962" s="283"/>
      <c r="BD962" s="147"/>
      <c r="BE962" s="147"/>
      <c r="BF962" s="147"/>
      <c r="BG962" s="147"/>
      <c r="BH962" s="147"/>
      <c r="BI962" s="147"/>
      <c r="BJ962" s="147"/>
      <c r="BK962" s="148"/>
      <c r="BL962" s="149"/>
      <c r="BM962" s="149"/>
      <c r="BN962" s="147"/>
      <c r="BO962" s="38"/>
      <c r="BP962" s="38"/>
      <c r="BQ962" s="187"/>
      <c r="BR962" s="61"/>
      <c r="BS962" s="61"/>
      <c r="BT962" s="188"/>
      <c r="BU962" s="275"/>
      <c r="BV962" s="275"/>
      <c r="BW962" s="187"/>
      <c r="BX962" s="187"/>
      <c r="BY962" s="187"/>
      <c r="BZ962" s="187"/>
      <c r="CA962" s="187"/>
      <c r="CB962" s="187"/>
      <c r="CC962" s="187"/>
      <c r="CD962" s="187"/>
      <c r="CE962" s="187"/>
      <c r="CF962" s="188"/>
      <c r="CG962" s="189"/>
      <c r="CH962" s="189"/>
      <c r="CI962" s="187"/>
      <c r="CJ962" s="38"/>
      <c r="CK962" s="38"/>
      <c r="CL962" s="38"/>
      <c r="CM962" s="38"/>
      <c r="CN962" s="38"/>
      <c r="CO962" s="38"/>
      <c r="CP962" s="38"/>
      <c r="CQ962" s="38"/>
      <c r="CR962" s="38"/>
      <c r="CS962" s="38"/>
    </row>
    <row r="963" spans="1:97" ht="13.5" customHeight="1" x14ac:dyDescent="0.35">
      <c r="A963" s="25"/>
      <c r="B963" s="132"/>
      <c r="C963" s="27"/>
      <c r="D963" s="104"/>
      <c r="E963" s="105"/>
      <c r="F963" s="29"/>
      <c r="G963" s="30"/>
      <c r="H963" s="30"/>
      <c r="I963" s="31"/>
      <c r="J963" s="106"/>
      <c r="K963" s="106"/>
      <c r="L963" s="107"/>
      <c r="M963" s="107"/>
      <c r="N963" s="108"/>
      <c r="O963" s="108"/>
      <c r="P963" s="108"/>
      <c r="Q963" s="108"/>
      <c r="R963" s="108"/>
      <c r="S963" s="107"/>
      <c r="T963" s="107"/>
      <c r="U963" s="33"/>
      <c r="V963" s="31"/>
      <c r="W963" s="38"/>
      <c r="X963" s="38"/>
      <c r="Y963" s="38"/>
      <c r="Z963" s="38"/>
      <c r="AA963" s="38"/>
      <c r="AB963" s="33"/>
      <c r="AC963" s="33"/>
      <c r="AD963" s="33"/>
      <c r="AE963" s="33"/>
      <c r="AF963" s="33"/>
      <c r="AG963" s="33"/>
      <c r="AH963" s="33"/>
      <c r="AI963" s="170"/>
      <c r="AJ963" s="170"/>
      <c r="AK963" s="170"/>
      <c r="AL963" s="170"/>
      <c r="AM963" s="33"/>
      <c r="AN963" s="48"/>
      <c r="AO963" s="34"/>
      <c r="AP963" s="38"/>
      <c r="AQ963" s="34"/>
      <c r="AR963" s="31"/>
      <c r="AS963" s="38"/>
      <c r="AT963" s="38"/>
      <c r="AU963" s="37"/>
      <c r="AV963" s="38"/>
      <c r="AW963" s="38"/>
      <c r="AX963" s="147"/>
      <c r="AY963" s="60"/>
      <c r="AZ963" s="60"/>
      <c r="BA963" s="148"/>
      <c r="BB963" s="282"/>
      <c r="BC963" s="283"/>
      <c r="BD963" s="147"/>
      <c r="BE963" s="147"/>
      <c r="BF963" s="147"/>
      <c r="BG963" s="147"/>
      <c r="BH963" s="147"/>
      <c r="BI963" s="147"/>
      <c r="BJ963" s="147"/>
      <c r="BK963" s="148"/>
      <c r="BL963" s="149"/>
      <c r="BM963" s="149"/>
      <c r="BN963" s="147"/>
      <c r="BO963" s="38"/>
      <c r="BP963" s="38"/>
      <c r="BQ963" s="187"/>
      <c r="BR963" s="61"/>
      <c r="BS963" s="61"/>
      <c r="BT963" s="188"/>
      <c r="BU963" s="275"/>
      <c r="BV963" s="275"/>
      <c r="BW963" s="187"/>
      <c r="BX963" s="187"/>
      <c r="BY963" s="187"/>
      <c r="BZ963" s="187"/>
      <c r="CA963" s="187"/>
      <c r="CB963" s="187"/>
      <c r="CC963" s="187"/>
      <c r="CD963" s="187"/>
      <c r="CE963" s="187"/>
      <c r="CF963" s="188"/>
      <c r="CG963" s="189"/>
      <c r="CH963" s="189"/>
      <c r="CI963" s="187"/>
      <c r="CJ963" s="38"/>
      <c r="CK963" s="38"/>
      <c r="CL963" s="38"/>
      <c r="CM963" s="38"/>
      <c r="CN963" s="38"/>
      <c r="CO963" s="38"/>
      <c r="CP963" s="38"/>
      <c r="CQ963" s="38"/>
      <c r="CR963" s="38"/>
      <c r="CS963" s="38"/>
    </row>
    <row r="964" spans="1:97" ht="13.5" customHeight="1" x14ac:dyDescent="0.35">
      <c r="A964" s="25"/>
      <c r="B964" s="132"/>
      <c r="C964" s="27"/>
      <c r="D964" s="104"/>
      <c r="E964" s="105"/>
      <c r="F964" s="29"/>
      <c r="G964" s="30"/>
      <c r="H964" s="30"/>
      <c r="I964" s="31"/>
      <c r="J964" s="106"/>
      <c r="K964" s="106"/>
      <c r="L964" s="107"/>
      <c r="M964" s="107"/>
      <c r="N964" s="108"/>
      <c r="O964" s="108"/>
      <c r="P964" s="108"/>
      <c r="Q964" s="108"/>
      <c r="R964" s="108"/>
      <c r="S964" s="107"/>
      <c r="T964" s="107"/>
      <c r="U964" s="33"/>
      <c r="V964" s="31"/>
      <c r="W964" s="38"/>
      <c r="X964" s="38"/>
      <c r="Y964" s="38"/>
      <c r="Z964" s="38"/>
      <c r="AA964" s="38"/>
      <c r="AB964" s="33"/>
      <c r="AC964" s="33"/>
      <c r="AD964" s="33"/>
      <c r="AE964" s="33"/>
      <c r="AF964" s="33"/>
      <c r="AG964" s="33"/>
      <c r="AH964" s="33"/>
      <c r="AI964" s="170"/>
      <c r="AJ964" s="170"/>
      <c r="AK964" s="170"/>
      <c r="AL964" s="170"/>
      <c r="AM964" s="33"/>
      <c r="AN964" s="48"/>
      <c r="AO964" s="34"/>
      <c r="AP964" s="38"/>
      <c r="AQ964" s="34"/>
      <c r="AR964" s="31"/>
      <c r="AS964" s="38"/>
      <c r="AT964" s="38"/>
      <c r="AU964" s="37"/>
      <c r="AV964" s="38"/>
      <c r="AW964" s="38"/>
      <c r="AX964" s="147"/>
      <c r="AY964" s="60"/>
      <c r="AZ964" s="60"/>
      <c r="BA964" s="148"/>
      <c r="BB964" s="282"/>
      <c r="BC964" s="283"/>
      <c r="BD964" s="147"/>
      <c r="BE964" s="147"/>
      <c r="BF964" s="147"/>
      <c r="BG964" s="147"/>
      <c r="BH964" s="147"/>
      <c r="BI964" s="147"/>
      <c r="BJ964" s="147"/>
      <c r="BK964" s="148"/>
      <c r="BL964" s="149"/>
      <c r="BM964" s="149"/>
      <c r="BN964" s="147"/>
      <c r="BO964" s="38"/>
      <c r="BP964" s="38"/>
      <c r="BQ964" s="187"/>
      <c r="BR964" s="61"/>
      <c r="BS964" s="61"/>
      <c r="BT964" s="188"/>
      <c r="BU964" s="275"/>
      <c r="BV964" s="275"/>
      <c r="BW964" s="187"/>
      <c r="BX964" s="187"/>
      <c r="BY964" s="187"/>
      <c r="BZ964" s="187"/>
      <c r="CA964" s="187"/>
      <c r="CB964" s="187"/>
      <c r="CC964" s="187"/>
      <c r="CD964" s="187"/>
      <c r="CE964" s="187"/>
      <c r="CF964" s="188"/>
      <c r="CG964" s="189"/>
      <c r="CH964" s="189"/>
      <c r="CI964" s="187"/>
      <c r="CJ964" s="38"/>
      <c r="CK964" s="38"/>
      <c r="CL964" s="38"/>
      <c r="CM964" s="38"/>
      <c r="CN964" s="38"/>
      <c r="CO964" s="38"/>
      <c r="CP964" s="38"/>
      <c r="CQ964" s="38"/>
      <c r="CR964" s="38"/>
      <c r="CS964" s="38"/>
    </row>
    <row r="965" spans="1:97" ht="13.5" customHeight="1" x14ac:dyDescent="0.35">
      <c r="A965" s="25"/>
      <c r="B965" s="132"/>
      <c r="C965" s="27"/>
      <c r="D965" s="104"/>
      <c r="E965" s="105"/>
      <c r="F965" s="29"/>
      <c r="G965" s="30"/>
      <c r="H965" s="30"/>
      <c r="I965" s="31"/>
      <c r="J965" s="106"/>
      <c r="K965" s="106"/>
      <c r="L965" s="107"/>
      <c r="M965" s="107"/>
      <c r="N965" s="108"/>
      <c r="O965" s="108"/>
      <c r="P965" s="108"/>
      <c r="Q965" s="108"/>
      <c r="R965" s="108"/>
      <c r="S965" s="107"/>
      <c r="T965" s="107"/>
      <c r="U965" s="33"/>
      <c r="V965" s="31"/>
      <c r="W965" s="38"/>
      <c r="X965" s="38"/>
      <c r="Y965" s="38"/>
      <c r="Z965" s="38"/>
      <c r="AA965" s="38"/>
      <c r="AB965" s="33"/>
      <c r="AC965" s="33"/>
      <c r="AD965" s="33"/>
      <c r="AE965" s="33"/>
      <c r="AF965" s="33"/>
      <c r="AG965" s="33"/>
      <c r="AH965" s="33"/>
      <c r="AI965" s="170"/>
      <c r="AJ965" s="170"/>
      <c r="AK965" s="170"/>
      <c r="AL965" s="170"/>
      <c r="AM965" s="33"/>
      <c r="AN965" s="48"/>
      <c r="AO965" s="34"/>
      <c r="AP965" s="38"/>
      <c r="AQ965" s="34"/>
      <c r="AR965" s="31"/>
      <c r="AS965" s="38"/>
      <c r="AT965" s="38"/>
      <c r="AU965" s="37"/>
      <c r="AV965" s="38"/>
      <c r="AW965" s="38"/>
      <c r="AX965" s="147"/>
      <c r="AY965" s="60"/>
      <c r="AZ965" s="60"/>
      <c r="BA965" s="148"/>
      <c r="BB965" s="282"/>
      <c r="BC965" s="283"/>
      <c r="BD965" s="147"/>
      <c r="BE965" s="147"/>
      <c r="BF965" s="147"/>
      <c r="BG965" s="147"/>
      <c r="BH965" s="147"/>
      <c r="BI965" s="147"/>
      <c r="BJ965" s="147"/>
      <c r="BK965" s="148"/>
      <c r="BL965" s="149"/>
      <c r="BM965" s="149"/>
      <c r="BN965" s="147"/>
      <c r="BO965" s="38"/>
      <c r="BP965" s="38"/>
      <c r="BQ965" s="187"/>
      <c r="BR965" s="61"/>
      <c r="BS965" s="61"/>
      <c r="BT965" s="188"/>
      <c r="BU965" s="275"/>
      <c r="BV965" s="275"/>
      <c r="BW965" s="187"/>
      <c r="BX965" s="187"/>
      <c r="BY965" s="187"/>
      <c r="BZ965" s="187"/>
      <c r="CA965" s="187"/>
      <c r="CB965" s="187"/>
      <c r="CC965" s="187"/>
      <c r="CD965" s="187"/>
      <c r="CE965" s="187"/>
      <c r="CF965" s="188"/>
      <c r="CG965" s="189"/>
      <c r="CH965" s="189"/>
      <c r="CI965" s="187"/>
      <c r="CJ965" s="38"/>
      <c r="CK965" s="38"/>
      <c r="CL965" s="38"/>
      <c r="CM965" s="38"/>
      <c r="CN965" s="38"/>
      <c r="CO965" s="38"/>
      <c r="CP965" s="38"/>
      <c r="CQ965" s="38"/>
      <c r="CR965" s="38"/>
      <c r="CS965" s="38"/>
    </row>
    <row r="966" spans="1:97" ht="13.5" customHeight="1" x14ac:dyDescent="0.35">
      <c r="A966" s="25"/>
      <c r="B966" s="132"/>
      <c r="C966" s="27"/>
      <c r="D966" s="104"/>
      <c r="E966" s="105"/>
      <c r="F966" s="29"/>
      <c r="G966" s="30"/>
      <c r="H966" s="30"/>
      <c r="I966" s="31"/>
      <c r="J966" s="106"/>
      <c r="K966" s="106"/>
      <c r="L966" s="107"/>
      <c r="M966" s="107"/>
      <c r="N966" s="108"/>
      <c r="O966" s="108"/>
      <c r="P966" s="108"/>
      <c r="Q966" s="108"/>
      <c r="R966" s="108"/>
      <c r="S966" s="107"/>
      <c r="T966" s="107"/>
      <c r="U966" s="33"/>
      <c r="V966" s="31"/>
      <c r="W966" s="38"/>
      <c r="X966" s="38"/>
      <c r="Y966" s="38"/>
      <c r="Z966" s="38"/>
      <c r="AA966" s="38"/>
      <c r="AB966" s="33"/>
      <c r="AC966" s="33"/>
      <c r="AD966" s="33"/>
      <c r="AE966" s="33"/>
      <c r="AF966" s="33"/>
      <c r="AG966" s="33"/>
      <c r="AH966" s="33"/>
      <c r="AI966" s="170"/>
      <c r="AJ966" s="170"/>
      <c r="AK966" s="170"/>
      <c r="AL966" s="170"/>
      <c r="AM966" s="33"/>
      <c r="AN966" s="48"/>
      <c r="AO966" s="34"/>
      <c r="AP966" s="38"/>
      <c r="AQ966" s="34"/>
      <c r="AR966" s="31"/>
      <c r="AS966" s="38"/>
      <c r="AT966" s="38"/>
      <c r="AU966" s="37"/>
      <c r="AV966" s="38"/>
      <c r="AW966" s="38"/>
      <c r="AX966" s="147"/>
      <c r="AY966" s="60"/>
      <c r="AZ966" s="60"/>
      <c r="BA966" s="148"/>
      <c r="BB966" s="282"/>
      <c r="BC966" s="283"/>
      <c r="BD966" s="147"/>
      <c r="BE966" s="147"/>
      <c r="BF966" s="147"/>
      <c r="BG966" s="147"/>
      <c r="BH966" s="147"/>
      <c r="BI966" s="147"/>
      <c r="BJ966" s="147"/>
      <c r="BK966" s="148"/>
      <c r="BL966" s="149"/>
      <c r="BM966" s="149"/>
      <c r="BN966" s="147"/>
      <c r="BO966" s="38"/>
      <c r="BP966" s="38"/>
      <c r="BQ966" s="187"/>
      <c r="BR966" s="61"/>
      <c r="BS966" s="61"/>
      <c r="BT966" s="188"/>
      <c r="BU966" s="275"/>
      <c r="BV966" s="275"/>
      <c r="BW966" s="187"/>
      <c r="BX966" s="187"/>
      <c r="BY966" s="187"/>
      <c r="BZ966" s="187"/>
      <c r="CA966" s="187"/>
      <c r="CB966" s="187"/>
      <c r="CC966" s="187"/>
      <c r="CD966" s="187"/>
      <c r="CE966" s="187"/>
      <c r="CF966" s="188"/>
      <c r="CG966" s="189"/>
      <c r="CH966" s="189"/>
      <c r="CI966" s="187"/>
      <c r="CJ966" s="38"/>
      <c r="CK966" s="38"/>
      <c r="CL966" s="38"/>
      <c r="CM966" s="38"/>
      <c r="CN966" s="38"/>
      <c r="CO966" s="38"/>
      <c r="CP966" s="38"/>
      <c r="CQ966" s="38"/>
      <c r="CR966" s="38"/>
      <c r="CS966" s="38"/>
    </row>
    <row r="967" spans="1:97" ht="13.5" customHeight="1" x14ac:dyDescent="0.35">
      <c r="A967" s="25"/>
      <c r="B967" s="132"/>
      <c r="C967" s="27"/>
      <c r="D967" s="104"/>
      <c r="E967" s="105"/>
      <c r="F967" s="29"/>
      <c r="G967" s="30"/>
      <c r="H967" s="30"/>
      <c r="I967" s="31"/>
      <c r="J967" s="106"/>
      <c r="K967" s="106"/>
      <c r="L967" s="107"/>
      <c r="M967" s="107"/>
      <c r="N967" s="108"/>
      <c r="O967" s="108"/>
      <c r="P967" s="108"/>
      <c r="Q967" s="108"/>
      <c r="R967" s="108"/>
      <c r="S967" s="107"/>
      <c r="T967" s="107"/>
      <c r="U967" s="33"/>
      <c r="V967" s="31"/>
      <c r="W967" s="38"/>
      <c r="X967" s="38"/>
      <c r="Y967" s="38"/>
      <c r="Z967" s="38"/>
      <c r="AA967" s="38"/>
      <c r="AB967" s="33"/>
      <c r="AC967" s="33"/>
      <c r="AD967" s="33"/>
      <c r="AE967" s="33"/>
      <c r="AF967" s="33"/>
      <c r="AG967" s="33"/>
      <c r="AH967" s="33"/>
      <c r="AI967" s="170"/>
      <c r="AJ967" s="170"/>
      <c r="AK967" s="170"/>
      <c r="AL967" s="170"/>
      <c r="AM967" s="33"/>
      <c r="AN967" s="48"/>
      <c r="AO967" s="34"/>
      <c r="AP967" s="38"/>
      <c r="AQ967" s="34"/>
      <c r="AR967" s="31"/>
      <c r="AS967" s="38"/>
      <c r="AT967" s="38"/>
      <c r="AU967" s="37"/>
      <c r="AV967" s="38"/>
      <c r="AW967" s="38"/>
      <c r="AX967" s="147"/>
      <c r="AY967" s="60"/>
      <c r="AZ967" s="60"/>
      <c r="BA967" s="148"/>
      <c r="BB967" s="282"/>
      <c r="BC967" s="283"/>
      <c r="BD967" s="147"/>
      <c r="BE967" s="147"/>
      <c r="BF967" s="147"/>
      <c r="BG967" s="147"/>
      <c r="BH967" s="147"/>
      <c r="BI967" s="147"/>
      <c r="BJ967" s="147"/>
      <c r="BK967" s="148"/>
      <c r="BL967" s="149"/>
      <c r="BM967" s="149"/>
      <c r="BN967" s="147"/>
      <c r="BO967" s="38"/>
      <c r="BP967" s="38"/>
      <c r="BQ967" s="187"/>
      <c r="BR967" s="61"/>
      <c r="BS967" s="61"/>
      <c r="BT967" s="188"/>
      <c r="BU967" s="275"/>
      <c r="BV967" s="275"/>
      <c r="BW967" s="187"/>
      <c r="BX967" s="187"/>
      <c r="BY967" s="187"/>
      <c r="BZ967" s="187"/>
      <c r="CA967" s="187"/>
      <c r="CB967" s="187"/>
      <c r="CC967" s="187"/>
      <c r="CD967" s="187"/>
      <c r="CE967" s="187"/>
      <c r="CF967" s="188"/>
      <c r="CG967" s="189"/>
      <c r="CH967" s="189"/>
      <c r="CI967" s="187"/>
      <c r="CJ967" s="38"/>
      <c r="CK967" s="38"/>
      <c r="CL967" s="38"/>
      <c r="CM967" s="38"/>
      <c r="CN967" s="38"/>
      <c r="CO967" s="38"/>
      <c r="CP967" s="38"/>
      <c r="CQ967" s="38"/>
      <c r="CR967" s="38"/>
      <c r="CS967" s="38"/>
    </row>
    <row r="968" spans="1:97" ht="13.5" customHeight="1" x14ac:dyDescent="0.35">
      <c r="A968" s="25"/>
      <c r="B968" s="132"/>
      <c r="C968" s="27"/>
      <c r="D968" s="104"/>
      <c r="E968" s="105"/>
      <c r="F968" s="29"/>
      <c r="G968" s="30"/>
      <c r="H968" s="30"/>
      <c r="I968" s="31"/>
      <c r="J968" s="106"/>
      <c r="K968" s="106"/>
      <c r="L968" s="107"/>
      <c r="M968" s="107"/>
      <c r="N968" s="108"/>
      <c r="O968" s="108"/>
      <c r="P968" s="108"/>
      <c r="Q968" s="108"/>
      <c r="R968" s="108"/>
      <c r="S968" s="107"/>
      <c r="T968" s="107"/>
      <c r="U968" s="33"/>
      <c r="V968" s="31"/>
      <c r="W968" s="38"/>
      <c r="X968" s="38"/>
      <c r="Y968" s="38"/>
      <c r="Z968" s="38"/>
      <c r="AA968" s="38"/>
      <c r="AB968" s="33"/>
      <c r="AC968" s="33"/>
      <c r="AD968" s="33"/>
      <c r="AE968" s="33"/>
      <c r="AF968" s="33"/>
      <c r="AG968" s="33"/>
      <c r="AH968" s="33"/>
      <c r="AI968" s="170"/>
      <c r="AJ968" s="170"/>
      <c r="AK968" s="170"/>
      <c r="AL968" s="170"/>
      <c r="AM968" s="33"/>
      <c r="AN968" s="48"/>
      <c r="AO968" s="34"/>
      <c r="AP968" s="38"/>
      <c r="AQ968" s="34"/>
      <c r="AR968" s="31"/>
      <c r="AS968" s="38"/>
      <c r="AT968" s="38"/>
      <c r="AU968" s="37"/>
      <c r="AV968" s="38"/>
      <c r="AW968" s="38"/>
      <c r="AX968" s="147"/>
      <c r="AY968" s="60"/>
      <c r="AZ968" s="60"/>
      <c r="BA968" s="148"/>
      <c r="BB968" s="282"/>
      <c r="BC968" s="283"/>
      <c r="BD968" s="147"/>
      <c r="BE968" s="147"/>
      <c r="BF968" s="147"/>
      <c r="BG968" s="147"/>
      <c r="BH968" s="147"/>
      <c r="BI968" s="147"/>
      <c r="BJ968" s="147"/>
      <c r="BK968" s="148"/>
      <c r="BL968" s="149"/>
      <c r="BM968" s="149"/>
      <c r="BN968" s="147"/>
      <c r="BO968" s="38"/>
      <c r="BP968" s="38"/>
      <c r="BQ968" s="187"/>
      <c r="BR968" s="61"/>
      <c r="BS968" s="61"/>
      <c r="BT968" s="188"/>
      <c r="BU968" s="275"/>
      <c r="BV968" s="275"/>
      <c r="BW968" s="187"/>
      <c r="BX968" s="187"/>
      <c r="BY968" s="187"/>
      <c r="BZ968" s="187"/>
      <c r="CA968" s="187"/>
      <c r="CB968" s="187"/>
      <c r="CC968" s="187"/>
      <c r="CD968" s="187"/>
      <c r="CE968" s="187"/>
      <c r="CF968" s="188"/>
      <c r="CG968" s="189"/>
      <c r="CH968" s="189"/>
      <c r="CI968" s="187"/>
      <c r="CJ968" s="38"/>
      <c r="CK968" s="38"/>
      <c r="CL968" s="38"/>
      <c r="CM968" s="38"/>
      <c r="CN968" s="38"/>
      <c r="CO968" s="38"/>
      <c r="CP968" s="38"/>
      <c r="CQ968" s="38"/>
      <c r="CR968" s="38"/>
      <c r="CS968" s="38"/>
    </row>
    <row r="969" spans="1:97" ht="13.5" customHeight="1" x14ac:dyDescent="0.35">
      <c r="A969" s="25"/>
      <c r="B969" s="132"/>
      <c r="C969" s="27"/>
      <c r="D969" s="104"/>
      <c r="E969" s="105"/>
      <c r="F969" s="29"/>
      <c r="G969" s="30"/>
      <c r="H969" s="30"/>
      <c r="I969" s="31"/>
      <c r="J969" s="106"/>
      <c r="K969" s="106"/>
      <c r="L969" s="107"/>
      <c r="M969" s="107"/>
      <c r="N969" s="108"/>
      <c r="O969" s="108"/>
      <c r="P969" s="108"/>
      <c r="Q969" s="108"/>
      <c r="R969" s="108"/>
      <c r="S969" s="107"/>
      <c r="T969" s="107"/>
      <c r="U969" s="33"/>
      <c r="V969" s="31"/>
      <c r="W969" s="38"/>
      <c r="X969" s="38"/>
      <c r="Y969" s="38"/>
      <c r="Z969" s="38"/>
      <c r="AA969" s="38"/>
      <c r="AB969" s="33"/>
      <c r="AC969" s="33"/>
      <c r="AD969" s="33"/>
      <c r="AE969" s="33"/>
      <c r="AF969" s="33"/>
      <c r="AG969" s="33"/>
      <c r="AH969" s="33"/>
      <c r="AI969" s="170"/>
      <c r="AJ969" s="170"/>
      <c r="AK969" s="170"/>
      <c r="AL969" s="170"/>
      <c r="AM969" s="33"/>
      <c r="AN969" s="48"/>
      <c r="AO969" s="34"/>
      <c r="AP969" s="38"/>
      <c r="AQ969" s="34"/>
      <c r="AR969" s="31"/>
      <c r="AS969" s="38"/>
      <c r="AT969" s="38"/>
      <c r="AU969" s="37"/>
      <c r="AV969" s="38"/>
      <c r="AW969" s="38"/>
      <c r="AX969" s="147"/>
      <c r="AY969" s="60"/>
      <c r="AZ969" s="60"/>
      <c r="BA969" s="148"/>
      <c r="BB969" s="282"/>
      <c r="BC969" s="283"/>
      <c r="BD969" s="147"/>
      <c r="BE969" s="147"/>
      <c r="BF969" s="147"/>
      <c r="BG969" s="147"/>
      <c r="BH969" s="147"/>
      <c r="BI969" s="147"/>
      <c r="BJ969" s="147"/>
      <c r="BK969" s="148"/>
      <c r="BL969" s="149"/>
      <c r="BM969" s="149"/>
      <c r="BN969" s="147"/>
      <c r="BO969" s="38"/>
      <c r="BP969" s="38"/>
      <c r="BQ969" s="187"/>
      <c r="BR969" s="61"/>
      <c r="BS969" s="61"/>
      <c r="BT969" s="188"/>
      <c r="BU969" s="275"/>
      <c r="BV969" s="275"/>
      <c r="BW969" s="187"/>
      <c r="BX969" s="187"/>
      <c r="BY969" s="187"/>
      <c r="BZ969" s="187"/>
      <c r="CA969" s="187"/>
      <c r="CB969" s="187"/>
      <c r="CC969" s="187"/>
      <c r="CD969" s="187"/>
      <c r="CE969" s="187"/>
      <c r="CF969" s="188"/>
      <c r="CG969" s="189"/>
      <c r="CH969" s="189"/>
      <c r="CI969" s="187"/>
      <c r="CJ969" s="38"/>
      <c r="CK969" s="38"/>
      <c r="CL969" s="38"/>
      <c r="CM969" s="38"/>
      <c r="CN969" s="38"/>
      <c r="CO969" s="38"/>
      <c r="CP969" s="38"/>
      <c r="CQ969" s="38"/>
      <c r="CR969" s="38"/>
      <c r="CS969" s="38"/>
    </row>
    <row r="970" spans="1:97" ht="13.5" customHeight="1" x14ac:dyDescent="0.35">
      <c r="A970" s="25"/>
      <c r="B970" s="132"/>
      <c r="C970" s="27"/>
      <c r="D970" s="104"/>
      <c r="E970" s="105"/>
      <c r="F970" s="29"/>
      <c r="G970" s="30"/>
      <c r="H970" s="30"/>
      <c r="I970" s="31"/>
      <c r="J970" s="106"/>
      <c r="K970" s="106"/>
      <c r="L970" s="107"/>
      <c r="M970" s="107"/>
      <c r="N970" s="108"/>
      <c r="O970" s="108"/>
      <c r="P970" s="108"/>
      <c r="Q970" s="108"/>
      <c r="R970" s="108"/>
      <c r="S970" s="107"/>
      <c r="T970" s="107"/>
      <c r="U970" s="33"/>
      <c r="V970" s="31"/>
      <c r="W970" s="38"/>
      <c r="X970" s="38"/>
      <c r="Y970" s="38"/>
      <c r="Z970" s="38"/>
      <c r="AA970" s="38"/>
      <c r="AB970" s="33"/>
      <c r="AC970" s="33"/>
      <c r="AD970" s="33"/>
      <c r="AE970" s="33"/>
      <c r="AF970" s="33"/>
      <c r="AG970" s="33"/>
      <c r="AH970" s="33"/>
      <c r="AI970" s="170"/>
      <c r="AJ970" s="170"/>
      <c r="AK970" s="170"/>
      <c r="AL970" s="170"/>
      <c r="AM970" s="33"/>
      <c r="AN970" s="48"/>
      <c r="AO970" s="34"/>
      <c r="AP970" s="38"/>
      <c r="AQ970" s="34"/>
      <c r="AR970" s="31"/>
      <c r="AS970" s="38"/>
      <c r="AT970" s="38"/>
      <c r="AU970" s="37"/>
      <c r="AV970" s="38"/>
      <c r="AW970" s="38"/>
      <c r="AX970" s="147"/>
      <c r="AY970" s="60"/>
      <c r="AZ970" s="60"/>
      <c r="BA970" s="148"/>
      <c r="BB970" s="282"/>
      <c r="BC970" s="283"/>
      <c r="BD970" s="147"/>
      <c r="BE970" s="147"/>
      <c r="BF970" s="147"/>
      <c r="BG970" s="147"/>
      <c r="BH970" s="147"/>
      <c r="BI970" s="147"/>
      <c r="BJ970" s="147"/>
      <c r="BK970" s="148"/>
      <c r="BL970" s="149"/>
      <c r="BM970" s="149"/>
      <c r="BN970" s="147"/>
      <c r="BO970" s="38"/>
      <c r="BP970" s="38"/>
      <c r="BQ970" s="187"/>
      <c r="BR970" s="61"/>
      <c r="BS970" s="61"/>
      <c r="BT970" s="188"/>
      <c r="BU970" s="275"/>
      <c r="BV970" s="275"/>
      <c r="BW970" s="187"/>
      <c r="BX970" s="187"/>
      <c r="BY970" s="187"/>
      <c r="BZ970" s="187"/>
      <c r="CA970" s="187"/>
      <c r="CB970" s="187"/>
      <c r="CC970" s="187"/>
      <c r="CD970" s="187"/>
      <c r="CE970" s="187"/>
      <c r="CF970" s="188"/>
      <c r="CG970" s="189"/>
      <c r="CH970" s="189"/>
      <c r="CI970" s="187"/>
      <c r="CJ970" s="38"/>
      <c r="CK970" s="38"/>
      <c r="CL970" s="38"/>
      <c r="CM970" s="38"/>
      <c r="CN970" s="38"/>
      <c r="CO970" s="38"/>
      <c r="CP970" s="38"/>
      <c r="CQ970" s="38"/>
      <c r="CR970" s="38"/>
      <c r="CS970" s="38"/>
    </row>
    <row r="971" spans="1:97" ht="13.5" customHeight="1" x14ac:dyDescent="0.35">
      <c r="A971" s="25"/>
      <c r="B971" s="132"/>
      <c r="C971" s="27"/>
      <c r="D971" s="104"/>
      <c r="E971" s="105"/>
      <c r="F971" s="29"/>
      <c r="G971" s="30"/>
      <c r="H971" s="30"/>
      <c r="I971" s="31"/>
      <c r="J971" s="106"/>
      <c r="K971" s="106"/>
      <c r="L971" s="107"/>
      <c r="M971" s="107"/>
      <c r="N971" s="108"/>
      <c r="O971" s="108"/>
      <c r="P971" s="108"/>
      <c r="Q971" s="108"/>
      <c r="R971" s="108"/>
      <c r="S971" s="107"/>
      <c r="T971" s="107"/>
      <c r="U971" s="33"/>
      <c r="V971" s="31"/>
      <c r="W971" s="38"/>
      <c r="X971" s="38"/>
      <c r="Y971" s="38"/>
      <c r="Z971" s="38"/>
      <c r="AA971" s="38"/>
      <c r="AB971" s="33"/>
      <c r="AC971" s="33"/>
      <c r="AD971" s="33"/>
      <c r="AE971" s="33"/>
      <c r="AF971" s="33"/>
      <c r="AG971" s="33"/>
      <c r="AH971" s="33"/>
      <c r="AI971" s="170"/>
      <c r="AJ971" s="170"/>
      <c r="AK971" s="170"/>
      <c r="AL971" s="170"/>
      <c r="AM971" s="33"/>
      <c r="AN971" s="48"/>
      <c r="AO971" s="34"/>
      <c r="AP971" s="38"/>
      <c r="AQ971" s="34"/>
      <c r="AR971" s="31"/>
      <c r="AS971" s="38"/>
      <c r="AT971" s="38"/>
      <c r="AU971" s="37"/>
      <c r="AV971" s="38"/>
      <c r="AW971" s="38"/>
      <c r="AX971" s="147"/>
      <c r="AY971" s="60"/>
      <c r="AZ971" s="60"/>
      <c r="BA971" s="148"/>
      <c r="BB971" s="282"/>
      <c r="BC971" s="283"/>
      <c r="BD971" s="147"/>
      <c r="BE971" s="147"/>
      <c r="BF971" s="147"/>
      <c r="BG971" s="147"/>
      <c r="BH971" s="147"/>
      <c r="BI971" s="147"/>
      <c r="BJ971" s="147"/>
      <c r="BK971" s="148"/>
      <c r="BL971" s="149"/>
      <c r="BM971" s="149"/>
      <c r="BN971" s="147"/>
      <c r="BO971" s="38"/>
      <c r="BP971" s="38"/>
      <c r="BQ971" s="187"/>
      <c r="BR971" s="61"/>
      <c r="BS971" s="61"/>
      <c r="BT971" s="188"/>
      <c r="BU971" s="275"/>
      <c r="BV971" s="275"/>
      <c r="BW971" s="187"/>
      <c r="BX971" s="187"/>
      <c r="BY971" s="187"/>
      <c r="BZ971" s="187"/>
      <c r="CA971" s="187"/>
      <c r="CB971" s="187"/>
      <c r="CC971" s="187"/>
      <c r="CD971" s="187"/>
      <c r="CE971" s="187"/>
      <c r="CF971" s="188"/>
      <c r="CG971" s="189"/>
      <c r="CH971" s="189"/>
      <c r="CI971" s="187"/>
      <c r="CJ971" s="38"/>
      <c r="CK971" s="38"/>
      <c r="CL971" s="38"/>
      <c r="CM971" s="38"/>
      <c r="CN971" s="38"/>
      <c r="CO971" s="38"/>
      <c r="CP971" s="38"/>
      <c r="CQ971" s="38"/>
      <c r="CR971" s="38"/>
      <c r="CS971" s="38"/>
    </row>
    <row r="972" spans="1:97" ht="13.5" customHeight="1" x14ac:dyDescent="0.35">
      <c r="A972" s="25"/>
      <c r="B972" s="132"/>
      <c r="C972" s="27"/>
      <c r="D972" s="104"/>
      <c r="E972" s="105"/>
      <c r="F972" s="29"/>
      <c r="G972" s="30"/>
      <c r="H972" s="30"/>
      <c r="I972" s="31"/>
      <c r="J972" s="106"/>
      <c r="K972" s="106"/>
      <c r="L972" s="107"/>
      <c r="M972" s="107"/>
      <c r="N972" s="108"/>
      <c r="O972" s="108"/>
      <c r="P972" s="108"/>
      <c r="Q972" s="108"/>
      <c r="R972" s="108"/>
      <c r="S972" s="107"/>
      <c r="T972" s="107"/>
      <c r="U972" s="33"/>
      <c r="V972" s="31"/>
      <c r="W972" s="38"/>
      <c r="X972" s="38"/>
      <c r="Y972" s="38"/>
      <c r="Z972" s="38"/>
      <c r="AA972" s="38"/>
      <c r="AB972" s="33"/>
      <c r="AC972" s="33"/>
      <c r="AD972" s="33"/>
      <c r="AE972" s="33"/>
      <c r="AF972" s="33"/>
      <c r="AG972" s="33"/>
      <c r="AH972" s="33"/>
      <c r="AI972" s="170"/>
      <c r="AJ972" s="170"/>
      <c r="AK972" s="170"/>
      <c r="AL972" s="170"/>
      <c r="AM972" s="33"/>
      <c r="AN972" s="48"/>
      <c r="AO972" s="34"/>
      <c r="AP972" s="38"/>
      <c r="AQ972" s="34"/>
      <c r="AR972" s="31"/>
      <c r="AS972" s="38"/>
      <c r="AT972" s="38"/>
      <c r="AU972" s="37"/>
      <c r="AV972" s="38"/>
      <c r="AW972" s="38"/>
      <c r="AX972" s="147"/>
      <c r="AY972" s="60"/>
      <c r="AZ972" s="60"/>
      <c r="BA972" s="148"/>
      <c r="BB972" s="282"/>
      <c r="BC972" s="283"/>
      <c r="BD972" s="147"/>
      <c r="BE972" s="147"/>
      <c r="BF972" s="147"/>
      <c r="BG972" s="147"/>
      <c r="BH972" s="147"/>
      <c r="BI972" s="147"/>
      <c r="BJ972" s="147"/>
      <c r="BK972" s="148"/>
      <c r="BL972" s="149"/>
      <c r="BM972" s="149"/>
      <c r="BN972" s="147"/>
      <c r="BO972" s="38"/>
      <c r="BP972" s="38"/>
      <c r="BQ972" s="187"/>
      <c r="BR972" s="61"/>
      <c r="BS972" s="61"/>
      <c r="BT972" s="188"/>
      <c r="BU972" s="275"/>
      <c r="BV972" s="275"/>
      <c r="BW972" s="187"/>
      <c r="BX972" s="187"/>
      <c r="BY972" s="187"/>
      <c r="BZ972" s="187"/>
      <c r="CA972" s="187"/>
      <c r="CB972" s="187"/>
      <c r="CC972" s="187"/>
      <c r="CD972" s="187"/>
      <c r="CE972" s="187"/>
      <c r="CF972" s="188"/>
      <c r="CG972" s="189"/>
      <c r="CH972" s="189"/>
      <c r="CI972" s="187"/>
      <c r="CJ972" s="38"/>
      <c r="CK972" s="38"/>
      <c r="CL972" s="38"/>
      <c r="CM972" s="38"/>
      <c r="CN972" s="38"/>
      <c r="CO972" s="38"/>
      <c r="CP972" s="38"/>
      <c r="CQ972" s="38"/>
      <c r="CR972" s="38"/>
      <c r="CS972" s="38"/>
    </row>
    <row r="973" spans="1:97" ht="13.5" customHeight="1" x14ac:dyDescent="0.35">
      <c r="A973" s="25"/>
      <c r="B973" s="132"/>
      <c r="C973" s="27"/>
      <c r="D973" s="104"/>
      <c r="E973" s="105"/>
      <c r="F973" s="29"/>
      <c r="G973" s="30"/>
      <c r="H973" s="30"/>
      <c r="I973" s="31"/>
      <c r="J973" s="106"/>
      <c r="K973" s="106"/>
      <c r="L973" s="107"/>
      <c r="M973" s="107"/>
      <c r="N973" s="108"/>
      <c r="O973" s="108"/>
      <c r="P973" s="108"/>
      <c r="Q973" s="108"/>
      <c r="R973" s="108"/>
      <c r="S973" s="107"/>
      <c r="T973" s="107"/>
      <c r="U973" s="33"/>
      <c r="V973" s="31"/>
      <c r="W973" s="38"/>
      <c r="X973" s="38"/>
      <c r="Y973" s="38"/>
      <c r="Z973" s="38"/>
      <c r="AA973" s="38"/>
      <c r="AB973" s="33"/>
      <c r="AC973" s="33"/>
      <c r="AD973" s="33"/>
      <c r="AE973" s="33"/>
      <c r="AF973" s="33"/>
      <c r="AG973" s="33"/>
      <c r="AH973" s="33"/>
      <c r="AI973" s="170"/>
      <c r="AJ973" s="170"/>
      <c r="AK973" s="170"/>
      <c r="AL973" s="170"/>
      <c r="AM973" s="33"/>
      <c r="AN973" s="48"/>
      <c r="AO973" s="34"/>
      <c r="AP973" s="38"/>
      <c r="AQ973" s="34"/>
      <c r="AR973" s="31"/>
      <c r="AS973" s="38"/>
      <c r="AT973" s="38"/>
      <c r="AU973" s="37"/>
      <c r="AV973" s="38"/>
      <c r="AW973" s="38"/>
      <c r="AX973" s="147"/>
      <c r="AY973" s="60"/>
      <c r="AZ973" s="60"/>
      <c r="BA973" s="148"/>
      <c r="BB973" s="282"/>
      <c r="BC973" s="283"/>
      <c r="BD973" s="147"/>
      <c r="BE973" s="147"/>
      <c r="BF973" s="147"/>
      <c r="BG973" s="147"/>
      <c r="BH973" s="147"/>
      <c r="BI973" s="147"/>
      <c r="BJ973" s="147"/>
      <c r="BK973" s="148"/>
      <c r="BL973" s="149"/>
      <c r="BM973" s="149"/>
      <c r="BN973" s="147"/>
      <c r="BO973" s="38"/>
      <c r="BP973" s="38"/>
      <c r="BQ973" s="187"/>
      <c r="BR973" s="61"/>
      <c r="BS973" s="61"/>
      <c r="BT973" s="188"/>
      <c r="BU973" s="275"/>
      <c r="BV973" s="275"/>
      <c r="BW973" s="187"/>
      <c r="BX973" s="187"/>
      <c r="BY973" s="187"/>
      <c r="BZ973" s="187"/>
      <c r="CA973" s="187"/>
      <c r="CB973" s="187"/>
      <c r="CC973" s="187"/>
      <c r="CD973" s="187"/>
      <c r="CE973" s="187"/>
      <c r="CF973" s="188"/>
      <c r="CG973" s="189"/>
      <c r="CH973" s="189"/>
      <c r="CI973" s="187"/>
      <c r="CJ973" s="38"/>
      <c r="CK973" s="38"/>
      <c r="CL973" s="38"/>
      <c r="CM973" s="38"/>
      <c r="CN973" s="38"/>
      <c r="CO973" s="38"/>
      <c r="CP973" s="38"/>
      <c r="CQ973" s="38"/>
      <c r="CR973" s="38"/>
      <c r="CS973" s="38"/>
    </row>
    <row r="974" spans="1:97" ht="13.5" customHeight="1" x14ac:dyDescent="0.35">
      <c r="A974" s="25"/>
      <c r="B974" s="132"/>
      <c r="C974" s="27"/>
      <c r="D974" s="104"/>
      <c r="E974" s="105"/>
      <c r="F974" s="29"/>
      <c r="G974" s="30"/>
      <c r="H974" s="30"/>
      <c r="I974" s="31"/>
      <c r="J974" s="106"/>
      <c r="K974" s="106"/>
      <c r="L974" s="107"/>
      <c r="M974" s="107"/>
      <c r="N974" s="108"/>
      <c r="O974" s="108"/>
      <c r="P974" s="108"/>
      <c r="Q974" s="108"/>
      <c r="R974" s="108"/>
      <c r="S974" s="107"/>
      <c r="T974" s="107"/>
      <c r="U974" s="33"/>
      <c r="V974" s="31"/>
      <c r="W974" s="38"/>
      <c r="X974" s="38"/>
      <c r="Y974" s="38"/>
      <c r="Z974" s="38"/>
      <c r="AA974" s="38"/>
      <c r="AB974" s="33"/>
      <c r="AC974" s="33"/>
      <c r="AD974" s="33"/>
      <c r="AE974" s="33"/>
      <c r="AF974" s="33"/>
      <c r="AG974" s="33"/>
      <c r="AH974" s="33"/>
      <c r="AI974" s="170"/>
      <c r="AJ974" s="170"/>
      <c r="AK974" s="170"/>
      <c r="AL974" s="170"/>
      <c r="AM974" s="33"/>
      <c r="AN974" s="48"/>
      <c r="AO974" s="34"/>
      <c r="AP974" s="38"/>
      <c r="AQ974" s="34"/>
      <c r="AR974" s="31"/>
      <c r="AS974" s="38"/>
      <c r="AT974" s="38"/>
      <c r="AU974" s="37"/>
      <c r="AV974" s="38"/>
      <c r="AW974" s="38"/>
      <c r="AX974" s="147"/>
      <c r="AY974" s="60"/>
      <c r="AZ974" s="60"/>
      <c r="BA974" s="148"/>
      <c r="BB974" s="282"/>
      <c r="BC974" s="283"/>
      <c r="BD974" s="147"/>
      <c r="BE974" s="147"/>
      <c r="BF974" s="147"/>
      <c r="BG974" s="147"/>
      <c r="BH974" s="147"/>
      <c r="BI974" s="147"/>
      <c r="BJ974" s="147"/>
      <c r="BK974" s="148"/>
      <c r="BL974" s="149"/>
      <c r="BM974" s="149"/>
      <c r="BN974" s="147"/>
      <c r="BO974" s="38"/>
      <c r="BP974" s="38"/>
      <c r="BQ974" s="187"/>
      <c r="BR974" s="61"/>
      <c r="BS974" s="61"/>
      <c r="BT974" s="188"/>
      <c r="BU974" s="275"/>
      <c r="BV974" s="275"/>
      <c r="BW974" s="187"/>
      <c r="BX974" s="187"/>
      <c r="BY974" s="187"/>
      <c r="BZ974" s="187"/>
      <c r="CA974" s="187"/>
      <c r="CB974" s="187"/>
      <c r="CC974" s="187"/>
      <c r="CD974" s="187"/>
      <c r="CE974" s="187"/>
      <c r="CF974" s="188"/>
      <c r="CG974" s="189"/>
      <c r="CH974" s="189"/>
      <c r="CI974" s="187"/>
      <c r="CJ974" s="38"/>
      <c r="CK974" s="38"/>
      <c r="CL974" s="38"/>
      <c r="CM974" s="38"/>
      <c r="CN974" s="38"/>
      <c r="CO974" s="38"/>
      <c r="CP974" s="38"/>
      <c r="CQ974" s="38"/>
      <c r="CR974" s="38"/>
      <c r="CS974" s="38"/>
    </row>
    <row r="975" spans="1:97" ht="13.5" customHeight="1" x14ac:dyDescent="0.35">
      <c r="A975" s="25"/>
      <c r="B975" s="132"/>
      <c r="C975" s="27"/>
      <c r="D975" s="104"/>
      <c r="E975" s="105"/>
      <c r="F975" s="29"/>
      <c r="G975" s="30"/>
      <c r="H975" s="30"/>
      <c r="I975" s="31"/>
      <c r="J975" s="106"/>
      <c r="K975" s="106"/>
      <c r="L975" s="107"/>
      <c r="M975" s="107"/>
      <c r="N975" s="108"/>
      <c r="O975" s="108"/>
      <c r="P975" s="108"/>
      <c r="Q975" s="108"/>
      <c r="R975" s="108"/>
      <c r="S975" s="107"/>
      <c r="T975" s="107"/>
      <c r="U975" s="33"/>
      <c r="V975" s="31"/>
      <c r="W975" s="38"/>
      <c r="X975" s="38"/>
      <c r="Y975" s="38"/>
      <c r="Z975" s="38"/>
      <c r="AA975" s="38"/>
      <c r="AB975" s="33"/>
      <c r="AC975" s="33"/>
      <c r="AD975" s="33"/>
      <c r="AE975" s="33"/>
      <c r="AF975" s="33"/>
      <c r="AG975" s="33"/>
      <c r="AH975" s="33"/>
      <c r="AI975" s="170"/>
      <c r="AJ975" s="170"/>
      <c r="AK975" s="170"/>
      <c r="AL975" s="170"/>
      <c r="AM975" s="33"/>
      <c r="AN975" s="48"/>
      <c r="AO975" s="34"/>
      <c r="AP975" s="38"/>
      <c r="AQ975" s="34"/>
      <c r="AR975" s="31"/>
      <c r="AS975" s="38"/>
      <c r="AT975" s="38"/>
      <c r="AU975" s="37"/>
      <c r="AV975" s="38"/>
      <c r="AW975" s="38"/>
      <c r="AX975" s="147"/>
      <c r="AY975" s="60"/>
      <c r="AZ975" s="60"/>
      <c r="BA975" s="148"/>
      <c r="BB975" s="282"/>
      <c r="BC975" s="283"/>
      <c r="BD975" s="147"/>
      <c r="BE975" s="147"/>
      <c r="BF975" s="147"/>
      <c r="BG975" s="147"/>
      <c r="BH975" s="147"/>
      <c r="BI975" s="147"/>
      <c r="BJ975" s="147"/>
      <c r="BK975" s="148"/>
      <c r="BL975" s="149"/>
      <c r="BM975" s="149"/>
      <c r="BN975" s="147"/>
      <c r="BO975" s="38"/>
      <c r="BP975" s="38"/>
      <c r="BQ975" s="187"/>
      <c r="BR975" s="61"/>
      <c r="BS975" s="61"/>
      <c r="BT975" s="188"/>
      <c r="BU975" s="275"/>
      <c r="BV975" s="275"/>
      <c r="BW975" s="187"/>
      <c r="BX975" s="187"/>
      <c r="BY975" s="187"/>
      <c r="BZ975" s="187"/>
      <c r="CA975" s="187"/>
      <c r="CB975" s="187"/>
      <c r="CC975" s="187"/>
      <c r="CD975" s="187"/>
      <c r="CE975" s="187"/>
      <c r="CF975" s="188"/>
      <c r="CG975" s="189"/>
      <c r="CH975" s="189"/>
      <c r="CI975" s="187"/>
      <c r="CJ975" s="38"/>
      <c r="CK975" s="38"/>
      <c r="CL975" s="38"/>
      <c r="CM975" s="38"/>
      <c r="CN975" s="38"/>
      <c r="CO975" s="38"/>
      <c r="CP975" s="38"/>
      <c r="CQ975" s="38"/>
      <c r="CR975" s="38"/>
      <c r="CS975" s="38"/>
    </row>
    <row r="976" spans="1:97" ht="13.5" customHeight="1" x14ac:dyDescent="0.35">
      <c r="A976" s="25"/>
      <c r="B976" s="132"/>
      <c r="C976" s="27"/>
      <c r="D976" s="104"/>
      <c r="E976" s="105"/>
      <c r="F976" s="29"/>
      <c r="G976" s="30"/>
      <c r="H976" s="30"/>
      <c r="I976" s="31"/>
      <c r="J976" s="106"/>
      <c r="K976" s="106"/>
      <c r="L976" s="107"/>
      <c r="M976" s="107"/>
      <c r="N976" s="108"/>
      <c r="O976" s="108"/>
      <c r="P976" s="108"/>
      <c r="Q976" s="108"/>
      <c r="R976" s="108"/>
      <c r="S976" s="107"/>
      <c r="T976" s="107"/>
      <c r="U976" s="33"/>
      <c r="V976" s="31"/>
      <c r="W976" s="38"/>
      <c r="X976" s="38"/>
      <c r="Y976" s="38"/>
      <c r="Z976" s="38"/>
      <c r="AA976" s="38"/>
      <c r="AB976" s="33"/>
      <c r="AC976" s="33"/>
      <c r="AD976" s="33"/>
      <c r="AE976" s="33"/>
      <c r="AF976" s="33"/>
      <c r="AG976" s="33"/>
      <c r="AH976" s="33"/>
      <c r="AI976" s="170"/>
      <c r="AJ976" s="170"/>
      <c r="AK976" s="170"/>
      <c r="AL976" s="170"/>
      <c r="AM976" s="33"/>
      <c r="AN976" s="48"/>
      <c r="AO976" s="34"/>
      <c r="AP976" s="38"/>
      <c r="AQ976" s="34"/>
      <c r="AR976" s="31"/>
      <c r="AS976" s="38"/>
      <c r="AT976" s="38"/>
      <c r="AU976" s="37"/>
      <c r="AV976" s="38"/>
      <c r="AW976" s="38"/>
      <c r="AX976" s="147"/>
      <c r="AY976" s="60"/>
      <c r="AZ976" s="60"/>
      <c r="BA976" s="148"/>
      <c r="BB976" s="282"/>
      <c r="BC976" s="283"/>
      <c r="BD976" s="147"/>
      <c r="BE976" s="147"/>
      <c r="BF976" s="147"/>
      <c r="BG976" s="147"/>
      <c r="BH976" s="147"/>
      <c r="BI976" s="147"/>
      <c r="BJ976" s="147"/>
      <c r="BK976" s="148"/>
      <c r="BL976" s="149"/>
      <c r="BM976" s="149"/>
      <c r="BN976" s="147"/>
      <c r="BO976" s="38"/>
      <c r="BP976" s="38"/>
      <c r="BQ976" s="187"/>
      <c r="BR976" s="61"/>
      <c r="BS976" s="61"/>
      <c r="BT976" s="188"/>
      <c r="BU976" s="275"/>
      <c r="BV976" s="275"/>
      <c r="BW976" s="187"/>
      <c r="BX976" s="187"/>
      <c r="BY976" s="187"/>
      <c r="BZ976" s="187"/>
      <c r="CA976" s="187"/>
      <c r="CB976" s="187"/>
      <c r="CC976" s="187"/>
      <c r="CD976" s="187"/>
      <c r="CE976" s="187"/>
      <c r="CF976" s="188"/>
      <c r="CG976" s="189"/>
      <c r="CH976" s="189"/>
      <c r="CI976" s="187"/>
      <c r="CJ976" s="38"/>
      <c r="CK976" s="38"/>
      <c r="CL976" s="38"/>
      <c r="CM976" s="38"/>
      <c r="CN976" s="38"/>
      <c r="CO976" s="38"/>
      <c r="CP976" s="38"/>
      <c r="CQ976" s="38"/>
      <c r="CR976" s="38"/>
      <c r="CS976" s="38"/>
    </row>
    <row r="977" spans="1:97" ht="13.5" customHeight="1" x14ac:dyDescent="0.35">
      <c r="A977" s="25"/>
      <c r="B977" s="132"/>
      <c r="C977" s="27"/>
      <c r="D977" s="104"/>
      <c r="E977" s="105"/>
      <c r="F977" s="29"/>
      <c r="G977" s="30"/>
      <c r="H977" s="30"/>
      <c r="I977" s="31"/>
      <c r="J977" s="106"/>
      <c r="K977" s="106"/>
      <c r="L977" s="107"/>
      <c r="M977" s="107"/>
      <c r="N977" s="108"/>
      <c r="O977" s="108"/>
      <c r="P977" s="108"/>
      <c r="Q977" s="108"/>
      <c r="R977" s="108"/>
      <c r="S977" s="107"/>
      <c r="T977" s="107"/>
      <c r="U977" s="33"/>
      <c r="V977" s="31"/>
      <c r="W977" s="38"/>
      <c r="X977" s="38"/>
      <c r="Y977" s="38"/>
      <c r="Z977" s="38"/>
      <c r="AA977" s="38"/>
      <c r="AB977" s="33"/>
      <c r="AC977" s="33"/>
      <c r="AD977" s="33"/>
      <c r="AE977" s="33"/>
      <c r="AF977" s="33"/>
      <c r="AG977" s="33"/>
      <c r="AH977" s="33"/>
      <c r="AI977" s="170"/>
      <c r="AJ977" s="170"/>
      <c r="AK977" s="170"/>
      <c r="AL977" s="170"/>
      <c r="AM977" s="33"/>
      <c r="AN977" s="48"/>
      <c r="AO977" s="34"/>
      <c r="AP977" s="38"/>
      <c r="AQ977" s="34"/>
      <c r="AR977" s="31"/>
      <c r="AS977" s="38"/>
      <c r="AT977" s="38"/>
      <c r="AU977" s="37"/>
      <c r="AV977" s="38"/>
      <c r="AW977" s="38"/>
      <c r="AX977" s="147"/>
      <c r="AY977" s="60"/>
      <c r="AZ977" s="60"/>
      <c r="BA977" s="148"/>
      <c r="BB977" s="282"/>
      <c r="BC977" s="283"/>
      <c r="BD977" s="147"/>
      <c r="BE977" s="147"/>
      <c r="BF977" s="147"/>
      <c r="BG977" s="147"/>
      <c r="BH977" s="147"/>
      <c r="BI977" s="147"/>
      <c r="BJ977" s="147"/>
      <c r="BK977" s="148"/>
      <c r="BL977" s="149"/>
      <c r="BM977" s="149"/>
      <c r="BN977" s="147"/>
      <c r="BO977" s="38"/>
      <c r="BP977" s="38"/>
      <c r="BQ977" s="187"/>
      <c r="BR977" s="61"/>
      <c r="BS977" s="61"/>
      <c r="BT977" s="188"/>
      <c r="BU977" s="275"/>
      <c r="BV977" s="275"/>
      <c r="BW977" s="187"/>
      <c r="BX977" s="187"/>
      <c r="BY977" s="187"/>
      <c r="BZ977" s="187"/>
      <c r="CA977" s="187"/>
      <c r="CB977" s="187"/>
      <c r="CC977" s="187"/>
      <c r="CD977" s="187"/>
      <c r="CE977" s="187"/>
      <c r="CF977" s="188"/>
      <c r="CG977" s="189"/>
      <c r="CH977" s="189"/>
      <c r="CI977" s="187"/>
      <c r="CJ977" s="38"/>
      <c r="CK977" s="38"/>
      <c r="CL977" s="38"/>
      <c r="CM977" s="38"/>
      <c r="CN977" s="38"/>
      <c r="CO977" s="38"/>
      <c r="CP977" s="38"/>
      <c r="CQ977" s="38"/>
      <c r="CR977" s="38"/>
      <c r="CS977" s="38"/>
    </row>
    <row r="978" spans="1:97" ht="13.5" customHeight="1" x14ac:dyDescent="0.35">
      <c r="A978" s="25"/>
      <c r="B978" s="132"/>
      <c r="C978" s="27"/>
      <c r="D978" s="104"/>
      <c r="E978" s="105"/>
      <c r="F978" s="29"/>
      <c r="G978" s="30"/>
      <c r="H978" s="30"/>
      <c r="I978" s="31"/>
      <c r="J978" s="106"/>
      <c r="K978" s="106"/>
      <c r="L978" s="107"/>
      <c r="M978" s="107"/>
      <c r="N978" s="108"/>
      <c r="O978" s="108"/>
      <c r="P978" s="108"/>
      <c r="Q978" s="108"/>
      <c r="R978" s="108"/>
      <c r="S978" s="107"/>
      <c r="T978" s="107"/>
      <c r="U978" s="33"/>
      <c r="V978" s="31"/>
      <c r="W978" s="38"/>
      <c r="X978" s="38"/>
      <c r="Y978" s="38"/>
      <c r="Z978" s="38"/>
      <c r="AA978" s="38"/>
      <c r="AB978" s="33"/>
      <c r="AC978" s="33"/>
      <c r="AD978" s="33"/>
      <c r="AE978" s="33"/>
      <c r="AF978" s="33"/>
      <c r="AG978" s="33"/>
      <c r="AH978" s="33"/>
      <c r="AI978" s="170"/>
      <c r="AJ978" s="170"/>
      <c r="AK978" s="170"/>
      <c r="AL978" s="170"/>
      <c r="AM978" s="33"/>
      <c r="AN978" s="48"/>
      <c r="AO978" s="34"/>
      <c r="AP978" s="38"/>
      <c r="AQ978" s="34"/>
      <c r="AR978" s="31"/>
      <c r="AS978" s="38"/>
      <c r="AT978" s="38"/>
      <c r="AU978" s="37"/>
      <c r="AV978" s="38"/>
      <c r="AW978" s="38"/>
      <c r="AX978" s="147"/>
      <c r="AY978" s="60"/>
      <c r="AZ978" s="60"/>
      <c r="BA978" s="148"/>
      <c r="BB978" s="282"/>
      <c r="BC978" s="283"/>
      <c r="BD978" s="147"/>
      <c r="BE978" s="147"/>
      <c r="BF978" s="147"/>
      <c r="BG978" s="147"/>
      <c r="BH978" s="147"/>
      <c r="BI978" s="147"/>
      <c r="BJ978" s="147"/>
      <c r="BK978" s="148"/>
      <c r="BL978" s="149"/>
      <c r="BM978" s="149"/>
      <c r="BN978" s="147"/>
      <c r="BO978" s="38"/>
      <c r="BP978" s="38"/>
      <c r="BQ978" s="187"/>
      <c r="BR978" s="61"/>
      <c r="BS978" s="61"/>
      <c r="BT978" s="188"/>
      <c r="BU978" s="275"/>
      <c r="BV978" s="275"/>
      <c r="BW978" s="187"/>
      <c r="BX978" s="187"/>
      <c r="BY978" s="187"/>
      <c r="BZ978" s="187"/>
      <c r="CA978" s="187"/>
      <c r="CB978" s="187"/>
      <c r="CC978" s="187"/>
      <c r="CD978" s="187"/>
      <c r="CE978" s="187"/>
      <c r="CF978" s="188"/>
      <c r="CG978" s="189"/>
      <c r="CH978" s="189"/>
      <c r="CI978" s="187"/>
      <c r="CJ978" s="38"/>
      <c r="CK978" s="38"/>
      <c r="CL978" s="38"/>
      <c r="CM978" s="38"/>
      <c r="CN978" s="38"/>
      <c r="CO978" s="38"/>
      <c r="CP978" s="38"/>
      <c r="CQ978" s="38"/>
      <c r="CR978" s="38"/>
      <c r="CS978" s="38"/>
    </row>
    <row r="979" spans="1:97" ht="13.5" customHeight="1" x14ac:dyDescent="0.35">
      <c r="A979" s="25"/>
      <c r="B979" s="132"/>
      <c r="C979" s="27"/>
      <c r="D979" s="104"/>
      <c r="E979" s="105"/>
      <c r="F979" s="29"/>
      <c r="G979" s="30"/>
      <c r="H979" s="30"/>
      <c r="I979" s="31"/>
      <c r="J979" s="106"/>
      <c r="K979" s="106"/>
      <c r="L979" s="107"/>
      <c r="M979" s="107"/>
      <c r="N979" s="108"/>
      <c r="O979" s="108"/>
      <c r="P979" s="108"/>
      <c r="Q979" s="108"/>
      <c r="R979" s="108"/>
      <c r="S979" s="107"/>
      <c r="T979" s="107"/>
      <c r="U979" s="33"/>
      <c r="V979" s="31"/>
      <c r="W979" s="38"/>
      <c r="X979" s="38"/>
      <c r="Y979" s="38"/>
      <c r="Z979" s="38"/>
      <c r="AA979" s="38"/>
      <c r="AB979" s="33"/>
      <c r="AC979" s="33"/>
      <c r="AD979" s="33"/>
      <c r="AE979" s="33"/>
      <c r="AF979" s="33"/>
      <c r="AG979" s="33"/>
      <c r="AH979" s="33"/>
      <c r="AI979" s="170"/>
      <c r="AJ979" s="170"/>
      <c r="AK979" s="170"/>
      <c r="AL979" s="170"/>
      <c r="AM979" s="33"/>
      <c r="AN979" s="48"/>
      <c r="AO979" s="34"/>
      <c r="AP979" s="38"/>
      <c r="AQ979" s="34"/>
      <c r="AR979" s="31"/>
      <c r="AS979" s="38"/>
      <c r="AT979" s="38"/>
      <c r="AU979" s="37"/>
      <c r="AV979" s="38"/>
      <c r="AW979" s="38"/>
      <c r="AX979" s="147"/>
      <c r="AY979" s="60"/>
      <c r="AZ979" s="60"/>
      <c r="BA979" s="148"/>
      <c r="BB979" s="282"/>
      <c r="BC979" s="283"/>
      <c r="BD979" s="147"/>
      <c r="BE979" s="147"/>
      <c r="BF979" s="147"/>
      <c r="BG979" s="147"/>
      <c r="BH979" s="147"/>
      <c r="BI979" s="147"/>
      <c r="BJ979" s="147"/>
      <c r="BK979" s="148"/>
      <c r="BL979" s="149"/>
      <c r="BM979" s="149"/>
      <c r="BN979" s="147"/>
      <c r="BO979" s="38"/>
      <c r="BP979" s="38"/>
      <c r="BQ979" s="187"/>
      <c r="BR979" s="61"/>
      <c r="BS979" s="61"/>
      <c r="BT979" s="188"/>
      <c r="BU979" s="275"/>
      <c r="BV979" s="275"/>
      <c r="BW979" s="187"/>
      <c r="BX979" s="187"/>
      <c r="BY979" s="187"/>
      <c r="BZ979" s="187"/>
      <c r="CA979" s="187"/>
      <c r="CB979" s="187"/>
      <c r="CC979" s="187"/>
      <c r="CD979" s="187"/>
      <c r="CE979" s="187"/>
      <c r="CF979" s="188"/>
      <c r="CG979" s="189"/>
      <c r="CH979" s="189"/>
      <c r="CI979" s="187"/>
      <c r="CJ979" s="38"/>
      <c r="CK979" s="38"/>
      <c r="CL979" s="38"/>
      <c r="CM979" s="38"/>
      <c r="CN979" s="38"/>
      <c r="CO979" s="38"/>
      <c r="CP979" s="38"/>
      <c r="CQ979" s="38"/>
      <c r="CR979" s="38"/>
      <c r="CS979" s="38"/>
    </row>
    <row r="980" spans="1:97" ht="13.5" customHeight="1" x14ac:dyDescent="0.35">
      <c r="A980" s="25"/>
      <c r="B980" s="132"/>
      <c r="C980" s="27"/>
      <c r="D980" s="104"/>
      <c r="E980" s="105"/>
      <c r="F980" s="29"/>
      <c r="G980" s="30"/>
      <c r="H980" s="30"/>
      <c r="I980" s="31"/>
      <c r="J980" s="106"/>
      <c r="K980" s="106"/>
      <c r="L980" s="107"/>
      <c r="M980" s="107"/>
      <c r="N980" s="108"/>
      <c r="O980" s="108"/>
      <c r="P980" s="108"/>
      <c r="Q980" s="108"/>
      <c r="R980" s="108"/>
      <c r="S980" s="107"/>
      <c r="T980" s="107"/>
      <c r="U980" s="33"/>
      <c r="V980" s="31"/>
      <c r="W980" s="38"/>
      <c r="X980" s="38"/>
      <c r="Y980" s="38"/>
      <c r="Z980" s="38"/>
      <c r="AA980" s="38"/>
      <c r="AB980" s="33"/>
      <c r="AC980" s="33"/>
      <c r="AD980" s="33"/>
      <c r="AE980" s="33"/>
      <c r="AF980" s="33"/>
      <c r="AG980" s="33"/>
      <c r="AH980" s="33"/>
      <c r="AI980" s="170"/>
      <c r="AJ980" s="170"/>
      <c r="AK980" s="170"/>
      <c r="AL980" s="170"/>
      <c r="AM980" s="33"/>
      <c r="AN980" s="48"/>
      <c r="AO980" s="34"/>
      <c r="AP980" s="38"/>
      <c r="AQ980" s="34"/>
      <c r="AR980" s="31"/>
      <c r="AS980" s="38"/>
      <c r="AT980" s="38"/>
      <c r="AU980" s="37"/>
      <c r="AV980" s="38"/>
      <c r="AW980" s="38"/>
      <c r="AX980" s="147"/>
      <c r="AY980" s="60"/>
      <c r="AZ980" s="60"/>
      <c r="BA980" s="148"/>
      <c r="BB980" s="282"/>
      <c r="BC980" s="283"/>
      <c r="BD980" s="147"/>
      <c r="BE980" s="147"/>
      <c r="BF980" s="147"/>
      <c r="BG980" s="147"/>
      <c r="BH980" s="147"/>
      <c r="BI980" s="147"/>
      <c r="BJ980" s="147"/>
      <c r="BK980" s="148"/>
      <c r="BL980" s="149"/>
      <c r="BM980" s="149"/>
      <c r="BN980" s="147"/>
      <c r="BO980" s="38"/>
      <c r="BP980" s="38"/>
      <c r="BQ980" s="187"/>
      <c r="BR980" s="61"/>
      <c r="BS980" s="61"/>
      <c r="BT980" s="188"/>
      <c r="BU980" s="275"/>
      <c r="BV980" s="275"/>
      <c r="BW980" s="187"/>
      <c r="BX980" s="187"/>
      <c r="BY980" s="187"/>
      <c r="BZ980" s="187"/>
      <c r="CA980" s="187"/>
      <c r="CB980" s="187"/>
      <c r="CC980" s="187"/>
      <c r="CD980" s="187"/>
      <c r="CE980" s="187"/>
      <c r="CF980" s="188"/>
      <c r="CG980" s="189"/>
      <c r="CH980" s="189"/>
      <c r="CI980" s="187"/>
      <c r="CJ980" s="38"/>
      <c r="CK980" s="38"/>
      <c r="CL980" s="38"/>
      <c r="CM980" s="38"/>
      <c r="CN980" s="38"/>
      <c r="CO980" s="38"/>
      <c r="CP980" s="38"/>
      <c r="CQ980" s="38"/>
      <c r="CR980" s="38"/>
      <c r="CS980" s="38"/>
    </row>
    <row r="981" spans="1:97" ht="13.5" customHeight="1" x14ac:dyDescent="0.35">
      <c r="A981" s="25"/>
      <c r="B981" s="132"/>
      <c r="C981" s="27"/>
      <c r="D981" s="104"/>
      <c r="E981" s="105"/>
      <c r="F981" s="29"/>
      <c r="G981" s="30"/>
      <c r="H981" s="30"/>
      <c r="I981" s="31"/>
      <c r="J981" s="106"/>
      <c r="K981" s="106"/>
      <c r="L981" s="107"/>
      <c r="M981" s="107"/>
      <c r="N981" s="108"/>
      <c r="O981" s="108"/>
      <c r="P981" s="108"/>
      <c r="Q981" s="108"/>
      <c r="R981" s="108"/>
      <c r="S981" s="107"/>
      <c r="T981" s="107"/>
      <c r="U981" s="33"/>
      <c r="V981" s="31"/>
      <c r="W981" s="38"/>
      <c r="X981" s="38"/>
      <c r="Y981" s="38"/>
      <c r="Z981" s="38"/>
      <c r="AA981" s="38"/>
      <c r="AB981" s="33"/>
      <c r="AC981" s="33"/>
      <c r="AD981" s="33"/>
      <c r="AE981" s="33"/>
      <c r="AF981" s="33"/>
      <c r="AG981" s="33"/>
      <c r="AH981" s="33"/>
      <c r="AI981" s="170"/>
      <c r="AJ981" s="170"/>
      <c r="AK981" s="170"/>
      <c r="AL981" s="170"/>
      <c r="AM981" s="33"/>
      <c r="AN981" s="48"/>
      <c r="AO981" s="34"/>
      <c r="AP981" s="38"/>
      <c r="AQ981" s="34"/>
      <c r="AR981" s="31"/>
      <c r="AS981" s="38"/>
      <c r="AT981" s="38"/>
      <c r="AU981" s="37"/>
      <c r="AV981" s="38"/>
      <c r="AW981" s="38"/>
      <c r="AX981" s="147"/>
      <c r="AY981" s="60"/>
      <c r="AZ981" s="60"/>
      <c r="BA981" s="148"/>
      <c r="BB981" s="282"/>
      <c r="BC981" s="283"/>
      <c r="BD981" s="147"/>
      <c r="BE981" s="147"/>
      <c r="BF981" s="147"/>
      <c r="BG981" s="147"/>
      <c r="BH981" s="147"/>
      <c r="BI981" s="147"/>
      <c r="BJ981" s="147"/>
      <c r="BK981" s="148"/>
      <c r="BL981" s="149"/>
      <c r="BM981" s="149"/>
      <c r="BN981" s="147"/>
      <c r="BO981" s="38"/>
      <c r="BP981" s="38"/>
      <c r="BQ981" s="187"/>
      <c r="BR981" s="61"/>
      <c r="BS981" s="61"/>
      <c r="BT981" s="188"/>
      <c r="BU981" s="275"/>
      <c r="BV981" s="275"/>
      <c r="BW981" s="187"/>
      <c r="BX981" s="187"/>
      <c r="BY981" s="187"/>
      <c r="BZ981" s="187"/>
      <c r="CA981" s="187"/>
      <c r="CB981" s="187"/>
      <c r="CC981" s="187"/>
      <c r="CD981" s="187"/>
      <c r="CE981" s="187"/>
      <c r="CF981" s="188"/>
      <c r="CG981" s="189"/>
      <c r="CH981" s="189"/>
      <c r="CI981" s="187"/>
      <c r="CJ981" s="38"/>
      <c r="CK981" s="38"/>
      <c r="CL981" s="38"/>
      <c r="CM981" s="38"/>
      <c r="CN981" s="38"/>
      <c r="CO981" s="38"/>
      <c r="CP981" s="38"/>
      <c r="CQ981" s="38"/>
      <c r="CR981" s="38"/>
      <c r="CS981" s="38"/>
    </row>
    <row r="982" spans="1:97" ht="13.5" customHeight="1" x14ac:dyDescent="0.35">
      <c r="A982" s="25"/>
      <c r="B982" s="132"/>
      <c r="C982" s="27"/>
      <c r="D982" s="104"/>
      <c r="E982" s="105"/>
      <c r="F982" s="29"/>
      <c r="G982" s="30"/>
      <c r="H982" s="30"/>
      <c r="I982" s="31"/>
      <c r="J982" s="106"/>
      <c r="K982" s="106"/>
      <c r="L982" s="107"/>
      <c r="M982" s="107"/>
      <c r="N982" s="108"/>
      <c r="O982" s="108"/>
      <c r="P982" s="108"/>
      <c r="Q982" s="108"/>
      <c r="R982" s="108"/>
      <c r="S982" s="107"/>
      <c r="T982" s="107"/>
      <c r="U982" s="33"/>
      <c r="V982" s="31"/>
      <c r="W982" s="38"/>
      <c r="X982" s="38"/>
      <c r="Y982" s="38"/>
      <c r="Z982" s="38"/>
      <c r="AA982" s="38"/>
      <c r="AB982" s="33"/>
      <c r="AC982" s="33"/>
      <c r="AD982" s="33"/>
      <c r="AE982" s="33"/>
      <c r="AF982" s="33"/>
      <c r="AG982" s="33"/>
      <c r="AH982" s="33"/>
      <c r="AI982" s="170"/>
      <c r="AJ982" s="170"/>
      <c r="AK982" s="170"/>
      <c r="AL982" s="170"/>
      <c r="AM982" s="33"/>
      <c r="AN982" s="48"/>
      <c r="AO982" s="34"/>
      <c r="AP982" s="38"/>
      <c r="AQ982" s="34"/>
      <c r="AR982" s="31"/>
      <c r="AS982" s="38"/>
      <c r="AT982" s="38"/>
      <c r="AU982" s="37"/>
      <c r="AV982" s="38"/>
      <c r="AW982" s="38"/>
      <c r="AX982" s="147"/>
      <c r="AY982" s="60"/>
      <c r="AZ982" s="60"/>
      <c r="BA982" s="148"/>
      <c r="BB982" s="282"/>
      <c r="BC982" s="283"/>
      <c r="BD982" s="147"/>
      <c r="BE982" s="147"/>
      <c r="BF982" s="147"/>
      <c r="BG982" s="147"/>
      <c r="BH982" s="147"/>
      <c r="BI982" s="147"/>
      <c r="BJ982" s="147"/>
      <c r="BK982" s="148"/>
      <c r="BL982" s="149"/>
      <c r="BM982" s="149"/>
      <c r="BN982" s="147"/>
      <c r="BO982" s="38"/>
      <c r="BP982" s="38"/>
      <c r="BQ982" s="187"/>
      <c r="BR982" s="61"/>
      <c r="BS982" s="61"/>
      <c r="BT982" s="188"/>
      <c r="BU982" s="275"/>
      <c r="BV982" s="275"/>
      <c r="BW982" s="187"/>
      <c r="BX982" s="187"/>
      <c r="BY982" s="187"/>
      <c r="BZ982" s="187"/>
      <c r="CA982" s="187"/>
      <c r="CB982" s="187"/>
      <c r="CC982" s="187"/>
      <c r="CD982" s="187"/>
      <c r="CE982" s="187"/>
      <c r="CF982" s="188"/>
      <c r="CG982" s="189"/>
      <c r="CH982" s="189"/>
      <c r="CI982" s="187"/>
      <c r="CJ982" s="38"/>
      <c r="CK982" s="38"/>
      <c r="CL982" s="38"/>
      <c r="CM982" s="38"/>
      <c r="CN982" s="38"/>
      <c r="CO982" s="38"/>
      <c r="CP982" s="38"/>
      <c r="CQ982" s="38"/>
      <c r="CR982" s="38"/>
      <c r="CS982" s="38"/>
    </row>
    <row r="983" spans="1:97" ht="13.5" customHeight="1" x14ac:dyDescent="0.35">
      <c r="A983" s="25"/>
      <c r="B983" s="132"/>
      <c r="C983" s="27"/>
      <c r="D983" s="104"/>
      <c r="E983" s="105"/>
      <c r="F983" s="29"/>
      <c r="G983" s="30"/>
      <c r="H983" s="30"/>
      <c r="I983" s="31"/>
      <c r="J983" s="106"/>
      <c r="K983" s="106"/>
      <c r="L983" s="107"/>
      <c r="M983" s="107"/>
      <c r="N983" s="108"/>
      <c r="O983" s="108"/>
      <c r="P983" s="108"/>
      <c r="Q983" s="108"/>
      <c r="R983" s="108"/>
      <c r="S983" s="107"/>
      <c r="T983" s="107"/>
      <c r="U983" s="33"/>
      <c r="V983" s="31"/>
      <c r="W983" s="38"/>
      <c r="X983" s="38"/>
      <c r="Y983" s="38"/>
      <c r="Z983" s="38"/>
      <c r="AA983" s="38"/>
      <c r="AB983" s="33"/>
      <c r="AC983" s="33"/>
      <c r="AD983" s="33"/>
      <c r="AE983" s="33"/>
      <c r="AF983" s="33"/>
      <c r="AG983" s="33"/>
      <c r="AH983" s="33"/>
      <c r="AI983" s="170"/>
      <c r="AJ983" s="170"/>
      <c r="AK983" s="170"/>
      <c r="AL983" s="170"/>
      <c r="AM983" s="33"/>
      <c r="AN983" s="48"/>
      <c r="AO983" s="34"/>
      <c r="AP983" s="38"/>
      <c r="AQ983" s="34"/>
      <c r="AR983" s="31"/>
      <c r="AS983" s="38"/>
      <c r="AT983" s="38"/>
      <c r="AU983" s="37"/>
      <c r="AV983" s="38"/>
      <c r="AW983" s="38"/>
      <c r="AX983" s="147"/>
      <c r="AY983" s="60"/>
      <c r="AZ983" s="60"/>
      <c r="BA983" s="148"/>
      <c r="BB983" s="282"/>
      <c r="BC983" s="283"/>
      <c r="BD983" s="147"/>
      <c r="BE983" s="147"/>
      <c r="BF983" s="147"/>
      <c r="BG983" s="147"/>
      <c r="BH983" s="147"/>
      <c r="BI983" s="147"/>
      <c r="BJ983" s="147"/>
      <c r="BK983" s="148"/>
      <c r="BL983" s="149"/>
      <c r="BM983" s="149"/>
      <c r="BN983" s="147"/>
      <c r="BO983" s="38"/>
      <c r="BP983" s="38"/>
      <c r="BQ983" s="187"/>
      <c r="BR983" s="61"/>
      <c r="BS983" s="61"/>
      <c r="BT983" s="188"/>
      <c r="BU983" s="275"/>
      <c r="BV983" s="275"/>
      <c r="BW983" s="187"/>
      <c r="BX983" s="187"/>
      <c r="BY983" s="187"/>
      <c r="BZ983" s="187"/>
      <c r="CA983" s="187"/>
      <c r="CB983" s="187"/>
      <c r="CC983" s="187"/>
      <c r="CD983" s="187"/>
      <c r="CE983" s="187"/>
      <c r="CF983" s="188"/>
      <c r="CG983" s="189"/>
      <c r="CH983" s="189"/>
      <c r="CI983" s="187"/>
      <c r="CJ983" s="38"/>
      <c r="CK983" s="38"/>
      <c r="CL983" s="38"/>
      <c r="CM983" s="38"/>
      <c r="CN983" s="38"/>
      <c r="CO983" s="38"/>
      <c r="CP983" s="38"/>
      <c r="CQ983" s="38"/>
      <c r="CR983" s="38"/>
      <c r="CS983" s="38"/>
    </row>
    <row r="984" spans="1:97" ht="13.5" customHeight="1" x14ac:dyDescent="0.35">
      <c r="A984" s="25"/>
      <c r="B984" s="132"/>
      <c r="C984" s="27"/>
      <c r="D984" s="104"/>
      <c r="E984" s="105"/>
      <c r="F984" s="29"/>
      <c r="G984" s="30"/>
      <c r="H984" s="30"/>
      <c r="I984" s="31"/>
      <c r="J984" s="106"/>
      <c r="K984" s="106"/>
      <c r="L984" s="107"/>
      <c r="M984" s="107"/>
      <c r="N984" s="108"/>
      <c r="O984" s="108"/>
      <c r="P984" s="108"/>
      <c r="Q984" s="108"/>
      <c r="R984" s="108"/>
      <c r="S984" s="107"/>
      <c r="T984" s="107"/>
      <c r="U984" s="33"/>
      <c r="V984" s="31"/>
      <c r="W984" s="38"/>
      <c r="X984" s="38"/>
      <c r="Y984" s="38"/>
      <c r="Z984" s="38"/>
      <c r="AA984" s="38"/>
      <c r="AB984" s="33"/>
      <c r="AC984" s="33"/>
      <c r="AD984" s="33"/>
      <c r="AE984" s="33"/>
      <c r="AF984" s="33"/>
      <c r="AG984" s="33"/>
      <c r="AH984" s="33"/>
      <c r="AI984" s="170"/>
      <c r="AJ984" s="170"/>
      <c r="AK984" s="170"/>
      <c r="AL984" s="170"/>
      <c r="AM984" s="33"/>
      <c r="AN984" s="48"/>
      <c r="AO984" s="34"/>
      <c r="AP984" s="38"/>
      <c r="AQ984" s="34"/>
      <c r="AR984" s="31"/>
      <c r="AS984" s="38"/>
      <c r="AT984" s="38"/>
      <c r="AU984" s="37"/>
      <c r="AV984" s="38"/>
      <c r="AW984" s="38"/>
      <c r="AX984" s="147"/>
      <c r="AY984" s="60"/>
      <c r="AZ984" s="60"/>
      <c r="BA984" s="148"/>
      <c r="BB984" s="282"/>
      <c r="BC984" s="283"/>
      <c r="BD984" s="147"/>
      <c r="BE984" s="147"/>
      <c r="BF984" s="147"/>
      <c r="BG984" s="147"/>
      <c r="BH984" s="147"/>
      <c r="BI984" s="147"/>
      <c r="BJ984" s="147"/>
      <c r="BK984" s="148"/>
      <c r="BL984" s="149"/>
      <c r="BM984" s="149"/>
      <c r="BN984" s="147"/>
      <c r="BO984" s="38"/>
      <c r="BP984" s="38"/>
      <c r="BQ984" s="187"/>
      <c r="BR984" s="61"/>
      <c r="BS984" s="61"/>
      <c r="BT984" s="188"/>
      <c r="BU984" s="275"/>
      <c r="BV984" s="275"/>
      <c r="BW984" s="187"/>
      <c r="BX984" s="187"/>
      <c r="BY984" s="187"/>
      <c r="BZ984" s="187"/>
      <c r="CA984" s="187"/>
      <c r="CB984" s="187"/>
      <c r="CC984" s="187"/>
      <c r="CD984" s="187"/>
      <c r="CE984" s="187"/>
      <c r="CF984" s="188"/>
      <c r="CG984" s="189"/>
      <c r="CH984" s="189"/>
      <c r="CI984" s="187"/>
      <c r="CJ984" s="38"/>
      <c r="CK984" s="38"/>
      <c r="CL984" s="38"/>
      <c r="CM984" s="38"/>
      <c r="CN984" s="38"/>
      <c r="CO984" s="38"/>
      <c r="CP984" s="38"/>
      <c r="CQ984" s="38"/>
      <c r="CR984" s="38"/>
      <c r="CS984" s="38"/>
    </row>
    <row r="985" spans="1:97" ht="13.5" customHeight="1" x14ac:dyDescent="0.35">
      <c r="A985" s="25"/>
      <c r="B985" s="132"/>
      <c r="C985" s="27"/>
      <c r="D985" s="104"/>
      <c r="E985" s="105"/>
      <c r="F985" s="29"/>
      <c r="G985" s="30"/>
      <c r="H985" s="30"/>
      <c r="I985" s="31"/>
      <c r="J985" s="106"/>
      <c r="K985" s="106"/>
      <c r="L985" s="107"/>
      <c r="M985" s="107"/>
      <c r="N985" s="108"/>
      <c r="O985" s="108"/>
      <c r="P985" s="108"/>
      <c r="Q985" s="108"/>
      <c r="R985" s="108"/>
      <c r="S985" s="107"/>
      <c r="T985" s="107"/>
      <c r="U985" s="33"/>
      <c r="V985" s="31"/>
      <c r="W985" s="38"/>
      <c r="X985" s="38"/>
      <c r="Y985" s="38"/>
      <c r="Z985" s="38"/>
      <c r="AA985" s="38"/>
      <c r="AB985" s="33"/>
      <c r="AC985" s="33"/>
      <c r="AD985" s="33"/>
      <c r="AE985" s="33"/>
      <c r="AF985" s="33"/>
      <c r="AG985" s="33"/>
      <c r="AH985" s="33"/>
      <c r="AI985" s="170"/>
      <c r="AJ985" s="170"/>
      <c r="AK985" s="170"/>
      <c r="AL985" s="170"/>
      <c r="AM985" s="33"/>
      <c r="AN985" s="48"/>
      <c r="AO985" s="34"/>
      <c r="AP985" s="38"/>
      <c r="AQ985" s="34"/>
      <c r="AR985" s="31"/>
      <c r="AS985" s="38"/>
      <c r="AT985" s="38"/>
      <c r="AU985" s="37"/>
      <c r="AV985" s="38"/>
      <c r="AW985" s="38"/>
      <c r="AX985" s="147"/>
      <c r="AY985" s="60"/>
      <c r="AZ985" s="60"/>
      <c r="BA985" s="148"/>
      <c r="BB985" s="282"/>
      <c r="BC985" s="283"/>
      <c r="BD985" s="147"/>
      <c r="BE985" s="147"/>
      <c r="BF985" s="147"/>
      <c r="BG985" s="147"/>
      <c r="BH985" s="147"/>
      <c r="BI985" s="147"/>
      <c r="BJ985" s="147"/>
      <c r="BK985" s="148"/>
      <c r="BL985" s="149"/>
      <c r="BM985" s="149"/>
      <c r="BN985" s="147"/>
      <c r="BO985" s="38"/>
      <c r="BP985" s="38"/>
      <c r="BQ985" s="187"/>
      <c r="BR985" s="61"/>
      <c r="BS985" s="61"/>
      <c r="BT985" s="188"/>
      <c r="BU985" s="275"/>
      <c r="BV985" s="275"/>
      <c r="BW985" s="187"/>
      <c r="BX985" s="187"/>
      <c r="BY985" s="187"/>
      <c r="BZ985" s="187"/>
      <c r="CA985" s="187"/>
      <c r="CB985" s="187"/>
      <c r="CC985" s="187"/>
      <c r="CD985" s="187"/>
      <c r="CE985" s="187"/>
      <c r="CF985" s="188"/>
      <c r="CG985" s="189"/>
      <c r="CH985" s="189"/>
      <c r="CI985" s="187"/>
      <c r="CJ985" s="38"/>
      <c r="CK985" s="38"/>
      <c r="CL985" s="38"/>
      <c r="CM985" s="38"/>
      <c r="CN985" s="38"/>
      <c r="CO985" s="38"/>
      <c r="CP985" s="38"/>
      <c r="CQ985" s="38"/>
      <c r="CR985" s="38"/>
      <c r="CS985" s="38"/>
    </row>
    <row r="986" spans="1:97" ht="13.5" customHeight="1" x14ac:dyDescent="0.35">
      <c r="A986" s="25"/>
      <c r="B986" s="132"/>
      <c r="C986" s="27"/>
      <c r="D986" s="104"/>
      <c r="E986" s="105"/>
      <c r="F986" s="29"/>
      <c r="G986" s="30"/>
      <c r="H986" s="30"/>
      <c r="I986" s="31"/>
      <c r="J986" s="106"/>
      <c r="K986" s="106"/>
      <c r="L986" s="107"/>
      <c r="M986" s="107"/>
      <c r="N986" s="108"/>
      <c r="O986" s="108"/>
      <c r="P986" s="108"/>
      <c r="Q986" s="108"/>
      <c r="R986" s="108"/>
      <c r="S986" s="107"/>
      <c r="T986" s="107"/>
      <c r="U986" s="33"/>
      <c r="V986" s="31"/>
      <c r="W986" s="38"/>
      <c r="X986" s="38"/>
      <c r="Y986" s="38"/>
      <c r="Z986" s="38"/>
      <c r="AA986" s="38"/>
      <c r="AB986" s="33"/>
      <c r="AC986" s="33"/>
      <c r="AD986" s="33"/>
      <c r="AE986" s="33"/>
      <c r="AF986" s="33"/>
      <c r="AG986" s="33"/>
      <c r="AH986" s="33"/>
      <c r="AI986" s="170"/>
      <c r="AJ986" s="170"/>
      <c r="AK986" s="170"/>
      <c r="AL986" s="170"/>
      <c r="AM986" s="33"/>
      <c r="AN986" s="48"/>
      <c r="AO986" s="34"/>
      <c r="AP986" s="38"/>
      <c r="AQ986" s="34"/>
      <c r="AR986" s="31"/>
      <c r="AS986" s="38"/>
      <c r="AT986" s="38"/>
      <c r="AU986" s="37"/>
      <c r="AV986" s="38"/>
      <c r="AW986" s="38"/>
      <c r="AX986" s="147"/>
      <c r="AY986" s="60"/>
      <c r="AZ986" s="60"/>
      <c r="BA986" s="148"/>
      <c r="BB986" s="282"/>
      <c r="BC986" s="283"/>
      <c r="BD986" s="147"/>
      <c r="BE986" s="147"/>
      <c r="BF986" s="147"/>
      <c r="BG986" s="147"/>
      <c r="BH986" s="147"/>
      <c r="BI986" s="147"/>
      <c r="BJ986" s="147"/>
      <c r="BK986" s="148"/>
      <c r="BL986" s="149"/>
      <c r="BM986" s="149"/>
      <c r="BN986" s="147"/>
      <c r="BO986" s="38"/>
      <c r="BP986" s="38"/>
      <c r="BQ986" s="187"/>
      <c r="BR986" s="61"/>
      <c r="BS986" s="61"/>
      <c r="BT986" s="188"/>
      <c r="BU986" s="275"/>
      <c r="BV986" s="275"/>
      <c r="BW986" s="187"/>
      <c r="BX986" s="187"/>
      <c r="BY986" s="187"/>
      <c r="BZ986" s="187"/>
      <c r="CA986" s="187"/>
      <c r="CB986" s="187"/>
      <c r="CC986" s="187"/>
      <c r="CD986" s="187"/>
      <c r="CE986" s="187"/>
      <c r="CF986" s="188"/>
      <c r="CG986" s="189"/>
      <c r="CH986" s="189"/>
      <c r="CI986" s="187"/>
      <c r="CJ986" s="38"/>
      <c r="CK986" s="38"/>
      <c r="CL986" s="38"/>
      <c r="CM986" s="38"/>
      <c r="CN986" s="38"/>
      <c r="CO986" s="38"/>
      <c r="CP986" s="38"/>
      <c r="CQ986" s="38"/>
      <c r="CR986" s="38"/>
      <c r="CS986" s="38"/>
    </row>
    <row r="987" spans="1:97" ht="13.5" customHeight="1" x14ac:dyDescent="0.35">
      <c r="A987" s="25"/>
      <c r="B987" s="132"/>
      <c r="C987" s="27"/>
      <c r="D987" s="104"/>
      <c r="E987" s="105"/>
      <c r="F987" s="29"/>
      <c r="G987" s="30"/>
      <c r="H987" s="30"/>
      <c r="I987" s="31"/>
      <c r="J987" s="106"/>
      <c r="K987" s="106"/>
      <c r="L987" s="107"/>
      <c r="M987" s="107"/>
      <c r="N987" s="108"/>
      <c r="O987" s="108"/>
      <c r="P987" s="108"/>
      <c r="Q987" s="108"/>
      <c r="R987" s="108"/>
      <c r="S987" s="107"/>
      <c r="T987" s="107"/>
      <c r="U987" s="33"/>
      <c r="V987" s="31"/>
      <c r="W987" s="38"/>
      <c r="X987" s="38"/>
      <c r="Y987" s="38"/>
      <c r="Z987" s="38"/>
      <c r="AA987" s="38"/>
      <c r="AB987" s="33"/>
      <c r="AC987" s="33"/>
      <c r="AD987" s="33"/>
      <c r="AE987" s="33"/>
      <c r="AF987" s="33"/>
      <c r="AG987" s="33"/>
      <c r="AH987" s="33"/>
      <c r="AI987" s="170"/>
      <c r="AJ987" s="170"/>
      <c r="AK987" s="170"/>
      <c r="AL987" s="170"/>
      <c r="AM987" s="33"/>
      <c r="AN987" s="48"/>
      <c r="AO987" s="34"/>
      <c r="AP987" s="38"/>
      <c r="AQ987" s="34"/>
      <c r="AR987" s="31"/>
      <c r="AS987" s="38"/>
      <c r="AT987" s="38"/>
      <c r="AU987" s="37"/>
      <c r="AV987" s="38"/>
      <c r="AW987" s="38"/>
      <c r="AX987" s="147"/>
      <c r="AY987" s="60"/>
      <c r="AZ987" s="60"/>
      <c r="BA987" s="148"/>
      <c r="BB987" s="282"/>
      <c r="BC987" s="283"/>
      <c r="BD987" s="147"/>
      <c r="BE987" s="147"/>
      <c r="BF987" s="147"/>
      <c r="BG987" s="147"/>
      <c r="BH987" s="147"/>
      <c r="BI987" s="147"/>
      <c r="BJ987" s="147"/>
      <c r="BK987" s="148"/>
      <c r="BL987" s="149"/>
      <c r="BM987" s="149"/>
      <c r="BN987" s="147"/>
      <c r="BO987" s="38"/>
      <c r="BP987" s="38"/>
      <c r="BQ987" s="187"/>
      <c r="BR987" s="61"/>
      <c r="BS987" s="61"/>
      <c r="BT987" s="188"/>
      <c r="BU987" s="275"/>
      <c r="BV987" s="275"/>
      <c r="BW987" s="187"/>
      <c r="BX987" s="187"/>
      <c r="BY987" s="187"/>
      <c r="BZ987" s="187"/>
      <c r="CA987" s="187"/>
      <c r="CB987" s="187"/>
      <c r="CC987" s="187"/>
      <c r="CD987" s="187"/>
      <c r="CE987" s="187"/>
      <c r="CF987" s="188"/>
      <c r="CG987" s="189"/>
      <c r="CH987" s="189"/>
      <c r="CI987" s="187"/>
      <c r="CJ987" s="38"/>
      <c r="CK987" s="38"/>
      <c r="CL987" s="38"/>
      <c r="CM987" s="38"/>
      <c r="CN987" s="38"/>
      <c r="CO987" s="38"/>
      <c r="CP987" s="38"/>
      <c r="CQ987" s="38"/>
      <c r="CR987" s="38"/>
      <c r="CS987" s="38"/>
    </row>
    <row r="988" spans="1:97" ht="13.5" customHeight="1" x14ac:dyDescent="0.35">
      <c r="A988" s="25"/>
      <c r="B988" s="132"/>
      <c r="C988" s="27"/>
      <c r="D988" s="104"/>
      <c r="E988" s="105"/>
      <c r="F988" s="29"/>
      <c r="G988" s="30"/>
      <c r="H988" s="30"/>
      <c r="I988" s="31"/>
      <c r="J988" s="106"/>
      <c r="K988" s="106"/>
      <c r="L988" s="107"/>
      <c r="M988" s="107"/>
      <c r="N988" s="108"/>
      <c r="O988" s="108"/>
      <c r="P988" s="108"/>
      <c r="Q988" s="108"/>
      <c r="R988" s="108"/>
      <c r="S988" s="107"/>
      <c r="T988" s="107"/>
      <c r="U988" s="33"/>
      <c r="V988" s="31"/>
      <c r="W988" s="38"/>
      <c r="X988" s="38"/>
      <c r="Y988" s="38"/>
      <c r="Z988" s="38"/>
      <c r="AA988" s="38"/>
      <c r="AB988" s="33"/>
      <c r="AC988" s="33"/>
      <c r="AD988" s="33"/>
      <c r="AE988" s="33"/>
      <c r="AF988" s="33"/>
      <c r="AG988" s="33"/>
      <c r="AH988" s="33"/>
      <c r="AI988" s="170"/>
      <c r="AJ988" s="170"/>
      <c r="AK988" s="170"/>
      <c r="AL988" s="170"/>
      <c r="AM988" s="33"/>
      <c r="AN988" s="48"/>
      <c r="AO988" s="34"/>
      <c r="AP988" s="38"/>
      <c r="AQ988" s="34"/>
      <c r="AR988" s="31"/>
      <c r="AS988" s="38"/>
      <c r="AT988" s="38"/>
      <c r="AU988" s="37"/>
      <c r="AV988" s="38"/>
      <c r="AW988" s="38"/>
      <c r="AX988" s="147"/>
      <c r="AY988" s="60"/>
      <c r="AZ988" s="60"/>
      <c r="BA988" s="148"/>
      <c r="BB988" s="282"/>
      <c r="BC988" s="283"/>
      <c r="BD988" s="147"/>
      <c r="BE988" s="147"/>
      <c r="BF988" s="147"/>
      <c r="BG988" s="147"/>
      <c r="BH988" s="147"/>
      <c r="BI988" s="147"/>
      <c r="BJ988" s="147"/>
      <c r="BK988" s="148"/>
      <c r="BL988" s="149"/>
      <c r="BM988" s="149"/>
      <c r="BN988" s="147"/>
      <c r="BO988" s="38"/>
      <c r="BP988" s="38"/>
      <c r="BQ988" s="187"/>
      <c r="BR988" s="61"/>
      <c r="BS988" s="61"/>
      <c r="BT988" s="188"/>
      <c r="BU988" s="275"/>
      <c r="BV988" s="275"/>
      <c r="BW988" s="187"/>
      <c r="BX988" s="187"/>
      <c r="BY988" s="187"/>
      <c r="BZ988" s="187"/>
      <c r="CA988" s="187"/>
      <c r="CB988" s="187"/>
      <c r="CC988" s="187"/>
      <c r="CD988" s="187"/>
      <c r="CE988" s="187"/>
      <c r="CF988" s="188"/>
      <c r="CG988" s="189"/>
      <c r="CH988" s="189"/>
      <c r="CI988" s="187"/>
      <c r="CJ988" s="38"/>
      <c r="CK988" s="38"/>
      <c r="CL988" s="38"/>
      <c r="CM988" s="38"/>
      <c r="CN988" s="38"/>
      <c r="CO988" s="38"/>
      <c r="CP988" s="38"/>
      <c r="CQ988" s="38"/>
      <c r="CR988" s="38"/>
      <c r="CS988" s="38"/>
    </row>
    <row r="989" spans="1:97" ht="13.5" customHeight="1" x14ac:dyDescent="0.35">
      <c r="A989" s="25"/>
      <c r="B989" s="132"/>
      <c r="C989" s="27"/>
      <c r="D989" s="104"/>
      <c r="E989" s="105"/>
      <c r="F989" s="29"/>
      <c r="G989" s="30"/>
      <c r="H989" s="30"/>
      <c r="I989" s="31"/>
      <c r="J989" s="106"/>
      <c r="K989" s="106"/>
      <c r="L989" s="107"/>
      <c r="M989" s="107"/>
      <c r="N989" s="108"/>
      <c r="O989" s="108"/>
      <c r="P989" s="108"/>
      <c r="Q989" s="108"/>
      <c r="R989" s="108"/>
      <c r="S989" s="107"/>
      <c r="T989" s="107"/>
      <c r="U989" s="33"/>
      <c r="V989" s="31"/>
      <c r="W989" s="38"/>
      <c r="X989" s="38"/>
      <c r="Y989" s="38"/>
      <c r="Z989" s="38"/>
      <c r="AA989" s="38"/>
      <c r="AB989" s="33"/>
      <c r="AC989" s="33"/>
      <c r="AD989" s="33"/>
      <c r="AE989" s="33"/>
      <c r="AF989" s="33"/>
      <c r="AG989" s="33"/>
      <c r="AH989" s="33"/>
      <c r="AI989" s="170"/>
      <c r="AJ989" s="170"/>
      <c r="AK989" s="170"/>
      <c r="AL989" s="170"/>
      <c r="AM989" s="33"/>
      <c r="AN989" s="48"/>
      <c r="AO989" s="34"/>
      <c r="AP989" s="38"/>
      <c r="AQ989" s="34"/>
      <c r="AR989" s="31"/>
      <c r="AS989" s="38"/>
      <c r="AT989" s="38"/>
      <c r="AU989" s="37"/>
      <c r="AV989" s="38"/>
      <c r="AW989" s="38"/>
      <c r="AX989" s="147"/>
      <c r="AY989" s="60"/>
      <c r="AZ989" s="60"/>
      <c r="BA989" s="148"/>
      <c r="BB989" s="282"/>
      <c r="BC989" s="283"/>
      <c r="BD989" s="147"/>
      <c r="BE989" s="147"/>
      <c r="BF989" s="147"/>
      <c r="BG989" s="147"/>
      <c r="BH989" s="147"/>
      <c r="BI989" s="147"/>
      <c r="BJ989" s="147"/>
      <c r="BK989" s="148"/>
      <c r="BL989" s="149"/>
      <c r="BM989" s="149"/>
      <c r="BN989" s="147"/>
      <c r="BO989" s="38"/>
      <c r="BP989" s="38"/>
      <c r="BQ989" s="187"/>
      <c r="BR989" s="61"/>
      <c r="BS989" s="61"/>
      <c r="BT989" s="188"/>
      <c r="BU989" s="275"/>
      <c r="BV989" s="275"/>
      <c r="BW989" s="187"/>
      <c r="BX989" s="187"/>
      <c r="BY989" s="187"/>
      <c r="BZ989" s="187"/>
      <c r="CA989" s="187"/>
      <c r="CB989" s="187"/>
      <c r="CC989" s="187"/>
      <c r="CD989" s="187"/>
      <c r="CE989" s="187"/>
      <c r="CF989" s="188"/>
      <c r="CG989" s="189"/>
      <c r="CH989" s="189"/>
      <c r="CI989" s="187"/>
      <c r="CJ989" s="38"/>
      <c r="CK989" s="38"/>
      <c r="CL989" s="38"/>
      <c r="CM989" s="38"/>
      <c r="CN989" s="38"/>
      <c r="CO989" s="38"/>
      <c r="CP989" s="38"/>
      <c r="CQ989" s="38"/>
      <c r="CR989" s="38"/>
      <c r="CS989" s="38"/>
    </row>
    <row r="990" spans="1:97" ht="13.5" customHeight="1" x14ac:dyDescent="0.35">
      <c r="A990" s="25"/>
      <c r="B990" s="132"/>
      <c r="C990" s="27"/>
      <c r="D990" s="104"/>
      <c r="E990" s="105"/>
      <c r="F990" s="29"/>
      <c r="G990" s="30"/>
      <c r="H990" s="30"/>
      <c r="I990" s="31"/>
      <c r="J990" s="106"/>
      <c r="K990" s="106"/>
      <c r="L990" s="107"/>
      <c r="M990" s="107"/>
      <c r="N990" s="108"/>
      <c r="O990" s="108"/>
      <c r="P990" s="108"/>
      <c r="Q990" s="108"/>
      <c r="R990" s="108"/>
      <c r="S990" s="107"/>
      <c r="T990" s="107"/>
      <c r="U990" s="33"/>
      <c r="V990" s="31"/>
      <c r="W990" s="38"/>
      <c r="X990" s="38"/>
      <c r="Y990" s="38"/>
      <c r="Z990" s="38"/>
      <c r="AA990" s="38"/>
      <c r="AB990" s="33"/>
      <c r="AC990" s="33"/>
      <c r="AD990" s="33"/>
      <c r="AE990" s="33"/>
      <c r="AF990" s="33"/>
      <c r="AG990" s="33"/>
      <c r="AH990" s="33"/>
      <c r="AI990" s="170"/>
      <c r="AJ990" s="170"/>
      <c r="AK990" s="170"/>
      <c r="AL990" s="170"/>
      <c r="AM990" s="33"/>
      <c r="AN990" s="48"/>
      <c r="AO990" s="34"/>
      <c r="AP990" s="38"/>
      <c r="AQ990" s="34"/>
      <c r="AR990" s="31"/>
      <c r="AS990" s="38"/>
      <c r="AT990" s="38"/>
      <c r="AU990" s="37"/>
      <c r="AV990" s="38"/>
      <c r="AW990" s="38"/>
      <c r="AX990" s="147"/>
      <c r="AY990" s="60"/>
      <c r="AZ990" s="60"/>
      <c r="BA990" s="148"/>
      <c r="BB990" s="282"/>
      <c r="BC990" s="283"/>
      <c r="BD990" s="147"/>
      <c r="BE990" s="147"/>
      <c r="BF990" s="147"/>
      <c r="BG990" s="147"/>
      <c r="BH990" s="147"/>
      <c r="BI990" s="147"/>
      <c r="BJ990" s="147"/>
      <c r="BK990" s="148"/>
      <c r="BL990" s="149"/>
      <c r="BM990" s="149"/>
      <c r="BN990" s="147"/>
      <c r="BO990" s="38"/>
      <c r="BP990" s="38"/>
      <c r="BQ990" s="187"/>
      <c r="BR990" s="61"/>
      <c r="BS990" s="61"/>
      <c r="BT990" s="188"/>
      <c r="BU990" s="275"/>
      <c r="BV990" s="275"/>
      <c r="BW990" s="187"/>
      <c r="BX990" s="187"/>
      <c r="BY990" s="187"/>
      <c r="BZ990" s="187"/>
      <c r="CA990" s="187"/>
      <c r="CB990" s="187"/>
      <c r="CC990" s="187"/>
      <c r="CD990" s="187"/>
      <c r="CE990" s="187"/>
      <c r="CF990" s="188"/>
      <c r="CG990" s="189"/>
      <c r="CH990" s="189"/>
      <c r="CI990" s="187"/>
      <c r="CJ990" s="38"/>
      <c r="CK990" s="38"/>
      <c r="CL990" s="38"/>
      <c r="CM990" s="38"/>
      <c r="CN990" s="38"/>
      <c r="CO990" s="38"/>
      <c r="CP990" s="38"/>
      <c r="CQ990" s="38"/>
      <c r="CR990" s="38"/>
      <c r="CS990" s="38"/>
    </row>
    <row r="991" spans="1:97" ht="13.5" customHeight="1" x14ac:dyDescent="0.35">
      <c r="A991" s="25"/>
      <c r="B991" s="132"/>
      <c r="C991" s="27"/>
      <c r="D991" s="104"/>
      <c r="E991" s="105"/>
      <c r="F991" s="29"/>
      <c r="G991" s="30"/>
      <c r="H991" s="30"/>
      <c r="I991" s="31"/>
      <c r="J991" s="106"/>
      <c r="K991" s="106"/>
      <c r="L991" s="107"/>
      <c r="M991" s="107"/>
      <c r="N991" s="108"/>
      <c r="O991" s="108"/>
      <c r="P991" s="108"/>
      <c r="Q991" s="108"/>
      <c r="R991" s="108"/>
      <c r="S991" s="107"/>
      <c r="T991" s="107"/>
      <c r="U991" s="33"/>
      <c r="V991" s="31"/>
      <c r="W991" s="38"/>
      <c r="X991" s="38"/>
      <c r="Y991" s="38"/>
      <c r="Z991" s="38"/>
      <c r="AA991" s="38"/>
      <c r="AB991" s="33"/>
      <c r="AC991" s="33"/>
      <c r="AD991" s="33"/>
      <c r="AE991" s="33"/>
      <c r="AF991" s="33"/>
      <c r="AG991" s="33"/>
      <c r="AH991" s="33"/>
      <c r="AI991" s="170"/>
      <c r="AJ991" s="170"/>
      <c r="AK991" s="170"/>
      <c r="AL991" s="170"/>
      <c r="AM991" s="33"/>
      <c r="AN991" s="48"/>
      <c r="AO991" s="34"/>
      <c r="AP991" s="38"/>
      <c r="AQ991" s="34"/>
      <c r="AR991" s="31"/>
      <c r="AS991" s="38"/>
      <c r="AT991" s="38"/>
      <c r="AU991" s="37"/>
      <c r="AV991" s="38"/>
      <c r="AW991" s="38"/>
      <c r="AX991" s="147"/>
      <c r="AY991" s="60"/>
      <c r="AZ991" s="60"/>
      <c r="BA991" s="148"/>
      <c r="BB991" s="282"/>
      <c r="BC991" s="283"/>
      <c r="BD991" s="147"/>
      <c r="BE991" s="147"/>
      <c r="BF991" s="147"/>
      <c r="BG991" s="147"/>
      <c r="BH991" s="147"/>
      <c r="BI991" s="147"/>
      <c r="BJ991" s="147"/>
      <c r="BK991" s="148"/>
      <c r="BL991" s="149"/>
      <c r="BM991" s="149"/>
      <c r="BN991" s="147"/>
      <c r="BO991" s="38"/>
      <c r="BP991" s="38"/>
      <c r="BQ991" s="187"/>
      <c r="BR991" s="61"/>
      <c r="BS991" s="61"/>
      <c r="BT991" s="188"/>
      <c r="BU991" s="275"/>
      <c r="BV991" s="275"/>
      <c r="BW991" s="187"/>
      <c r="BX991" s="187"/>
      <c r="BY991" s="187"/>
      <c r="BZ991" s="187"/>
      <c r="CA991" s="187"/>
      <c r="CB991" s="187"/>
      <c r="CC991" s="187"/>
      <c r="CD991" s="187"/>
      <c r="CE991" s="187"/>
      <c r="CF991" s="188"/>
      <c r="CG991" s="189"/>
      <c r="CH991" s="189"/>
      <c r="CI991" s="187"/>
      <c r="CJ991" s="38"/>
      <c r="CK991" s="38"/>
      <c r="CL991" s="38"/>
      <c r="CM991" s="38"/>
      <c r="CN991" s="38"/>
      <c r="CO991" s="38"/>
      <c r="CP991" s="38"/>
      <c r="CQ991" s="38"/>
      <c r="CR991" s="38"/>
      <c r="CS991" s="38"/>
    </row>
    <row r="992" spans="1:97" ht="13.5" customHeight="1" x14ac:dyDescent="0.35">
      <c r="A992" s="25"/>
      <c r="B992" s="132"/>
      <c r="C992" s="27"/>
      <c r="D992" s="104"/>
      <c r="E992" s="105"/>
      <c r="F992" s="29"/>
      <c r="G992" s="30"/>
      <c r="H992" s="30"/>
      <c r="I992" s="31"/>
      <c r="J992" s="106"/>
      <c r="K992" s="106"/>
      <c r="L992" s="107"/>
      <c r="M992" s="107"/>
      <c r="N992" s="108"/>
      <c r="O992" s="108"/>
      <c r="P992" s="108"/>
      <c r="Q992" s="108"/>
      <c r="R992" s="108"/>
      <c r="S992" s="107"/>
      <c r="T992" s="107"/>
      <c r="U992" s="33"/>
      <c r="V992" s="31"/>
      <c r="W992" s="38"/>
      <c r="X992" s="38"/>
      <c r="Y992" s="38"/>
      <c r="Z992" s="38"/>
      <c r="AA992" s="38"/>
      <c r="AB992" s="33"/>
      <c r="AC992" s="33"/>
      <c r="AD992" s="33"/>
      <c r="AE992" s="33"/>
      <c r="AF992" s="33"/>
      <c r="AG992" s="33"/>
      <c r="AH992" s="33"/>
      <c r="AI992" s="170"/>
      <c r="AJ992" s="170"/>
      <c r="AK992" s="170"/>
      <c r="AL992" s="170"/>
      <c r="AM992" s="33"/>
      <c r="AN992" s="48"/>
      <c r="AO992" s="34"/>
      <c r="AP992" s="38"/>
      <c r="AQ992" s="34"/>
      <c r="AR992" s="31"/>
      <c r="AS992" s="38"/>
      <c r="AT992" s="38"/>
      <c r="AU992" s="37"/>
      <c r="AV992" s="38"/>
      <c r="AW992" s="38"/>
      <c r="AX992" s="147"/>
      <c r="AY992" s="60"/>
      <c r="AZ992" s="60"/>
      <c r="BA992" s="148"/>
      <c r="BB992" s="282"/>
      <c r="BC992" s="283"/>
      <c r="BD992" s="147"/>
      <c r="BE992" s="147"/>
      <c r="BF992" s="147"/>
      <c r="BG992" s="147"/>
      <c r="BH992" s="147"/>
      <c r="BI992" s="147"/>
      <c r="BJ992" s="147"/>
      <c r="BK992" s="148"/>
      <c r="BL992" s="149"/>
      <c r="BM992" s="149"/>
      <c r="BN992" s="147"/>
      <c r="BO992" s="38"/>
      <c r="BP992" s="38"/>
      <c r="BQ992" s="187"/>
      <c r="BR992" s="61"/>
      <c r="BS992" s="61"/>
      <c r="BT992" s="188"/>
      <c r="BU992" s="275"/>
      <c r="BV992" s="275"/>
      <c r="BW992" s="187"/>
      <c r="BX992" s="187"/>
      <c r="BY992" s="187"/>
      <c r="BZ992" s="187"/>
      <c r="CA992" s="187"/>
      <c r="CB992" s="187"/>
      <c r="CC992" s="187"/>
      <c r="CD992" s="187"/>
      <c r="CE992" s="187"/>
      <c r="CF992" s="188"/>
      <c r="CG992" s="189"/>
      <c r="CH992" s="189"/>
      <c r="CI992" s="187"/>
      <c r="CJ992" s="38"/>
      <c r="CK992" s="38"/>
      <c r="CL992" s="38"/>
      <c r="CM992" s="38"/>
      <c r="CN992" s="38"/>
      <c r="CO992" s="38"/>
      <c r="CP992" s="38"/>
      <c r="CQ992" s="38"/>
      <c r="CR992" s="38"/>
      <c r="CS992" s="38"/>
    </row>
    <row r="993" spans="1:97" ht="13.5" customHeight="1" x14ac:dyDescent="0.35">
      <c r="A993" s="25"/>
      <c r="B993" s="132"/>
      <c r="C993" s="27"/>
      <c r="D993" s="104"/>
      <c r="E993" s="105"/>
      <c r="F993" s="29"/>
      <c r="G993" s="30"/>
      <c r="H993" s="30"/>
      <c r="I993" s="31"/>
      <c r="J993" s="106"/>
      <c r="K993" s="106"/>
      <c r="L993" s="107"/>
      <c r="M993" s="107"/>
      <c r="N993" s="108"/>
      <c r="O993" s="108"/>
      <c r="P993" s="108"/>
      <c r="Q993" s="108"/>
      <c r="R993" s="108"/>
      <c r="S993" s="107"/>
      <c r="T993" s="107"/>
      <c r="U993" s="33"/>
      <c r="V993" s="31"/>
      <c r="W993" s="38"/>
      <c r="X993" s="38"/>
      <c r="Y993" s="38"/>
      <c r="Z993" s="38"/>
      <c r="AA993" s="38"/>
      <c r="AB993" s="33"/>
      <c r="AC993" s="33"/>
      <c r="AD993" s="33"/>
      <c r="AE993" s="33"/>
      <c r="AF993" s="33"/>
      <c r="AG993" s="33"/>
      <c r="AH993" s="33"/>
      <c r="AI993" s="170"/>
      <c r="AJ993" s="170"/>
      <c r="AK993" s="170"/>
      <c r="AL993" s="170"/>
      <c r="AM993" s="33"/>
      <c r="AN993" s="48"/>
      <c r="AO993" s="34"/>
      <c r="AP993" s="38"/>
      <c r="AQ993" s="34"/>
      <c r="AR993" s="31"/>
      <c r="AS993" s="38"/>
      <c r="AT993" s="38"/>
      <c r="AU993" s="37"/>
      <c r="AV993" s="38"/>
      <c r="AW993" s="38"/>
      <c r="AX993" s="147"/>
      <c r="AY993" s="60"/>
      <c r="AZ993" s="60"/>
      <c r="BA993" s="148"/>
      <c r="BB993" s="282"/>
      <c r="BC993" s="283"/>
      <c r="BD993" s="147"/>
      <c r="BE993" s="147"/>
      <c r="BF993" s="147"/>
      <c r="BG993" s="147"/>
      <c r="BH993" s="147"/>
      <c r="BI993" s="147"/>
      <c r="BJ993" s="147"/>
      <c r="BK993" s="148"/>
      <c r="BL993" s="149"/>
      <c r="BM993" s="149"/>
      <c r="BN993" s="147"/>
      <c r="BO993" s="38"/>
      <c r="BP993" s="38"/>
      <c r="BQ993" s="187"/>
      <c r="BR993" s="61"/>
      <c r="BS993" s="61"/>
      <c r="BT993" s="188"/>
      <c r="BU993" s="275"/>
      <c r="BV993" s="275"/>
      <c r="BW993" s="187"/>
      <c r="BX993" s="187"/>
      <c r="BY993" s="187"/>
      <c r="BZ993" s="187"/>
      <c r="CA993" s="187"/>
      <c r="CB993" s="187"/>
      <c r="CC993" s="187"/>
      <c r="CD993" s="187"/>
      <c r="CE993" s="187"/>
      <c r="CF993" s="188"/>
      <c r="CG993" s="189"/>
      <c r="CH993" s="189"/>
      <c r="CI993" s="187"/>
      <c r="CJ993" s="38"/>
      <c r="CK993" s="38"/>
      <c r="CL993" s="38"/>
      <c r="CM993" s="38"/>
      <c r="CN993" s="38"/>
      <c r="CO993" s="38"/>
      <c r="CP993" s="38"/>
      <c r="CQ993" s="38"/>
      <c r="CR993" s="38"/>
      <c r="CS993" s="38"/>
    </row>
    <row r="994" spans="1:97" ht="13.5" customHeight="1" x14ac:dyDescent="0.35">
      <c r="A994" s="25"/>
      <c r="B994" s="132"/>
      <c r="C994" s="27"/>
      <c r="D994" s="104"/>
      <c r="E994" s="105"/>
      <c r="F994" s="29"/>
      <c r="G994" s="30"/>
      <c r="H994" s="30"/>
      <c r="I994" s="31"/>
      <c r="J994" s="106"/>
      <c r="K994" s="106"/>
      <c r="L994" s="107"/>
      <c r="M994" s="107"/>
      <c r="N994" s="108"/>
      <c r="O994" s="108"/>
      <c r="P994" s="108"/>
      <c r="Q994" s="108"/>
      <c r="R994" s="108"/>
      <c r="S994" s="107"/>
      <c r="T994" s="107"/>
      <c r="U994" s="33"/>
      <c r="V994" s="31"/>
      <c r="W994" s="38"/>
      <c r="X994" s="38"/>
      <c r="Y994" s="38"/>
      <c r="Z994" s="38"/>
      <c r="AA994" s="38"/>
      <c r="AB994" s="33"/>
      <c r="AC994" s="33"/>
      <c r="AD994" s="33"/>
      <c r="AE994" s="33"/>
      <c r="AF994" s="33"/>
      <c r="AG994" s="33"/>
      <c r="AH994" s="33"/>
      <c r="AI994" s="170"/>
      <c r="AJ994" s="170"/>
      <c r="AK994" s="170"/>
      <c r="AL994" s="170"/>
      <c r="AM994" s="33"/>
      <c r="AN994" s="48"/>
      <c r="AO994" s="34"/>
      <c r="AP994" s="38"/>
      <c r="AQ994" s="34"/>
      <c r="AR994" s="31"/>
      <c r="AS994" s="38"/>
      <c r="AT994" s="38"/>
      <c r="AU994" s="37"/>
      <c r="AV994" s="38"/>
      <c r="AW994" s="38"/>
      <c r="AX994" s="147"/>
      <c r="AY994" s="60"/>
      <c r="AZ994" s="60"/>
      <c r="BA994" s="148"/>
      <c r="BB994" s="282"/>
      <c r="BC994" s="283"/>
      <c r="BD994" s="147"/>
      <c r="BE994" s="147"/>
      <c r="BF994" s="147"/>
      <c r="BG994" s="147"/>
      <c r="BH994" s="147"/>
      <c r="BI994" s="147"/>
      <c r="BJ994" s="147"/>
      <c r="BK994" s="148"/>
      <c r="BL994" s="149"/>
      <c r="BM994" s="149"/>
      <c r="BN994" s="147"/>
      <c r="BO994" s="38"/>
      <c r="BP994" s="38"/>
      <c r="BQ994" s="187"/>
      <c r="BR994" s="61"/>
      <c r="BS994" s="61"/>
      <c r="BT994" s="188"/>
      <c r="BU994" s="275"/>
      <c r="BV994" s="275"/>
      <c r="BW994" s="187"/>
      <c r="BX994" s="187"/>
      <c r="BY994" s="187"/>
      <c r="BZ994" s="187"/>
      <c r="CA994" s="187"/>
      <c r="CB994" s="187"/>
      <c r="CC994" s="187"/>
      <c r="CD994" s="187"/>
      <c r="CE994" s="187"/>
      <c r="CF994" s="188"/>
      <c r="CG994" s="189"/>
      <c r="CH994" s="189"/>
      <c r="CI994" s="187"/>
      <c r="CJ994" s="38"/>
      <c r="CK994" s="38"/>
      <c r="CL994" s="38"/>
      <c r="CM994" s="38"/>
      <c r="CN994" s="38"/>
      <c r="CO994" s="38"/>
      <c r="CP994" s="38"/>
      <c r="CQ994" s="38"/>
      <c r="CR994" s="38"/>
      <c r="CS994" s="38"/>
    </row>
    <row r="995" spans="1:97" ht="13.5" customHeight="1" x14ac:dyDescent="0.35">
      <c r="A995" s="25"/>
      <c r="B995" s="132"/>
      <c r="C995" s="27"/>
      <c r="D995" s="104"/>
      <c r="E995" s="105"/>
      <c r="F995" s="29"/>
      <c r="G995" s="30"/>
      <c r="H995" s="30"/>
      <c r="I995" s="31"/>
      <c r="J995" s="106"/>
      <c r="K995" s="106"/>
      <c r="L995" s="107"/>
      <c r="M995" s="107"/>
      <c r="N995" s="108"/>
      <c r="O995" s="108"/>
      <c r="P995" s="108"/>
      <c r="Q995" s="108"/>
      <c r="R995" s="108"/>
      <c r="S995" s="107"/>
      <c r="T995" s="107"/>
      <c r="U995" s="33"/>
      <c r="V995" s="31"/>
      <c r="W995" s="38"/>
      <c r="X995" s="38"/>
      <c r="Y995" s="38"/>
      <c r="Z995" s="38"/>
      <c r="AA995" s="38"/>
      <c r="AB995" s="33"/>
      <c r="AC995" s="33"/>
      <c r="AD995" s="33"/>
      <c r="AE995" s="33"/>
      <c r="AF995" s="33"/>
      <c r="AG995" s="33"/>
      <c r="AH995" s="33"/>
      <c r="AI995" s="170"/>
      <c r="AJ995" s="170"/>
      <c r="AK995" s="170"/>
      <c r="AL995" s="170"/>
      <c r="AM995" s="33"/>
      <c r="AN995" s="48"/>
      <c r="AO995" s="34"/>
      <c r="AP995" s="38"/>
      <c r="AQ995" s="34"/>
      <c r="AR995" s="31"/>
      <c r="AS995" s="38"/>
      <c r="AT995" s="38"/>
      <c r="AU995" s="37"/>
      <c r="AV995" s="38"/>
      <c r="AW995" s="38"/>
      <c r="AX995" s="147"/>
      <c r="AY995" s="60"/>
      <c r="AZ995" s="60"/>
      <c r="BA995" s="148"/>
      <c r="BB995" s="282"/>
      <c r="BC995" s="283"/>
      <c r="BD995" s="147"/>
      <c r="BE995" s="147"/>
      <c r="BF995" s="147"/>
      <c r="BG995" s="147"/>
      <c r="BH995" s="147"/>
      <c r="BI995" s="147"/>
      <c r="BJ995" s="147"/>
      <c r="BK995" s="148"/>
      <c r="BL995" s="149"/>
      <c r="BM995" s="149"/>
      <c r="BN995" s="147"/>
      <c r="BO995" s="38"/>
      <c r="BP995" s="38"/>
      <c r="BQ995" s="187"/>
      <c r="BR995" s="61"/>
      <c r="BS995" s="61"/>
      <c r="BT995" s="188"/>
      <c r="BU995" s="275"/>
      <c r="BV995" s="275"/>
      <c r="BW995" s="187"/>
      <c r="BX995" s="187"/>
      <c r="BY995" s="187"/>
      <c r="BZ995" s="187"/>
      <c r="CA995" s="187"/>
      <c r="CB995" s="187"/>
      <c r="CC995" s="187"/>
      <c r="CD995" s="187"/>
      <c r="CE995" s="187"/>
      <c r="CF995" s="188"/>
      <c r="CG995" s="189"/>
      <c r="CH995" s="189"/>
      <c r="CI995" s="187"/>
      <c r="CJ995" s="38"/>
      <c r="CK995" s="38"/>
      <c r="CL995" s="38"/>
      <c r="CM995" s="38"/>
      <c r="CN995" s="38"/>
      <c r="CO995" s="38"/>
      <c r="CP995" s="38"/>
      <c r="CQ995" s="38"/>
      <c r="CR995" s="38"/>
      <c r="CS995" s="38"/>
    </row>
    <row r="996" spans="1:97" ht="13.5" customHeight="1" x14ac:dyDescent="0.35">
      <c r="A996" s="25"/>
      <c r="B996" s="132"/>
      <c r="C996" s="27"/>
      <c r="D996" s="104"/>
      <c r="E996" s="105"/>
      <c r="F996" s="29"/>
      <c r="G996" s="30"/>
      <c r="H996" s="30"/>
      <c r="I996" s="31"/>
      <c r="J996" s="106"/>
      <c r="K996" s="106"/>
      <c r="L996" s="107"/>
      <c r="M996" s="107"/>
      <c r="N996" s="108"/>
      <c r="O996" s="108"/>
      <c r="P996" s="108"/>
      <c r="Q996" s="108"/>
      <c r="R996" s="108"/>
      <c r="S996" s="107"/>
      <c r="T996" s="107"/>
      <c r="U996" s="33"/>
      <c r="V996" s="31"/>
      <c r="W996" s="38"/>
      <c r="X996" s="38"/>
      <c r="Y996" s="38"/>
      <c r="Z996" s="38"/>
      <c r="AA996" s="38"/>
      <c r="AB996" s="33"/>
      <c r="AC996" s="33"/>
      <c r="AD996" s="33"/>
      <c r="AE996" s="33"/>
      <c r="AF996" s="33"/>
      <c r="AG996" s="33"/>
      <c r="AH996" s="33"/>
      <c r="AI996" s="170"/>
      <c r="AJ996" s="170"/>
      <c r="AK996" s="170"/>
      <c r="AL996" s="170"/>
      <c r="AM996" s="33"/>
      <c r="AN996" s="48"/>
      <c r="AO996" s="34"/>
      <c r="AP996" s="38"/>
      <c r="AQ996" s="34"/>
      <c r="AR996" s="31"/>
      <c r="AS996" s="38"/>
      <c r="AT996" s="38"/>
      <c r="AU996" s="37"/>
      <c r="AV996" s="38"/>
      <c r="AW996" s="38"/>
      <c r="AX996" s="147"/>
      <c r="AY996" s="60"/>
      <c r="AZ996" s="60"/>
      <c r="BA996" s="148"/>
      <c r="BB996" s="282"/>
      <c r="BC996" s="283"/>
      <c r="BD996" s="147"/>
      <c r="BE996" s="147"/>
      <c r="BF996" s="147"/>
      <c r="BG996" s="147"/>
      <c r="BH996" s="147"/>
      <c r="BI996" s="147"/>
      <c r="BJ996" s="147"/>
      <c r="BK996" s="148"/>
      <c r="BL996" s="149"/>
      <c r="BM996" s="149"/>
      <c r="BN996" s="147"/>
      <c r="BO996" s="38"/>
      <c r="BP996" s="38"/>
      <c r="BQ996" s="187"/>
      <c r="BR996" s="61"/>
      <c r="BS996" s="61"/>
      <c r="BT996" s="188"/>
      <c r="BU996" s="275"/>
      <c r="BV996" s="275"/>
      <c r="BW996" s="187"/>
      <c r="BX996" s="187"/>
      <c r="BY996" s="187"/>
      <c r="BZ996" s="187"/>
      <c r="CA996" s="187"/>
      <c r="CB996" s="187"/>
      <c r="CC996" s="187"/>
      <c r="CD996" s="187"/>
      <c r="CE996" s="187"/>
      <c r="CF996" s="188"/>
      <c r="CG996" s="189"/>
      <c r="CH996" s="189"/>
      <c r="CI996" s="187"/>
      <c r="CJ996" s="38"/>
      <c r="CK996" s="38"/>
      <c r="CL996" s="38"/>
      <c r="CM996" s="38"/>
      <c r="CN996" s="38"/>
      <c r="CO996" s="38"/>
      <c r="CP996" s="38"/>
      <c r="CQ996" s="38"/>
      <c r="CR996" s="38"/>
      <c r="CS996" s="38"/>
    </row>
    <row r="997" spans="1:97" ht="13.5" customHeight="1" x14ac:dyDescent="0.35">
      <c r="A997" s="25"/>
      <c r="B997" s="132"/>
      <c r="C997" s="27"/>
      <c r="D997" s="104"/>
      <c r="E997" s="105"/>
      <c r="F997" s="29"/>
      <c r="G997" s="30"/>
      <c r="H997" s="30"/>
      <c r="I997" s="31"/>
      <c r="J997" s="106"/>
      <c r="K997" s="106"/>
      <c r="L997" s="107"/>
      <c r="M997" s="107"/>
      <c r="N997" s="108"/>
      <c r="O997" s="108"/>
      <c r="P997" s="108"/>
      <c r="Q997" s="108"/>
      <c r="R997" s="108"/>
      <c r="S997" s="107"/>
      <c r="T997" s="107"/>
      <c r="U997" s="33"/>
      <c r="V997" s="31"/>
      <c r="W997" s="38"/>
      <c r="X997" s="38"/>
      <c r="Y997" s="38"/>
      <c r="Z997" s="38"/>
      <c r="AA997" s="38"/>
      <c r="AB997" s="33"/>
      <c r="AC997" s="33"/>
      <c r="AD997" s="33"/>
      <c r="AE997" s="33"/>
      <c r="AF997" s="33"/>
      <c r="AG997" s="33"/>
      <c r="AH997" s="33"/>
      <c r="AI997" s="170"/>
      <c r="AJ997" s="170"/>
      <c r="AK997" s="170"/>
      <c r="AL997" s="170"/>
      <c r="AM997" s="33"/>
      <c r="AN997" s="48"/>
      <c r="AO997" s="34"/>
      <c r="AP997" s="38"/>
      <c r="AQ997" s="34"/>
      <c r="AR997" s="31"/>
      <c r="AS997" s="38"/>
      <c r="AT997" s="38"/>
      <c r="AU997" s="37"/>
      <c r="AV997" s="38"/>
      <c r="AW997" s="38"/>
      <c r="AX997" s="147"/>
      <c r="AY997" s="60"/>
      <c r="AZ997" s="60"/>
      <c r="BA997" s="148"/>
      <c r="BB997" s="282"/>
      <c r="BC997" s="283"/>
      <c r="BD997" s="147"/>
      <c r="BE997" s="147"/>
      <c r="BF997" s="147"/>
      <c r="BG997" s="147"/>
      <c r="BH997" s="147"/>
      <c r="BI997" s="147"/>
      <c r="BJ997" s="147"/>
      <c r="BK997" s="148"/>
      <c r="BL997" s="149"/>
      <c r="BM997" s="149"/>
      <c r="BN997" s="147"/>
      <c r="BO997" s="38"/>
      <c r="BP997" s="38"/>
      <c r="BQ997" s="187"/>
      <c r="BR997" s="61"/>
      <c r="BS997" s="61"/>
      <c r="BT997" s="188"/>
      <c r="BU997" s="275"/>
      <c r="BV997" s="275"/>
      <c r="BW997" s="187"/>
      <c r="BX997" s="187"/>
      <c r="BY997" s="187"/>
      <c r="BZ997" s="187"/>
      <c r="CA997" s="187"/>
      <c r="CB997" s="187"/>
      <c r="CC997" s="187"/>
      <c r="CD997" s="187"/>
      <c r="CE997" s="187"/>
      <c r="CF997" s="188"/>
      <c r="CG997" s="189"/>
      <c r="CH997" s="189"/>
      <c r="CI997" s="187"/>
      <c r="CJ997" s="38"/>
      <c r="CK997" s="38"/>
      <c r="CL997" s="38"/>
      <c r="CM997" s="38"/>
      <c r="CN997" s="38"/>
      <c r="CO997" s="38"/>
      <c r="CP997" s="38"/>
      <c r="CQ997" s="38"/>
      <c r="CR997" s="38"/>
      <c r="CS997" s="38"/>
    </row>
    <row r="998" spans="1:97" ht="13.5" customHeight="1" x14ac:dyDescent="0.35">
      <c r="A998" s="25"/>
      <c r="B998" s="132"/>
      <c r="C998" s="27"/>
      <c r="D998" s="104"/>
      <c r="E998" s="105"/>
      <c r="F998" s="29"/>
      <c r="G998" s="30"/>
      <c r="H998" s="30"/>
      <c r="I998" s="31"/>
      <c r="J998" s="106"/>
      <c r="K998" s="106"/>
      <c r="L998" s="107"/>
      <c r="M998" s="107"/>
      <c r="N998" s="108"/>
      <c r="O998" s="108"/>
      <c r="P998" s="108"/>
      <c r="Q998" s="108"/>
      <c r="R998" s="108"/>
      <c r="S998" s="107"/>
      <c r="T998" s="107"/>
      <c r="U998" s="33"/>
      <c r="V998" s="31"/>
      <c r="W998" s="38"/>
      <c r="X998" s="38"/>
      <c r="Y998" s="38"/>
      <c r="Z998" s="38"/>
      <c r="AA998" s="38"/>
      <c r="AB998" s="33"/>
      <c r="AC998" s="33"/>
      <c r="AD998" s="33"/>
      <c r="AE998" s="33"/>
      <c r="AF998" s="33"/>
      <c r="AG998" s="33"/>
      <c r="AH998" s="33"/>
      <c r="AI998" s="170"/>
      <c r="AJ998" s="170"/>
      <c r="AK998" s="170"/>
      <c r="AL998" s="170"/>
      <c r="AM998" s="33"/>
      <c r="AN998" s="48"/>
      <c r="AO998" s="34"/>
      <c r="AP998" s="38"/>
      <c r="AQ998" s="34"/>
      <c r="AR998" s="31"/>
      <c r="AS998" s="38"/>
      <c r="AT998" s="38"/>
      <c r="AU998" s="37"/>
      <c r="AV998" s="38"/>
      <c r="AW998" s="38"/>
      <c r="AX998" s="147"/>
      <c r="AY998" s="60"/>
      <c r="AZ998" s="60"/>
      <c r="BA998" s="148"/>
      <c r="BB998" s="282"/>
      <c r="BC998" s="283"/>
      <c r="BD998" s="147"/>
      <c r="BE998" s="147"/>
      <c r="BF998" s="147"/>
      <c r="BG998" s="147"/>
      <c r="BH998" s="147"/>
      <c r="BI998" s="147"/>
      <c r="BJ998" s="147"/>
      <c r="BK998" s="148"/>
      <c r="BL998" s="149"/>
      <c r="BM998" s="149"/>
      <c r="BN998" s="147"/>
      <c r="BO998" s="38"/>
      <c r="BP998" s="38"/>
      <c r="BQ998" s="187"/>
      <c r="BR998" s="61"/>
      <c r="BS998" s="61"/>
      <c r="BT998" s="188"/>
      <c r="BU998" s="275"/>
      <c r="BV998" s="275"/>
      <c r="BW998" s="187"/>
      <c r="BX998" s="187"/>
      <c r="BY998" s="187"/>
      <c r="BZ998" s="187"/>
      <c r="CA998" s="187"/>
      <c r="CB998" s="187"/>
      <c r="CC998" s="187"/>
      <c r="CD998" s="187"/>
      <c r="CE998" s="187"/>
      <c r="CF998" s="188"/>
      <c r="CG998" s="189"/>
      <c r="CH998" s="189"/>
      <c r="CI998" s="187"/>
      <c r="CJ998" s="38"/>
      <c r="CK998" s="38"/>
      <c r="CL998" s="38"/>
      <c r="CM998" s="38"/>
      <c r="CN998" s="38"/>
      <c r="CO998" s="38"/>
      <c r="CP998" s="38"/>
      <c r="CQ998" s="38"/>
      <c r="CR998" s="38"/>
      <c r="CS998" s="38"/>
    </row>
    <row r="999" spans="1:97" ht="13.5" customHeight="1" x14ac:dyDescent="0.35">
      <c r="A999" s="25"/>
      <c r="B999" s="132"/>
      <c r="C999" s="27"/>
      <c r="D999" s="104"/>
      <c r="E999" s="105"/>
      <c r="F999" s="29"/>
      <c r="G999" s="30"/>
      <c r="H999" s="30"/>
      <c r="I999" s="31"/>
      <c r="J999" s="106"/>
      <c r="K999" s="106"/>
      <c r="L999" s="107"/>
      <c r="M999" s="107"/>
      <c r="N999" s="108"/>
      <c r="O999" s="108"/>
      <c r="P999" s="108"/>
      <c r="Q999" s="108"/>
      <c r="R999" s="108"/>
      <c r="S999" s="107"/>
      <c r="T999" s="107"/>
      <c r="U999" s="33"/>
      <c r="V999" s="31"/>
      <c r="W999" s="38"/>
      <c r="X999" s="38"/>
      <c r="Y999" s="38"/>
      <c r="Z999" s="38"/>
      <c r="AA999" s="38"/>
      <c r="AB999" s="33"/>
      <c r="AC999" s="33"/>
      <c r="AD999" s="33"/>
      <c r="AE999" s="33"/>
      <c r="AF999" s="33"/>
      <c r="AG999" s="33"/>
      <c r="AH999" s="33"/>
      <c r="AI999" s="170"/>
      <c r="AJ999" s="170"/>
      <c r="AK999" s="170"/>
      <c r="AL999" s="170"/>
      <c r="AM999" s="33"/>
      <c r="AN999" s="48"/>
      <c r="AO999" s="34"/>
      <c r="AP999" s="38"/>
      <c r="AQ999" s="34"/>
      <c r="AR999" s="31"/>
      <c r="AS999" s="38"/>
      <c r="AT999" s="38"/>
      <c r="AU999" s="37"/>
      <c r="AV999" s="38"/>
      <c r="AW999" s="38"/>
      <c r="AX999" s="147"/>
      <c r="AY999" s="60"/>
      <c r="AZ999" s="60"/>
      <c r="BA999" s="148"/>
      <c r="BB999" s="282"/>
      <c r="BC999" s="283"/>
      <c r="BD999" s="147"/>
      <c r="BE999" s="147"/>
      <c r="BF999" s="147"/>
      <c r="BG999" s="147"/>
      <c r="BH999" s="147"/>
      <c r="BI999" s="147"/>
      <c r="BJ999" s="147"/>
      <c r="BK999" s="148"/>
      <c r="BL999" s="149"/>
      <c r="BM999" s="149"/>
      <c r="BN999" s="147"/>
      <c r="BO999" s="38"/>
      <c r="BP999" s="38"/>
      <c r="BQ999" s="187"/>
      <c r="BR999" s="61"/>
      <c r="BS999" s="61"/>
      <c r="BT999" s="188"/>
      <c r="BU999" s="275"/>
      <c r="BV999" s="275"/>
      <c r="BW999" s="187"/>
      <c r="BX999" s="187"/>
      <c r="BY999" s="187"/>
      <c r="BZ999" s="187"/>
      <c r="CA999" s="187"/>
      <c r="CB999" s="187"/>
      <c r="CC999" s="187"/>
      <c r="CD999" s="187"/>
      <c r="CE999" s="187"/>
      <c r="CF999" s="188"/>
      <c r="CG999" s="189"/>
      <c r="CH999" s="189"/>
      <c r="CI999" s="187"/>
      <c r="CJ999" s="38"/>
      <c r="CK999" s="38"/>
      <c r="CL999" s="38"/>
      <c r="CM999" s="38"/>
      <c r="CN999" s="38"/>
      <c r="CO999" s="38"/>
      <c r="CP999" s="38"/>
      <c r="CQ999" s="38"/>
      <c r="CR999" s="38"/>
      <c r="CS999" s="38"/>
    </row>
    <row r="1000" spans="1:97" ht="13.5" customHeight="1" x14ac:dyDescent="0.35">
      <c r="A1000" s="25"/>
      <c r="B1000" s="132"/>
      <c r="C1000" s="27"/>
      <c r="D1000" s="104"/>
      <c r="E1000" s="105"/>
      <c r="F1000" s="29"/>
      <c r="G1000" s="30"/>
      <c r="H1000" s="30"/>
      <c r="I1000" s="31"/>
      <c r="J1000" s="106"/>
      <c r="K1000" s="106"/>
      <c r="L1000" s="107"/>
      <c r="M1000" s="107"/>
      <c r="N1000" s="108"/>
      <c r="O1000" s="108"/>
      <c r="P1000" s="108"/>
      <c r="Q1000" s="108"/>
      <c r="R1000" s="108"/>
      <c r="S1000" s="107"/>
      <c r="T1000" s="107"/>
      <c r="U1000" s="33"/>
      <c r="V1000" s="31"/>
      <c r="W1000" s="38"/>
      <c r="X1000" s="38"/>
      <c r="Y1000" s="38"/>
      <c r="Z1000" s="38"/>
      <c r="AA1000" s="38"/>
      <c r="AB1000" s="33"/>
      <c r="AC1000" s="33"/>
      <c r="AD1000" s="33"/>
      <c r="AE1000" s="33"/>
      <c r="AF1000" s="33"/>
      <c r="AG1000" s="33"/>
      <c r="AH1000" s="33"/>
      <c r="AI1000" s="170"/>
      <c r="AJ1000" s="170"/>
      <c r="AK1000" s="170"/>
      <c r="AL1000" s="170"/>
      <c r="AM1000" s="33"/>
      <c r="AN1000" s="48"/>
      <c r="AO1000" s="34"/>
      <c r="AP1000" s="38"/>
      <c r="AQ1000" s="34"/>
      <c r="AR1000" s="31"/>
      <c r="AS1000" s="38"/>
      <c r="AT1000" s="38"/>
      <c r="AU1000" s="37"/>
      <c r="AV1000" s="38"/>
      <c r="AW1000" s="38"/>
      <c r="AX1000" s="147"/>
      <c r="AY1000" s="60"/>
      <c r="AZ1000" s="60"/>
      <c r="BA1000" s="148"/>
      <c r="BB1000" s="282"/>
      <c r="BC1000" s="283"/>
      <c r="BD1000" s="147"/>
      <c r="BE1000" s="147"/>
      <c r="BF1000" s="147"/>
      <c r="BG1000" s="147"/>
      <c r="BH1000" s="147"/>
      <c r="BI1000" s="147"/>
      <c r="BJ1000" s="147"/>
      <c r="BK1000" s="148"/>
      <c r="BL1000" s="149"/>
      <c r="BM1000" s="149"/>
      <c r="BN1000" s="147"/>
      <c r="BO1000" s="38"/>
      <c r="BP1000" s="38"/>
      <c r="BQ1000" s="187"/>
      <c r="BR1000" s="61"/>
      <c r="BS1000" s="61"/>
      <c r="BT1000" s="188"/>
      <c r="BU1000" s="275"/>
      <c r="BV1000" s="275"/>
      <c r="BW1000" s="187"/>
      <c r="BX1000" s="187"/>
      <c r="BY1000" s="187"/>
      <c r="BZ1000" s="187"/>
      <c r="CA1000" s="187"/>
      <c r="CB1000" s="187"/>
      <c r="CC1000" s="187"/>
      <c r="CD1000" s="187"/>
      <c r="CE1000" s="187"/>
      <c r="CF1000" s="188"/>
      <c r="CG1000" s="189"/>
      <c r="CH1000" s="189"/>
      <c r="CI1000" s="187"/>
      <c r="CJ1000" s="38"/>
      <c r="CK1000" s="38"/>
      <c r="CL1000" s="38"/>
      <c r="CM1000" s="38"/>
      <c r="CN1000" s="38"/>
      <c r="CO1000" s="38"/>
      <c r="CP1000" s="38"/>
      <c r="CQ1000" s="38"/>
      <c r="CR1000" s="38"/>
      <c r="CS1000" s="38"/>
    </row>
    <row r="1001" spans="1:97" ht="13.5" customHeight="1" x14ac:dyDescent="0.35">
      <c r="A1001" s="25"/>
      <c r="B1001" s="132"/>
      <c r="C1001" s="27"/>
      <c r="D1001" s="104"/>
      <c r="E1001" s="105"/>
      <c r="F1001" s="29"/>
      <c r="G1001" s="30"/>
      <c r="H1001" s="30"/>
      <c r="I1001" s="31"/>
      <c r="J1001" s="106"/>
      <c r="K1001" s="106"/>
      <c r="L1001" s="107"/>
      <c r="M1001" s="107"/>
      <c r="N1001" s="108"/>
      <c r="O1001" s="108"/>
      <c r="P1001" s="108"/>
      <c r="Q1001" s="108"/>
      <c r="R1001" s="108"/>
      <c r="S1001" s="107"/>
      <c r="T1001" s="107"/>
      <c r="U1001" s="33"/>
      <c r="V1001" s="31"/>
      <c r="W1001" s="38"/>
      <c r="X1001" s="38"/>
      <c r="Y1001" s="38"/>
      <c r="Z1001" s="38"/>
      <c r="AA1001" s="38"/>
      <c r="AB1001" s="33"/>
      <c r="AC1001" s="33"/>
      <c r="AD1001" s="33"/>
      <c r="AE1001" s="33"/>
      <c r="AF1001" s="33"/>
      <c r="AG1001" s="33"/>
      <c r="AH1001" s="33"/>
      <c r="AI1001" s="170"/>
      <c r="AJ1001" s="170"/>
      <c r="AK1001" s="170"/>
      <c r="AL1001" s="170"/>
      <c r="AM1001" s="33"/>
      <c r="AN1001" s="48"/>
      <c r="AO1001" s="34"/>
      <c r="AP1001" s="38"/>
      <c r="AQ1001" s="34"/>
      <c r="AR1001" s="31"/>
      <c r="AS1001" s="38"/>
      <c r="AT1001" s="38"/>
      <c r="AU1001" s="37"/>
      <c r="AV1001" s="38"/>
      <c r="AW1001" s="38"/>
      <c r="AX1001" s="147"/>
      <c r="AY1001" s="60"/>
      <c r="AZ1001" s="60"/>
      <c r="BA1001" s="148"/>
      <c r="BB1001" s="282"/>
      <c r="BC1001" s="283"/>
      <c r="BD1001" s="147"/>
      <c r="BE1001" s="147"/>
      <c r="BF1001" s="147"/>
      <c r="BG1001" s="147"/>
      <c r="BH1001" s="147"/>
      <c r="BI1001" s="147"/>
      <c r="BJ1001" s="147"/>
      <c r="BK1001" s="148"/>
      <c r="BL1001" s="149"/>
      <c r="BM1001" s="149"/>
      <c r="BN1001" s="147"/>
      <c r="BO1001" s="38"/>
      <c r="BP1001" s="38"/>
      <c r="BQ1001" s="187"/>
      <c r="BR1001" s="61"/>
      <c r="BS1001" s="61"/>
      <c r="BT1001" s="188"/>
      <c r="BU1001" s="275"/>
      <c r="BV1001" s="275"/>
      <c r="BW1001" s="187"/>
      <c r="BX1001" s="187"/>
      <c r="BY1001" s="187"/>
      <c r="BZ1001" s="187"/>
      <c r="CA1001" s="187"/>
      <c r="CB1001" s="187"/>
      <c r="CC1001" s="187"/>
      <c r="CD1001" s="187"/>
      <c r="CE1001" s="187"/>
      <c r="CF1001" s="188"/>
      <c r="CG1001" s="189"/>
      <c r="CH1001" s="189"/>
      <c r="CI1001" s="187"/>
      <c r="CJ1001" s="38"/>
      <c r="CK1001" s="38"/>
      <c r="CL1001" s="38"/>
      <c r="CM1001" s="38"/>
      <c r="CN1001" s="38"/>
      <c r="CO1001" s="38"/>
      <c r="CP1001" s="38"/>
      <c r="CQ1001" s="38"/>
      <c r="CR1001" s="38"/>
      <c r="CS1001" s="38"/>
    </row>
    <row r="1002" spans="1:97" ht="13.5" customHeight="1" x14ac:dyDescent="0.35">
      <c r="A1002" s="25"/>
      <c r="B1002" s="132"/>
      <c r="C1002" s="27"/>
      <c r="D1002" s="104"/>
      <c r="E1002" s="105"/>
      <c r="F1002" s="29"/>
      <c r="G1002" s="30"/>
      <c r="H1002" s="30"/>
      <c r="I1002" s="31"/>
      <c r="J1002" s="106"/>
      <c r="K1002" s="106"/>
      <c r="L1002" s="107"/>
      <c r="M1002" s="107"/>
      <c r="N1002" s="108"/>
      <c r="O1002" s="108"/>
      <c r="P1002" s="108"/>
      <c r="Q1002" s="108"/>
      <c r="R1002" s="108"/>
      <c r="S1002" s="107"/>
      <c r="T1002" s="107"/>
      <c r="U1002" s="33"/>
      <c r="V1002" s="31"/>
      <c r="W1002" s="38"/>
      <c r="X1002" s="38"/>
      <c r="Y1002" s="38"/>
      <c r="Z1002" s="38"/>
      <c r="AA1002" s="38"/>
      <c r="AB1002" s="33"/>
      <c r="AC1002" s="33"/>
      <c r="AD1002" s="33"/>
      <c r="AE1002" s="33"/>
      <c r="AF1002" s="33"/>
      <c r="AG1002" s="33"/>
      <c r="AH1002" s="33"/>
      <c r="AI1002" s="170"/>
      <c r="AJ1002" s="170"/>
      <c r="AK1002" s="170"/>
      <c r="AL1002" s="170"/>
      <c r="AM1002" s="33"/>
      <c r="AN1002" s="48"/>
      <c r="AO1002" s="34"/>
      <c r="AP1002" s="38"/>
      <c r="AQ1002" s="34"/>
      <c r="AR1002" s="31"/>
      <c r="AS1002" s="38"/>
      <c r="AT1002" s="38"/>
      <c r="AU1002" s="37"/>
      <c r="AV1002" s="38"/>
      <c r="AW1002" s="38"/>
      <c r="AX1002" s="147"/>
      <c r="AY1002" s="60"/>
      <c r="AZ1002" s="60"/>
      <c r="BA1002" s="148"/>
      <c r="BB1002" s="282"/>
      <c r="BC1002" s="283"/>
      <c r="BD1002" s="147"/>
      <c r="BE1002" s="147"/>
      <c r="BF1002" s="147"/>
      <c r="BG1002" s="147"/>
      <c r="BH1002" s="147"/>
      <c r="BI1002" s="147"/>
      <c r="BJ1002" s="147"/>
      <c r="BK1002" s="148"/>
      <c r="BL1002" s="149"/>
      <c r="BM1002" s="149"/>
      <c r="BN1002" s="147"/>
      <c r="BO1002" s="38"/>
      <c r="BP1002" s="38"/>
      <c r="BQ1002" s="187"/>
      <c r="BR1002" s="61"/>
      <c r="BS1002" s="61"/>
      <c r="BT1002" s="188"/>
      <c r="BU1002" s="275"/>
      <c r="BV1002" s="275"/>
      <c r="BW1002" s="187"/>
      <c r="BX1002" s="187"/>
      <c r="BY1002" s="187"/>
      <c r="BZ1002" s="187"/>
      <c r="CA1002" s="187"/>
      <c r="CB1002" s="187"/>
      <c r="CC1002" s="187"/>
      <c r="CD1002" s="187"/>
      <c r="CE1002" s="187"/>
      <c r="CF1002" s="188"/>
      <c r="CG1002" s="189"/>
      <c r="CH1002" s="189"/>
      <c r="CI1002" s="187"/>
      <c r="CJ1002" s="38"/>
      <c r="CK1002" s="38"/>
      <c r="CL1002" s="38"/>
      <c r="CM1002" s="38"/>
      <c r="CN1002" s="38"/>
      <c r="CO1002" s="38"/>
      <c r="CP1002" s="38"/>
      <c r="CQ1002" s="38"/>
      <c r="CR1002" s="38"/>
      <c r="CS1002" s="38"/>
    </row>
    <row r="1003" spans="1:97" ht="13.5" customHeight="1" x14ac:dyDescent="0.35">
      <c r="A1003" s="25"/>
      <c r="B1003" s="132"/>
      <c r="C1003" s="27"/>
      <c r="D1003" s="104"/>
      <c r="E1003" s="105"/>
      <c r="F1003" s="29"/>
      <c r="G1003" s="30"/>
      <c r="H1003" s="30"/>
      <c r="I1003" s="31"/>
      <c r="J1003" s="106"/>
      <c r="K1003" s="106"/>
      <c r="L1003" s="107"/>
      <c r="M1003" s="107"/>
      <c r="N1003" s="108"/>
      <c r="O1003" s="108"/>
      <c r="P1003" s="108"/>
      <c r="Q1003" s="108"/>
      <c r="R1003" s="108"/>
      <c r="S1003" s="107"/>
      <c r="T1003" s="107"/>
      <c r="U1003" s="33"/>
      <c r="V1003" s="31"/>
      <c r="W1003" s="38"/>
      <c r="X1003" s="38"/>
      <c r="Y1003" s="38"/>
      <c r="Z1003" s="38"/>
      <c r="AA1003" s="38"/>
      <c r="AB1003" s="33"/>
      <c r="AC1003" s="33"/>
      <c r="AD1003" s="33"/>
      <c r="AE1003" s="33"/>
      <c r="AF1003" s="33"/>
      <c r="AG1003" s="33"/>
      <c r="AH1003" s="33"/>
      <c r="AI1003" s="170"/>
      <c r="AJ1003" s="170"/>
      <c r="AK1003" s="170"/>
      <c r="AL1003" s="170"/>
      <c r="AM1003" s="33"/>
      <c r="AN1003" s="48"/>
      <c r="AO1003" s="34"/>
      <c r="AP1003" s="38"/>
      <c r="AQ1003" s="34"/>
      <c r="AR1003" s="31"/>
      <c r="AS1003" s="38"/>
      <c r="AT1003" s="38"/>
      <c r="AU1003" s="37"/>
      <c r="AV1003" s="38"/>
      <c r="AW1003" s="38"/>
      <c r="AX1003" s="147"/>
      <c r="AY1003" s="60"/>
      <c r="AZ1003" s="60"/>
      <c r="BA1003" s="148"/>
      <c r="BB1003" s="282"/>
      <c r="BC1003" s="283"/>
      <c r="BD1003" s="147"/>
      <c r="BE1003" s="147"/>
      <c r="BF1003" s="147"/>
      <c r="BG1003" s="147"/>
      <c r="BH1003" s="147"/>
      <c r="BI1003" s="147"/>
      <c r="BJ1003" s="147"/>
      <c r="BK1003" s="148"/>
      <c r="BL1003" s="149"/>
      <c r="BM1003" s="149"/>
      <c r="BN1003" s="147"/>
      <c r="BO1003" s="38"/>
      <c r="BP1003" s="38"/>
      <c r="BQ1003" s="187"/>
      <c r="BR1003" s="61"/>
      <c r="BS1003" s="61"/>
      <c r="BT1003" s="188"/>
      <c r="BU1003" s="275"/>
      <c r="BV1003" s="275"/>
      <c r="BW1003" s="187"/>
      <c r="BX1003" s="187"/>
      <c r="BY1003" s="187"/>
      <c r="BZ1003" s="187"/>
      <c r="CA1003" s="187"/>
      <c r="CB1003" s="187"/>
      <c r="CC1003" s="187"/>
      <c r="CD1003" s="187"/>
      <c r="CE1003" s="187"/>
      <c r="CF1003" s="188"/>
      <c r="CG1003" s="189"/>
      <c r="CH1003" s="189"/>
      <c r="CI1003" s="187"/>
      <c r="CJ1003" s="38"/>
      <c r="CK1003" s="38"/>
      <c r="CL1003" s="38"/>
      <c r="CM1003" s="38"/>
      <c r="CN1003" s="38"/>
      <c r="CO1003" s="38"/>
      <c r="CP1003" s="38"/>
      <c r="CQ1003" s="38"/>
      <c r="CR1003" s="38"/>
      <c r="CS1003" s="38"/>
    </row>
    <row r="1004" spans="1:97" ht="13.5" customHeight="1" x14ac:dyDescent="0.35">
      <c r="A1004" s="25"/>
      <c r="B1004" s="132"/>
      <c r="C1004" s="27"/>
      <c r="D1004" s="104"/>
      <c r="E1004" s="105"/>
      <c r="F1004" s="29"/>
      <c r="G1004" s="30"/>
      <c r="H1004" s="30"/>
      <c r="I1004" s="31"/>
      <c r="J1004" s="106"/>
      <c r="K1004" s="106"/>
      <c r="L1004" s="107"/>
      <c r="M1004" s="107"/>
      <c r="N1004" s="108"/>
      <c r="O1004" s="108"/>
      <c r="P1004" s="108"/>
      <c r="Q1004" s="108"/>
      <c r="R1004" s="108"/>
      <c r="S1004" s="107"/>
      <c r="T1004" s="107"/>
      <c r="U1004" s="33"/>
      <c r="V1004" s="31"/>
      <c r="W1004" s="38"/>
      <c r="X1004" s="38"/>
      <c r="Y1004" s="38"/>
      <c r="Z1004" s="38"/>
      <c r="AA1004" s="38"/>
      <c r="AB1004" s="33"/>
      <c r="AC1004" s="33"/>
      <c r="AD1004" s="33"/>
      <c r="AE1004" s="33"/>
      <c r="AF1004" s="33"/>
      <c r="AG1004" s="33"/>
      <c r="AH1004" s="33"/>
      <c r="AI1004" s="170"/>
      <c r="AJ1004" s="170"/>
      <c r="AK1004" s="170"/>
      <c r="AL1004" s="170"/>
      <c r="AM1004" s="33"/>
      <c r="AN1004" s="48"/>
      <c r="AO1004" s="34"/>
      <c r="AP1004" s="38"/>
      <c r="AQ1004" s="34"/>
      <c r="AR1004" s="31"/>
      <c r="AS1004" s="38"/>
      <c r="AT1004" s="38"/>
      <c r="AU1004" s="37"/>
      <c r="AV1004" s="38"/>
      <c r="AW1004" s="38"/>
      <c r="AX1004" s="147"/>
      <c r="AY1004" s="60"/>
      <c r="AZ1004" s="60"/>
      <c r="BA1004" s="148"/>
      <c r="BB1004" s="282"/>
      <c r="BC1004" s="283"/>
      <c r="BD1004" s="147"/>
      <c r="BE1004" s="147"/>
      <c r="BF1004" s="147"/>
      <c r="BG1004" s="147"/>
      <c r="BH1004" s="147"/>
      <c r="BI1004" s="147"/>
      <c r="BJ1004" s="147"/>
      <c r="BK1004" s="148"/>
      <c r="BL1004" s="149"/>
      <c r="BM1004" s="149"/>
      <c r="BN1004" s="147"/>
      <c r="BO1004" s="38"/>
      <c r="BP1004" s="38"/>
      <c r="BQ1004" s="187"/>
      <c r="BR1004" s="61"/>
      <c r="BS1004" s="61"/>
      <c r="BT1004" s="188"/>
      <c r="BU1004" s="275"/>
      <c r="BV1004" s="275"/>
      <c r="BW1004" s="187"/>
      <c r="BX1004" s="187"/>
      <c r="BY1004" s="187"/>
      <c r="BZ1004" s="187"/>
      <c r="CA1004" s="187"/>
      <c r="CB1004" s="187"/>
      <c r="CC1004" s="187"/>
      <c r="CD1004" s="187"/>
      <c r="CE1004" s="187"/>
      <c r="CF1004" s="188"/>
      <c r="CG1004" s="189"/>
      <c r="CH1004" s="189"/>
      <c r="CI1004" s="187"/>
      <c r="CJ1004" s="38"/>
      <c r="CK1004" s="38"/>
      <c r="CL1004" s="38"/>
      <c r="CM1004" s="38"/>
      <c r="CN1004" s="38"/>
      <c r="CO1004" s="38"/>
      <c r="CP1004" s="38"/>
      <c r="CQ1004" s="38"/>
      <c r="CR1004" s="38"/>
      <c r="CS1004" s="38"/>
    </row>
    <row r="1005" spans="1:97" ht="13.5" customHeight="1" x14ac:dyDescent="0.35">
      <c r="A1005" s="25"/>
      <c r="B1005" s="132"/>
      <c r="C1005" s="27"/>
      <c r="D1005" s="104"/>
      <c r="E1005" s="105"/>
      <c r="F1005" s="29"/>
      <c r="G1005" s="30"/>
      <c r="H1005" s="30"/>
      <c r="I1005" s="31"/>
      <c r="J1005" s="106"/>
      <c r="K1005" s="106"/>
      <c r="L1005" s="107"/>
      <c r="M1005" s="107"/>
      <c r="N1005" s="108"/>
      <c r="O1005" s="108"/>
      <c r="P1005" s="108"/>
      <c r="Q1005" s="108"/>
      <c r="R1005" s="108"/>
      <c r="S1005" s="107"/>
      <c r="T1005" s="107"/>
      <c r="U1005" s="33"/>
      <c r="V1005" s="31"/>
      <c r="W1005" s="38"/>
      <c r="X1005" s="38"/>
      <c r="Y1005" s="38"/>
      <c r="Z1005" s="38"/>
      <c r="AA1005" s="38"/>
      <c r="AB1005" s="33"/>
      <c r="AC1005" s="33"/>
      <c r="AD1005" s="33"/>
      <c r="AE1005" s="33"/>
      <c r="AF1005" s="33"/>
      <c r="AG1005" s="33"/>
      <c r="AH1005" s="33"/>
      <c r="AI1005" s="170"/>
      <c r="AJ1005" s="170"/>
      <c r="AK1005" s="170"/>
      <c r="AL1005" s="170"/>
      <c r="AM1005" s="33"/>
      <c r="AN1005" s="48"/>
      <c r="AO1005" s="34"/>
      <c r="AP1005" s="38"/>
      <c r="AQ1005" s="34"/>
      <c r="AR1005" s="31"/>
      <c r="AS1005" s="38"/>
      <c r="AT1005" s="38"/>
      <c r="AU1005" s="37"/>
      <c r="AV1005" s="38"/>
      <c r="AW1005" s="38"/>
      <c r="AX1005" s="147"/>
      <c r="AY1005" s="60"/>
      <c r="AZ1005" s="60"/>
      <c r="BA1005" s="148"/>
      <c r="BB1005" s="282"/>
      <c r="BC1005" s="283"/>
      <c r="BD1005" s="147"/>
      <c r="BE1005" s="147"/>
      <c r="BF1005" s="147"/>
      <c r="BG1005" s="147"/>
      <c r="BH1005" s="147"/>
      <c r="BI1005" s="147"/>
      <c r="BJ1005" s="147"/>
      <c r="BK1005" s="148"/>
      <c r="BL1005" s="149"/>
      <c r="BM1005" s="149"/>
      <c r="BN1005" s="147"/>
      <c r="BO1005" s="38"/>
      <c r="BP1005" s="38"/>
      <c r="BQ1005" s="187"/>
      <c r="BR1005" s="61"/>
      <c r="BS1005" s="61"/>
      <c r="BT1005" s="188"/>
      <c r="BU1005" s="275"/>
      <c r="BV1005" s="275"/>
      <c r="BW1005" s="187"/>
      <c r="BX1005" s="187"/>
      <c r="BY1005" s="187"/>
      <c r="BZ1005" s="187"/>
      <c r="CA1005" s="187"/>
      <c r="CB1005" s="187"/>
      <c r="CC1005" s="187"/>
      <c r="CD1005" s="187"/>
      <c r="CE1005" s="187"/>
      <c r="CF1005" s="188"/>
      <c r="CG1005" s="189"/>
      <c r="CH1005" s="189"/>
      <c r="CI1005" s="187"/>
      <c r="CJ1005" s="38"/>
      <c r="CK1005" s="38"/>
      <c r="CL1005" s="38"/>
      <c r="CM1005" s="38"/>
      <c r="CN1005" s="38"/>
      <c r="CO1005" s="38"/>
      <c r="CP1005" s="38"/>
      <c r="CQ1005" s="38"/>
      <c r="CR1005" s="38"/>
      <c r="CS1005" s="38"/>
    </row>
    <row r="1006" spans="1:97" ht="13.5" customHeight="1" x14ac:dyDescent="0.35">
      <c r="A1006" s="25"/>
      <c r="B1006" s="132"/>
      <c r="C1006" s="27"/>
      <c r="D1006" s="104"/>
      <c r="E1006" s="105"/>
      <c r="F1006" s="29"/>
      <c r="G1006" s="30"/>
      <c r="H1006" s="30"/>
      <c r="I1006" s="31"/>
      <c r="J1006" s="106"/>
      <c r="K1006" s="106"/>
      <c r="L1006" s="107"/>
      <c r="M1006" s="107"/>
      <c r="N1006" s="108"/>
      <c r="O1006" s="108"/>
      <c r="P1006" s="108"/>
      <c r="Q1006" s="108"/>
      <c r="R1006" s="108"/>
      <c r="S1006" s="107"/>
      <c r="T1006" s="107"/>
      <c r="U1006" s="33"/>
      <c r="V1006" s="31"/>
      <c r="W1006" s="38"/>
      <c r="X1006" s="38"/>
      <c r="Y1006" s="38"/>
      <c r="Z1006" s="38"/>
      <c r="AA1006" s="38"/>
      <c r="AB1006" s="33"/>
      <c r="AC1006" s="33"/>
      <c r="AD1006" s="33"/>
      <c r="AE1006" s="33"/>
      <c r="AF1006" s="33"/>
      <c r="AG1006" s="33"/>
      <c r="AH1006" s="33"/>
      <c r="AI1006" s="170"/>
      <c r="AJ1006" s="170"/>
      <c r="AK1006" s="170"/>
      <c r="AL1006" s="170"/>
      <c r="AM1006" s="33"/>
      <c r="AN1006" s="48"/>
      <c r="AO1006" s="34"/>
      <c r="AP1006" s="38"/>
      <c r="AQ1006" s="34"/>
      <c r="AR1006" s="31"/>
      <c r="AS1006" s="38"/>
      <c r="AT1006" s="38"/>
      <c r="AU1006" s="37"/>
      <c r="AV1006" s="38"/>
      <c r="AW1006" s="38"/>
      <c r="AX1006" s="147"/>
      <c r="AY1006" s="60"/>
      <c r="AZ1006" s="60"/>
      <c r="BA1006" s="148"/>
      <c r="BB1006" s="282"/>
      <c r="BC1006" s="283"/>
      <c r="BD1006" s="147"/>
      <c r="BE1006" s="147"/>
      <c r="BF1006" s="147"/>
      <c r="BG1006" s="147"/>
      <c r="BH1006" s="147"/>
      <c r="BI1006" s="147"/>
      <c r="BJ1006" s="147"/>
      <c r="BK1006" s="148"/>
      <c r="BL1006" s="149"/>
      <c r="BM1006" s="149"/>
      <c r="BN1006" s="147"/>
      <c r="BO1006" s="38"/>
      <c r="BP1006" s="38"/>
      <c r="BQ1006" s="187"/>
      <c r="BR1006" s="61"/>
      <c r="BS1006" s="61"/>
      <c r="BT1006" s="188"/>
      <c r="BU1006" s="275"/>
      <c r="BV1006" s="275"/>
      <c r="BW1006" s="187"/>
      <c r="BX1006" s="187"/>
      <c r="BY1006" s="187"/>
      <c r="BZ1006" s="187"/>
      <c r="CA1006" s="187"/>
      <c r="CB1006" s="187"/>
      <c r="CC1006" s="187"/>
      <c r="CD1006" s="187"/>
      <c r="CE1006" s="187"/>
      <c r="CF1006" s="188"/>
      <c r="CG1006" s="189"/>
      <c r="CH1006" s="189"/>
      <c r="CI1006" s="187"/>
      <c r="CJ1006" s="38"/>
      <c r="CK1006" s="38"/>
      <c r="CL1006" s="38"/>
      <c r="CM1006" s="38"/>
      <c r="CN1006" s="38"/>
      <c r="CO1006" s="38"/>
      <c r="CP1006" s="38"/>
      <c r="CQ1006" s="38"/>
      <c r="CR1006" s="38"/>
      <c r="CS1006" s="38"/>
    </row>
    <row r="1007" spans="1:97" ht="13.5" customHeight="1" x14ac:dyDescent="0.35">
      <c r="A1007" s="25"/>
      <c r="B1007" s="132"/>
      <c r="C1007" s="27"/>
      <c r="D1007" s="104"/>
      <c r="E1007" s="105"/>
      <c r="F1007" s="29"/>
      <c r="G1007" s="30"/>
      <c r="H1007" s="30"/>
      <c r="I1007" s="31"/>
      <c r="J1007" s="106"/>
      <c r="K1007" s="106"/>
      <c r="L1007" s="107"/>
      <c r="M1007" s="107"/>
      <c r="N1007" s="108"/>
      <c r="O1007" s="108"/>
      <c r="P1007" s="108"/>
      <c r="Q1007" s="108"/>
      <c r="R1007" s="108"/>
      <c r="S1007" s="107"/>
      <c r="T1007" s="107"/>
      <c r="U1007" s="33"/>
      <c r="V1007" s="31"/>
      <c r="W1007" s="38"/>
      <c r="X1007" s="38"/>
      <c r="Y1007" s="38"/>
      <c r="Z1007" s="38"/>
      <c r="AA1007" s="38"/>
      <c r="AB1007" s="33"/>
      <c r="AC1007" s="33"/>
      <c r="AD1007" s="33"/>
      <c r="AE1007" s="33"/>
      <c r="AF1007" s="33"/>
      <c r="AG1007" s="33"/>
      <c r="AH1007" s="33"/>
      <c r="AI1007" s="170"/>
      <c r="AJ1007" s="170"/>
      <c r="AK1007" s="170"/>
      <c r="AL1007" s="170"/>
      <c r="AM1007" s="33"/>
      <c r="AN1007" s="48"/>
      <c r="AO1007" s="34"/>
      <c r="AP1007" s="38"/>
      <c r="AQ1007" s="34"/>
      <c r="AR1007" s="31"/>
      <c r="AS1007" s="38"/>
      <c r="AT1007" s="38"/>
      <c r="AU1007" s="37"/>
      <c r="AV1007" s="38"/>
      <c r="AW1007" s="38"/>
      <c r="AX1007" s="147"/>
      <c r="AY1007" s="60"/>
      <c r="AZ1007" s="60"/>
      <c r="BA1007" s="148"/>
      <c r="BB1007" s="282"/>
      <c r="BC1007" s="283"/>
      <c r="BD1007" s="147"/>
      <c r="BE1007" s="147"/>
      <c r="BF1007" s="147"/>
      <c r="BG1007" s="147"/>
      <c r="BH1007" s="147"/>
      <c r="BI1007" s="147"/>
      <c r="BJ1007" s="147"/>
      <c r="BK1007" s="148"/>
      <c r="BL1007" s="149"/>
      <c r="BM1007" s="149"/>
      <c r="BN1007" s="147"/>
      <c r="BO1007" s="38"/>
      <c r="BP1007" s="38"/>
      <c r="BQ1007" s="187"/>
      <c r="BR1007" s="61"/>
      <c r="BS1007" s="61"/>
      <c r="BT1007" s="188"/>
      <c r="BU1007" s="275"/>
      <c r="BV1007" s="275"/>
      <c r="BW1007" s="187"/>
      <c r="BX1007" s="187"/>
      <c r="BY1007" s="187"/>
      <c r="BZ1007" s="187"/>
      <c r="CA1007" s="187"/>
      <c r="CB1007" s="187"/>
      <c r="CC1007" s="187"/>
      <c r="CD1007" s="187"/>
      <c r="CE1007" s="187"/>
      <c r="CF1007" s="188"/>
      <c r="CG1007" s="189"/>
      <c r="CH1007" s="189"/>
      <c r="CI1007" s="187"/>
      <c r="CJ1007" s="38"/>
      <c r="CK1007" s="38"/>
      <c r="CL1007" s="38"/>
      <c r="CM1007" s="38"/>
      <c r="CN1007" s="38"/>
      <c r="CO1007" s="38"/>
      <c r="CP1007" s="38"/>
      <c r="CQ1007" s="38"/>
      <c r="CR1007" s="38"/>
      <c r="CS1007" s="38"/>
    </row>
    <row r="1008" spans="1:97" ht="13.5" customHeight="1" x14ac:dyDescent="0.35">
      <c r="A1008" s="25"/>
      <c r="B1008" s="132"/>
      <c r="C1008" s="27"/>
      <c r="D1008" s="104"/>
      <c r="E1008" s="105"/>
      <c r="F1008" s="29"/>
      <c r="G1008" s="30"/>
      <c r="H1008" s="30"/>
      <c r="I1008" s="31"/>
      <c r="J1008" s="106"/>
      <c r="K1008" s="106"/>
      <c r="L1008" s="107"/>
      <c r="M1008" s="107"/>
      <c r="N1008" s="108"/>
      <c r="O1008" s="108"/>
      <c r="P1008" s="108"/>
      <c r="Q1008" s="108"/>
      <c r="R1008" s="108"/>
      <c r="S1008" s="107"/>
      <c r="T1008" s="107"/>
      <c r="U1008" s="33"/>
      <c r="V1008" s="31"/>
      <c r="W1008" s="38"/>
      <c r="X1008" s="38"/>
      <c r="Y1008" s="38"/>
      <c r="Z1008" s="38"/>
      <c r="AA1008" s="38"/>
      <c r="AB1008" s="33"/>
      <c r="AC1008" s="33"/>
      <c r="AD1008" s="33"/>
      <c r="AE1008" s="33"/>
      <c r="AF1008" s="33"/>
      <c r="AG1008" s="33"/>
      <c r="AH1008" s="33"/>
      <c r="AI1008" s="170"/>
      <c r="AJ1008" s="170"/>
      <c r="AK1008" s="170"/>
      <c r="AL1008" s="170"/>
      <c r="AM1008" s="33"/>
      <c r="AN1008" s="48"/>
      <c r="AO1008" s="34"/>
      <c r="AP1008" s="38"/>
      <c r="AQ1008" s="34"/>
      <c r="AR1008" s="31"/>
      <c r="AS1008" s="38"/>
      <c r="AT1008" s="38"/>
      <c r="AU1008" s="37"/>
      <c r="AV1008" s="38"/>
      <c r="AW1008" s="38"/>
      <c r="AX1008" s="147"/>
      <c r="AY1008" s="60"/>
      <c r="AZ1008" s="60"/>
      <c r="BA1008" s="148"/>
      <c r="BB1008" s="282"/>
      <c r="BC1008" s="283"/>
      <c r="BD1008" s="147"/>
      <c r="BE1008" s="147"/>
      <c r="BF1008" s="147"/>
      <c r="BG1008" s="147"/>
      <c r="BH1008" s="147"/>
      <c r="BI1008" s="147"/>
      <c r="BJ1008" s="147"/>
      <c r="BK1008" s="148"/>
      <c r="BL1008" s="149"/>
      <c r="BM1008" s="149"/>
      <c r="BN1008" s="147"/>
      <c r="BO1008" s="38"/>
      <c r="BP1008" s="38"/>
      <c r="BQ1008" s="187"/>
      <c r="BR1008" s="61"/>
      <c r="BS1008" s="61"/>
      <c r="BT1008" s="188"/>
      <c r="BU1008" s="275"/>
      <c r="BV1008" s="275"/>
      <c r="BW1008" s="187"/>
      <c r="BX1008" s="187"/>
      <c r="BY1008" s="187"/>
      <c r="BZ1008" s="187"/>
      <c r="CA1008" s="187"/>
      <c r="CB1008" s="187"/>
      <c r="CC1008" s="187"/>
      <c r="CD1008" s="187"/>
      <c r="CE1008" s="187"/>
      <c r="CF1008" s="188"/>
      <c r="CG1008" s="189"/>
      <c r="CH1008" s="189"/>
      <c r="CI1008" s="187"/>
      <c r="CJ1008" s="38"/>
      <c r="CK1008" s="38"/>
      <c r="CL1008" s="38"/>
      <c r="CM1008" s="38"/>
      <c r="CN1008" s="38"/>
      <c r="CO1008" s="38"/>
      <c r="CP1008" s="38"/>
      <c r="CQ1008" s="38"/>
      <c r="CR1008" s="38"/>
      <c r="CS1008" s="38"/>
    </row>
    <row r="1009" spans="1:97" ht="13.5" customHeight="1" x14ac:dyDescent="0.35">
      <c r="A1009" s="25"/>
      <c r="B1009" s="132"/>
      <c r="C1009" s="27"/>
      <c r="D1009" s="104"/>
      <c r="E1009" s="105"/>
      <c r="F1009" s="29"/>
      <c r="G1009" s="30"/>
      <c r="H1009" s="30"/>
      <c r="I1009" s="31"/>
      <c r="J1009" s="106"/>
      <c r="K1009" s="106"/>
      <c r="L1009" s="107"/>
      <c r="M1009" s="107"/>
      <c r="N1009" s="108"/>
      <c r="O1009" s="108"/>
      <c r="P1009" s="108"/>
      <c r="Q1009" s="108"/>
      <c r="R1009" s="108"/>
      <c r="S1009" s="107"/>
      <c r="T1009" s="107"/>
      <c r="U1009" s="33"/>
      <c r="V1009" s="31"/>
      <c r="W1009" s="38"/>
      <c r="X1009" s="38"/>
      <c r="Y1009" s="38"/>
      <c r="Z1009" s="38"/>
      <c r="AA1009" s="38"/>
      <c r="AB1009" s="33"/>
      <c r="AC1009" s="33"/>
      <c r="AD1009" s="33"/>
      <c r="AE1009" s="33"/>
      <c r="AF1009" s="33"/>
      <c r="AG1009" s="33"/>
      <c r="AH1009" s="33"/>
      <c r="AI1009" s="170"/>
      <c r="AJ1009" s="170"/>
      <c r="AK1009" s="170"/>
      <c r="AL1009" s="170"/>
      <c r="AM1009" s="33"/>
      <c r="AN1009" s="48"/>
      <c r="AO1009" s="34"/>
      <c r="AP1009" s="38"/>
      <c r="AQ1009" s="34"/>
      <c r="AR1009" s="31"/>
      <c r="AS1009" s="38"/>
      <c r="AT1009" s="38"/>
      <c r="AU1009" s="37"/>
      <c r="AV1009" s="38"/>
      <c r="AW1009" s="38"/>
      <c r="AX1009" s="147"/>
      <c r="AY1009" s="60"/>
      <c r="AZ1009" s="60"/>
      <c r="BA1009" s="148"/>
      <c r="BB1009" s="282"/>
      <c r="BC1009" s="283"/>
      <c r="BD1009" s="147"/>
      <c r="BE1009" s="147"/>
      <c r="BF1009" s="147"/>
      <c r="BG1009" s="147"/>
      <c r="BH1009" s="147"/>
      <c r="BI1009" s="147"/>
      <c r="BJ1009" s="147"/>
      <c r="BK1009" s="148"/>
      <c r="BL1009" s="149"/>
      <c r="BM1009" s="149"/>
      <c r="BN1009" s="147"/>
      <c r="BO1009" s="38"/>
      <c r="BP1009" s="38"/>
      <c r="BQ1009" s="187"/>
      <c r="BR1009" s="61"/>
      <c r="BS1009" s="61"/>
      <c r="BT1009" s="188"/>
      <c r="BU1009" s="275"/>
      <c r="BV1009" s="275"/>
      <c r="BW1009" s="187"/>
      <c r="BX1009" s="187"/>
      <c r="BY1009" s="187"/>
      <c r="BZ1009" s="187"/>
      <c r="CA1009" s="187"/>
      <c r="CB1009" s="187"/>
      <c r="CC1009" s="187"/>
      <c r="CD1009" s="187"/>
      <c r="CE1009" s="187"/>
      <c r="CF1009" s="188"/>
      <c r="CG1009" s="189"/>
      <c r="CH1009" s="189"/>
      <c r="CI1009" s="187"/>
      <c r="CJ1009" s="38"/>
      <c r="CK1009" s="38"/>
      <c r="CL1009" s="38"/>
      <c r="CM1009" s="38"/>
      <c r="CN1009" s="38"/>
      <c r="CO1009" s="38"/>
      <c r="CP1009" s="38"/>
      <c r="CQ1009" s="38"/>
      <c r="CR1009" s="38"/>
      <c r="CS1009" s="38"/>
    </row>
    <row r="1010" spans="1:97" ht="13.5" customHeight="1" x14ac:dyDescent="0.35">
      <c r="A1010" s="25"/>
      <c r="B1010" s="132"/>
      <c r="C1010" s="27"/>
      <c r="D1010" s="104"/>
      <c r="E1010" s="105"/>
      <c r="F1010" s="29"/>
      <c r="G1010" s="30"/>
      <c r="H1010" s="30"/>
      <c r="I1010" s="31"/>
      <c r="J1010" s="106"/>
      <c r="K1010" s="106"/>
      <c r="L1010" s="107"/>
      <c r="M1010" s="107"/>
      <c r="N1010" s="108"/>
      <c r="O1010" s="108"/>
      <c r="P1010" s="108"/>
      <c r="Q1010" s="108"/>
      <c r="R1010" s="108"/>
      <c r="S1010" s="107"/>
      <c r="T1010" s="107"/>
      <c r="U1010" s="33"/>
      <c r="V1010" s="31"/>
      <c r="W1010" s="38"/>
      <c r="X1010" s="38"/>
      <c r="Y1010" s="38"/>
      <c r="Z1010" s="38"/>
      <c r="AA1010" s="38"/>
      <c r="AB1010" s="33"/>
      <c r="AC1010" s="33"/>
      <c r="AD1010" s="33"/>
      <c r="AE1010" s="33"/>
      <c r="AF1010" s="33"/>
      <c r="AG1010" s="33"/>
      <c r="AH1010" s="33"/>
      <c r="AI1010" s="170"/>
      <c r="AJ1010" s="170"/>
      <c r="AK1010" s="170"/>
      <c r="AL1010" s="170"/>
      <c r="AM1010" s="33"/>
      <c r="AN1010" s="48"/>
      <c r="AO1010" s="34"/>
      <c r="AP1010" s="38"/>
      <c r="AQ1010" s="34"/>
      <c r="AR1010" s="31"/>
      <c r="AS1010" s="38"/>
      <c r="AT1010" s="38"/>
      <c r="AU1010" s="37"/>
      <c r="AV1010" s="38"/>
      <c r="AW1010" s="38"/>
      <c r="AX1010" s="147"/>
      <c r="AY1010" s="60"/>
      <c r="AZ1010" s="60"/>
      <c r="BA1010" s="148"/>
      <c r="BB1010" s="282"/>
      <c r="BC1010" s="283"/>
      <c r="BD1010" s="147"/>
      <c r="BE1010" s="147"/>
      <c r="BF1010" s="147"/>
      <c r="BG1010" s="147"/>
      <c r="BH1010" s="147"/>
      <c r="BI1010" s="147"/>
      <c r="BJ1010" s="147"/>
      <c r="BK1010" s="148"/>
      <c r="BL1010" s="149"/>
      <c r="BM1010" s="149"/>
      <c r="BN1010" s="147"/>
      <c r="BO1010" s="38"/>
      <c r="BP1010" s="38"/>
      <c r="BQ1010" s="187"/>
      <c r="BR1010" s="61"/>
      <c r="BS1010" s="61"/>
      <c r="BT1010" s="188"/>
      <c r="BU1010" s="275"/>
      <c r="BV1010" s="275"/>
      <c r="BW1010" s="187"/>
      <c r="BX1010" s="187"/>
      <c r="BY1010" s="187"/>
      <c r="BZ1010" s="187"/>
      <c r="CA1010" s="187"/>
      <c r="CB1010" s="187"/>
      <c r="CC1010" s="187"/>
      <c r="CD1010" s="187"/>
      <c r="CE1010" s="187"/>
      <c r="CF1010" s="188"/>
      <c r="CG1010" s="189"/>
      <c r="CH1010" s="189"/>
      <c r="CI1010" s="187"/>
      <c r="CJ1010" s="38"/>
      <c r="CK1010" s="38"/>
      <c r="CL1010" s="38"/>
      <c r="CM1010" s="38"/>
      <c r="CN1010" s="38"/>
      <c r="CO1010" s="38"/>
      <c r="CP1010" s="38"/>
      <c r="CQ1010" s="38"/>
      <c r="CR1010" s="38"/>
      <c r="CS1010" s="38"/>
    </row>
    <row r="1011" spans="1:97" ht="13.5" customHeight="1" x14ac:dyDescent="0.35">
      <c r="A1011" s="25"/>
      <c r="B1011" s="132"/>
      <c r="C1011" s="27"/>
      <c r="D1011" s="104"/>
      <c r="E1011" s="105"/>
      <c r="F1011" s="29"/>
      <c r="G1011" s="30"/>
      <c r="H1011" s="30"/>
      <c r="I1011" s="31"/>
      <c r="J1011" s="106"/>
      <c r="K1011" s="106"/>
      <c r="L1011" s="107"/>
      <c r="M1011" s="107"/>
      <c r="N1011" s="108"/>
      <c r="O1011" s="108"/>
      <c r="P1011" s="108"/>
      <c r="Q1011" s="108"/>
      <c r="R1011" s="108"/>
      <c r="S1011" s="107"/>
      <c r="T1011" s="107"/>
      <c r="U1011" s="33"/>
      <c r="V1011" s="31"/>
      <c r="W1011" s="38"/>
      <c r="X1011" s="38"/>
      <c r="Y1011" s="38"/>
      <c r="Z1011" s="38"/>
      <c r="AA1011" s="38"/>
      <c r="AB1011" s="33"/>
      <c r="AC1011" s="33"/>
      <c r="AD1011" s="33"/>
      <c r="AE1011" s="33"/>
      <c r="AF1011" s="33"/>
      <c r="AG1011" s="33"/>
      <c r="AH1011" s="33"/>
      <c r="AI1011" s="170"/>
      <c r="AJ1011" s="170"/>
      <c r="AK1011" s="170"/>
      <c r="AL1011" s="170"/>
      <c r="AM1011" s="33"/>
      <c r="AN1011" s="48"/>
      <c r="AO1011" s="34"/>
      <c r="AP1011" s="38"/>
      <c r="AQ1011" s="34"/>
      <c r="AR1011" s="31"/>
      <c r="AS1011" s="38"/>
      <c r="AT1011" s="38"/>
      <c r="AU1011" s="37"/>
      <c r="AV1011" s="38"/>
      <c r="AW1011" s="38"/>
      <c r="AX1011" s="147"/>
      <c r="AY1011" s="60"/>
      <c r="AZ1011" s="60"/>
      <c r="BA1011" s="148"/>
      <c r="BB1011" s="282"/>
      <c r="BC1011" s="283"/>
      <c r="BD1011" s="147"/>
      <c r="BE1011" s="147"/>
      <c r="BF1011" s="147"/>
      <c r="BG1011" s="147"/>
      <c r="BH1011" s="147"/>
      <c r="BI1011" s="147"/>
      <c r="BJ1011" s="147"/>
      <c r="BK1011" s="148"/>
      <c r="BL1011" s="149"/>
      <c r="BM1011" s="149"/>
      <c r="BN1011" s="147"/>
      <c r="BO1011" s="38"/>
      <c r="BP1011" s="38"/>
      <c r="BQ1011" s="187"/>
      <c r="BR1011" s="61"/>
      <c r="BS1011" s="61"/>
      <c r="BT1011" s="188"/>
      <c r="BU1011" s="275"/>
      <c r="BV1011" s="275"/>
      <c r="BW1011" s="187"/>
      <c r="BX1011" s="187"/>
      <c r="BY1011" s="187"/>
      <c r="BZ1011" s="187"/>
      <c r="CA1011" s="187"/>
      <c r="CB1011" s="187"/>
      <c r="CC1011" s="187"/>
      <c r="CD1011" s="187"/>
      <c r="CE1011" s="187"/>
      <c r="CF1011" s="188"/>
      <c r="CG1011" s="189"/>
      <c r="CH1011" s="189"/>
      <c r="CI1011" s="187"/>
      <c r="CJ1011" s="38"/>
      <c r="CK1011" s="38"/>
      <c r="CL1011" s="38"/>
      <c r="CM1011" s="38"/>
      <c r="CN1011" s="38"/>
      <c r="CO1011" s="38"/>
      <c r="CP1011" s="38"/>
      <c r="CQ1011" s="38"/>
      <c r="CR1011" s="38"/>
      <c r="CS1011" s="38"/>
    </row>
    <row r="1012" spans="1:97" ht="13.5" customHeight="1" x14ac:dyDescent="0.35">
      <c r="A1012" s="25"/>
      <c r="B1012" s="132"/>
      <c r="C1012" s="27"/>
      <c r="D1012" s="104"/>
      <c r="E1012" s="105"/>
      <c r="F1012" s="29"/>
      <c r="G1012" s="30"/>
      <c r="H1012" s="30"/>
      <c r="I1012" s="31"/>
      <c r="J1012" s="106"/>
      <c r="K1012" s="106"/>
      <c r="L1012" s="107"/>
      <c r="M1012" s="107"/>
      <c r="N1012" s="108"/>
      <c r="O1012" s="108"/>
      <c r="P1012" s="108"/>
      <c r="Q1012" s="108"/>
      <c r="R1012" s="108"/>
      <c r="S1012" s="107"/>
      <c r="T1012" s="107"/>
      <c r="U1012" s="33"/>
      <c r="V1012" s="31"/>
      <c r="W1012" s="38"/>
      <c r="X1012" s="38"/>
      <c r="Y1012" s="38"/>
      <c r="Z1012" s="38"/>
      <c r="AA1012" s="38"/>
      <c r="AB1012" s="33"/>
      <c r="AC1012" s="33"/>
      <c r="AD1012" s="33"/>
      <c r="AE1012" s="33"/>
      <c r="AF1012" s="33"/>
      <c r="AG1012" s="33"/>
      <c r="AH1012" s="33"/>
      <c r="AI1012" s="170"/>
      <c r="AJ1012" s="170"/>
      <c r="AK1012" s="170"/>
      <c r="AL1012" s="170"/>
      <c r="AM1012" s="33"/>
      <c r="AN1012" s="48"/>
      <c r="AO1012" s="34"/>
      <c r="AP1012" s="38"/>
      <c r="AQ1012" s="34"/>
      <c r="AR1012" s="31"/>
      <c r="AS1012" s="38"/>
      <c r="AT1012" s="38"/>
      <c r="AU1012" s="37"/>
      <c r="AV1012" s="38"/>
      <c r="AW1012" s="38"/>
      <c r="AX1012" s="147"/>
      <c r="AY1012" s="60"/>
      <c r="AZ1012" s="60"/>
      <c r="BA1012" s="148"/>
      <c r="BB1012" s="282"/>
      <c r="BC1012" s="283"/>
      <c r="BD1012" s="147"/>
      <c r="BE1012" s="147"/>
      <c r="BF1012" s="147"/>
      <c r="BG1012" s="147"/>
      <c r="BH1012" s="147"/>
      <c r="BI1012" s="147"/>
      <c r="BJ1012" s="147"/>
      <c r="BK1012" s="148"/>
      <c r="BL1012" s="149"/>
      <c r="BM1012" s="149"/>
      <c r="BN1012" s="147"/>
      <c r="BO1012" s="38"/>
      <c r="BP1012" s="38"/>
      <c r="BQ1012" s="187"/>
      <c r="BR1012" s="61"/>
      <c r="BS1012" s="61"/>
      <c r="BT1012" s="188"/>
      <c r="BU1012" s="275"/>
      <c r="BV1012" s="275"/>
      <c r="BW1012" s="187"/>
      <c r="BX1012" s="187"/>
      <c r="BY1012" s="187"/>
      <c r="BZ1012" s="187"/>
      <c r="CA1012" s="187"/>
      <c r="CB1012" s="187"/>
      <c r="CC1012" s="187"/>
      <c r="CD1012" s="187"/>
      <c r="CE1012" s="187"/>
      <c r="CF1012" s="188"/>
      <c r="CG1012" s="189"/>
      <c r="CH1012" s="189"/>
      <c r="CI1012" s="187"/>
      <c r="CJ1012" s="38"/>
      <c r="CK1012" s="38"/>
      <c r="CL1012" s="38"/>
      <c r="CM1012" s="38"/>
      <c r="CN1012" s="38"/>
      <c r="CO1012" s="38"/>
      <c r="CP1012" s="38"/>
      <c r="CQ1012" s="38"/>
      <c r="CR1012" s="38"/>
      <c r="CS1012" s="38"/>
    </row>
    <row r="1013" spans="1:97" ht="13.5" customHeight="1" x14ac:dyDescent="0.35">
      <c r="A1013" s="25"/>
      <c r="B1013" s="132"/>
      <c r="C1013" s="27"/>
      <c r="D1013" s="104"/>
      <c r="E1013" s="105"/>
      <c r="F1013" s="29"/>
      <c r="G1013" s="30"/>
      <c r="H1013" s="30"/>
      <c r="I1013" s="31"/>
      <c r="J1013" s="106"/>
      <c r="K1013" s="106"/>
      <c r="L1013" s="107"/>
      <c r="M1013" s="107"/>
      <c r="N1013" s="108"/>
      <c r="O1013" s="108"/>
      <c r="P1013" s="108"/>
      <c r="Q1013" s="108"/>
      <c r="R1013" s="108"/>
      <c r="S1013" s="107"/>
      <c r="T1013" s="107"/>
      <c r="U1013" s="33"/>
      <c r="V1013" s="31"/>
      <c r="W1013" s="38"/>
      <c r="X1013" s="38"/>
      <c r="Y1013" s="38"/>
      <c r="Z1013" s="38"/>
      <c r="AA1013" s="38"/>
      <c r="AB1013" s="33"/>
      <c r="AC1013" s="33"/>
      <c r="AD1013" s="33"/>
      <c r="AE1013" s="33"/>
      <c r="AF1013" s="33"/>
      <c r="AG1013" s="33"/>
      <c r="AH1013" s="33"/>
      <c r="AI1013" s="170"/>
      <c r="AJ1013" s="170"/>
      <c r="AK1013" s="170"/>
      <c r="AL1013" s="170"/>
      <c r="AM1013" s="33"/>
      <c r="AN1013" s="48"/>
      <c r="AO1013" s="34"/>
      <c r="AP1013" s="38"/>
      <c r="AQ1013" s="34"/>
      <c r="AR1013" s="31"/>
      <c r="AS1013" s="38"/>
      <c r="AT1013" s="38"/>
      <c r="AU1013" s="37"/>
      <c r="AV1013" s="38"/>
      <c r="AW1013" s="38"/>
      <c r="AX1013" s="147"/>
      <c r="AY1013" s="60"/>
      <c r="AZ1013" s="60"/>
      <c r="BA1013" s="148"/>
      <c r="BB1013" s="282"/>
      <c r="BC1013" s="283"/>
      <c r="BD1013" s="147"/>
      <c r="BE1013" s="147"/>
      <c r="BF1013" s="147"/>
      <c r="BG1013" s="147"/>
      <c r="BH1013" s="147"/>
      <c r="BI1013" s="147"/>
      <c r="BJ1013" s="147"/>
      <c r="BK1013" s="148"/>
      <c r="BL1013" s="149"/>
      <c r="BM1013" s="149"/>
      <c r="BN1013" s="147"/>
      <c r="BO1013" s="38"/>
      <c r="BP1013" s="38"/>
      <c r="BQ1013" s="187"/>
      <c r="BR1013" s="61"/>
      <c r="BS1013" s="61"/>
      <c r="BT1013" s="188"/>
      <c r="BU1013" s="275"/>
      <c r="BV1013" s="275"/>
      <c r="BW1013" s="187"/>
      <c r="BX1013" s="187"/>
      <c r="BY1013" s="187"/>
      <c r="BZ1013" s="187"/>
      <c r="CA1013" s="187"/>
      <c r="CB1013" s="187"/>
      <c r="CC1013" s="187"/>
      <c r="CD1013" s="187"/>
      <c r="CE1013" s="187"/>
      <c r="CF1013" s="188"/>
      <c r="CG1013" s="189"/>
      <c r="CH1013" s="189"/>
      <c r="CI1013" s="187"/>
      <c r="CJ1013" s="38"/>
      <c r="CK1013" s="38"/>
      <c r="CL1013" s="38"/>
      <c r="CM1013" s="38"/>
      <c r="CN1013" s="38"/>
      <c r="CO1013" s="38"/>
      <c r="CP1013" s="38"/>
      <c r="CQ1013" s="38"/>
      <c r="CR1013" s="38"/>
      <c r="CS1013" s="38"/>
    </row>
    <row r="1014" spans="1:97" ht="13.5" customHeight="1" x14ac:dyDescent="0.35">
      <c r="A1014" s="25"/>
      <c r="B1014" s="132"/>
      <c r="C1014" s="27"/>
      <c r="D1014" s="104"/>
      <c r="E1014" s="105"/>
      <c r="F1014" s="29"/>
      <c r="G1014" s="30"/>
      <c r="H1014" s="30"/>
      <c r="I1014" s="31"/>
      <c r="J1014" s="106"/>
      <c r="K1014" s="106"/>
      <c r="L1014" s="107"/>
      <c r="M1014" s="107"/>
      <c r="N1014" s="108"/>
      <c r="O1014" s="108"/>
      <c r="P1014" s="108"/>
      <c r="Q1014" s="108"/>
      <c r="R1014" s="108"/>
      <c r="S1014" s="107"/>
      <c r="T1014" s="107"/>
      <c r="U1014" s="33"/>
      <c r="V1014" s="31"/>
      <c r="W1014" s="38"/>
      <c r="X1014" s="38"/>
      <c r="Y1014" s="38"/>
      <c r="Z1014" s="38"/>
      <c r="AA1014" s="38"/>
      <c r="AB1014" s="33"/>
      <c r="AC1014" s="33"/>
      <c r="AD1014" s="33"/>
      <c r="AE1014" s="33"/>
      <c r="AF1014" s="33"/>
      <c r="AG1014" s="33"/>
      <c r="AH1014" s="33"/>
      <c r="AI1014" s="170"/>
      <c r="AJ1014" s="170"/>
      <c r="AK1014" s="170"/>
      <c r="AL1014" s="170"/>
      <c r="AM1014" s="33"/>
      <c r="AN1014" s="48"/>
      <c r="AO1014" s="34"/>
      <c r="AP1014" s="38"/>
      <c r="AQ1014" s="34"/>
      <c r="AR1014" s="31"/>
      <c r="AS1014" s="38"/>
      <c r="AT1014" s="38"/>
      <c r="AU1014" s="37"/>
      <c r="AV1014" s="38"/>
      <c r="AW1014" s="38"/>
      <c r="AX1014" s="147"/>
      <c r="AY1014" s="60"/>
      <c r="AZ1014" s="60"/>
      <c r="BA1014" s="148"/>
      <c r="BB1014" s="282"/>
      <c r="BC1014" s="283"/>
      <c r="BD1014" s="147"/>
      <c r="BE1014" s="147"/>
      <c r="BF1014" s="147"/>
      <c r="BG1014" s="147"/>
      <c r="BH1014" s="147"/>
      <c r="BI1014" s="147"/>
      <c r="BJ1014" s="147"/>
      <c r="BK1014" s="148"/>
      <c r="BL1014" s="149"/>
      <c r="BM1014" s="149"/>
      <c r="BN1014" s="147"/>
      <c r="BO1014" s="38"/>
      <c r="BP1014" s="38"/>
      <c r="BQ1014" s="187"/>
      <c r="BR1014" s="61"/>
      <c r="BS1014" s="61"/>
      <c r="BT1014" s="188"/>
      <c r="BU1014" s="275"/>
      <c r="BV1014" s="275"/>
      <c r="BW1014" s="187"/>
      <c r="BX1014" s="187"/>
      <c r="BY1014" s="187"/>
      <c r="BZ1014" s="187"/>
      <c r="CA1014" s="187"/>
      <c r="CB1014" s="187"/>
      <c r="CC1014" s="187"/>
      <c r="CD1014" s="187"/>
      <c r="CE1014" s="187"/>
      <c r="CF1014" s="188"/>
      <c r="CG1014" s="189"/>
      <c r="CH1014" s="189"/>
      <c r="CI1014" s="187"/>
      <c r="CJ1014" s="38"/>
      <c r="CK1014" s="38"/>
      <c r="CL1014" s="38"/>
      <c r="CM1014" s="38"/>
      <c r="CN1014" s="38"/>
      <c r="CO1014" s="38"/>
      <c r="CP1014" s="38"/>
      <c r="CQ1014" s="38"/>
      <c r="CR1014" s="38"/>
      <c r="CS1014" s="38"/>
    </row>
    <row r="1015" spans="1:97" ht="13.5" customHeight="1" x14ac:dyDescent="0.35">
      <c r="A1015" s="25"/>
      <c r="B1015" s="132"/>
      <c r="C1015" s="27"/>
      <c r="D1015" s="104"/>
      <c r="E1015" s="105"/>
      <c r="F1015" s="29"/>
      <c r="G1015" s="30"/>
      <c r="H1015" s="30"/>
      <c r="I1015" s="31"/>
      <c r="J1015" s="106"/>
      <c r="K1015" s="106"/>
      <c r="L1015" s="107"/>
      <c r="M1015" s="107"/>
      <c r="N1015" s="108"/>
      <c r="O1015" s="108"/>
      <c r="P1015" s="108"/>
      <c r="Q1015" s="108"/>
      <c r="R1015" s="108"/>
      <c r="S1015" s="107"/>
      <c r="T1015" s="107"/>
      <c r="U1015" s="33"/>
      <c r="V1015" s="31"/>
      <c r="W1015" s="38"/>
      <c r="X1015" s="38"/>
      <c r="Y1015" s="38"/>
      <c r="Z1015" s="38"/>
      <c r="AA1015" s="38"/>
      <c r="AB1015" s="33"/>
      <c r="AC1015" s="33"/>
      <c r="AD1015" s="33"/>
      <c r="AE1015" s="33"/>
      <c r="AF1015" s="33"/>
      <c r="AG1015" s="33"/>
      <c r="AH1015" s="33"/>
      <c r="AI1015" s="170"/>
      <c r="AJ1015" s="170"/>
      <c r="AK1015" s="170"/>
      <c r="AL1015" s="170"/>
      <c r="AM1015" s="33"/>
      <c r="AN1015" s="48"/>
      <c r="AO1015" s="34"/>
      <c r="AP1015" s="38"/>
      <c r="AQ1015" s="34"/>
      <c r="AR1015" s="31"/>
      <c r="AS1015" s="38"/>
      <c r="AT1015" s="38"/>
      <c r="AU1015" s="37"/>
      <c r="AV1015" s="38"/>
      <c r="AW1015" s="38"/>
      <c r="AX1015" s="147"/>
      <c r="AY1015" s="60"/>
      <c r="AZ1015" s="60"/>
      <c r="BA1015" s="148"/>
      <c r="BB1015" s="282"/>
      <c r="BC1015" s="283"/>
      <c r="BD1015" s="147"/>
      <c r="BE1015" s="147"/>
      <c r="BF1015" s="147"/>
      <c r="BG1015" s="147"/>
      <c r="BH1015" s="147"/>
      <c r="BI1015" s="147"/>
      <c r="BJ1015" s="147"/>
      <c r="BK1015" s="148"/>
      <c r="BL1015" s="149"/>
      <c r="BM1015" s="149"/>
      <c r="BN1015" s="147"/>
      <c r="BO1015" s="38"/>
      <c r="BP1015" s="38"/>
      <c r="BQ1015" s="187"/>
      <c r="BR1015" s="61"/>
      <c r="BS1015" s="61"/>
      <c r="BT1015" s="188"/>
      <c r="BU1015" s="275"/>
      <c r="BV1015" s="275"/>
      <c r="BW1015" s="187"/>
      <c r="BX1015" s="187"/>
      <c r="BY1015" s="187"/>
      <c r="BZ1015" s="187"/>
      <c r="CA1015" s="187"/>
      <c r="CB1015" s="187"/>
      <c r="CC1015" s="187"/>
      <c r="CD1015" s="187"/>
      <c r="CE1015" s="187"/>
      <c r="CF1015" s="188"/>
      <c r="CG1015" s="189"/>
      <c r="CH1015" s="189"/>
      <c r="CI1015" s="187"/>
      <c r="CJ1015" s="38"/>
      <c r="CK1015" s="38"/>
      <c r="CL1015" s="38"/>
      <c r="CM1015" s="38"/>
      <c r="CN1015" s="38"/>
      <c r="CO1015" s="38"/>
      <c r="CP1015" s="38"/>
      <c r="CQ1015" s="38"/>
      <c r="CR1015" s="38"/>
      <c r="CS1015" s="38"/>
    </row>
    <row r="1016" spans="1:97" ht="13.5" customHeight="1" x14ac:dyDescent="0.35">
      <c r="A1016" s="25"/>
      <c r="B1016" s="132"/>
      <c r="C1016" s="27"/>
      <c r="D1016" s="104"/>
      <c r="E1016" s="105"/>
      <c r="F1016" s="29"/>
      <c r="G1016" s="30"/>
      <c r="H1016" s="30"/>
      <c r="I1016" s="31"/>
      <c r="J1016" s="106"/>
      <c r="K1016" s="106"/>
      <c r="L1016" s="107"/>
      <c r="M1016" s="107"/>
      <c r="N1016" s="108"/>
      <c r="O1016" s="108"/>
      <c r="P1016" s="108"/>
      <c r="Q1016" s="108"/>
      <c r="R1016" s="108"/>
      <c r="S1016" s="107"/>
      <c r="T1016" s="107"/>
      <c r="U1016" s="33"/>
      <c r="V1016" s="31"/>
      <c r="W1016" s="38"/>
      <c r="X1016" s="38"/>
      <c r="Y1016" s="38"/>
      <c r="Z1016" s="38"/>
      <c r="AA1016" s="38"/>
      <c r="AB1016" s="33"/>
      <c r="AC1016" s="33"/>
      <c r="AD1016" s="33"/>
      <c r="AE1016" s="33"/>
      <c r="AF1016" s="33"/>
      <c r="AG1016" s="33"/>
      <c r="AH1016" s="33"/>
      <c r="AI1016" s="170"/>
      <c r="AJ1016" s="170"/>
      <c r="AK1016" s="170"/>
      <c r="AL1016" s="170"/>
      <c r="AM1016" s="33"/>
      <c r="AN1016" s="48"/>
      <c r="AO1016" s="34"/>
      <c r="AP1016" s="38"/>
      <c r="AQ1016" s="34"/>
      <c r="AR1016" s="31"/>
      <c r="AS1016" s="38"/>
      <c r="AT1016" s="38"/>
      <c r="AU1016" s="37"/>
      <c r="AV1016" s="38"/>
      <c r="AW1016" s="38"/>
      <c r="AX1016" s="147"/>
      <c r="AY1016" s="60"/>
      <c r="AZ1016" s="60"/>
      <c r="BA1016" s="148"/>
      <c r="BB1016" s="282"/>
      <c r="BC1016" s="283"/>
      <c r="BD1016" s="147"/>
      <c r="BE1016" s="147"/>
      <c r="BF1016" s="147"/>
      <c r="BG1016" s="147"/>
      <c r="BH1016" s="147"/>
      <c r="BI1016" s="147"/>
      <c r="BJ1016" s="147"/>
      <c r="BK1016" s="148"/>
      <c r="BL1016" s="149"/>
      <c r="BM1016" s="149"/>
      <c r="BN1016" s="147"/>
      <c r="BO1016" s="38"/>
      <c r="BP1016" s="38"/>
      <c r="BQ1016" s="187"/>
      <c r="BR1016" s="61"/>
      <c r="BS1016" s="61"/>
      <c r="BT1016" s="188"/>
      <c r="BU1016" s="275"/>
      <c r="BV1016" s="275"/>
      <c r="BW1016" s="187"/>
      <c r="BX1016" s="187"/>
      <c r="BY1016" s="187"/>
      <c r="BZ1016" s="187"/>
      <c r="CA1016" s="187"/>
      <c r="CB1016" s="187"/>
      <c r="CC1016" s="187"/>
      <c r="CD1016" s="187"/>
      <c r="CE1016" s="187"/>
      <c r="CF1016" s="188"/>
      <c r="CG1016" s="189"/>
      <c r="CH1016" s="189"/>
      <c r="CI1016" s="187"/>
      <c r="CJ1016" s="38"/>
      <c r="CK1016" s="38"/>
      <c r="CL1016" s="38"/>
      <c r="CM1016" s="38"/>
      <c r="CN1016" s="38"/>
      <c r="CO1016" s="38"/>
      <c r="CP1016" s="38"/>
      <c r="CQ1016" s="38"/>
      <c r="CR1016" s="38"/>
      <c r="CS1016" s="38"/>
    </row>
    <row r="1017" spans="1:97" ht="13.5" customHeight="1" x14ac:dyDescent="0.35">
      <c r="A1017" s="25"/>
      <c r="B1017" s="132"/>
      <c r="C1017" s="27"/>
      <c r="D1017" s="104"/>
      <c r="E1017" s="105"/>
      <c r="F1017" s="29"/>
      <c r="G1017" s="30"/>
      <c r="H1017" s="30"/>
      <c r="I1017" s="31"/>
      <c r="J1017" s="106"/>
      <c r="K1017" s="106"/>
      <c r="L1017" s="107"/>
      <c r="M1017" s="107"/>
      <c r="N1017" s="108"/>
      <c r="O1017" s="108"/>
      <c r="P1017" s="108"/>
      <c r="Q1017" s="108"/>
      <c r="R1017" s="108"/>
      <c r="S1017" s="107"/>
      <c r="T1017" s="107"/>
      <c r="U1017" s="33"/>
      <c r="V1017" s="31"/>
      <c r="W1017" s="38"/>
      <c r="X1017" s="38"/>
      <c r="Y1017" s="38"/>
      <c r="Z1017" s="38"/>
      <c r="AA1017" s="38"/>
      <c r="AB1017" s="33"/>
      <c r="AC1017" s="33"/>
      <c r="AD1017" s="33"/>
      <c r="AE1017" s="33"/>
      <c r="AF1017" s="33"/>
      <c r="AG1017" s="33"/>
      <c r="AH1017" s="33"/>
      <c r="AI1017" s="170"/>
      <c r="AJ1017" s="170"/>
      <c r="AK1017" s="170"/>
      <c r="AL1017" s="170"/>
      <c r="AM1017" s="33"/>
      <c r="AN1017" s="48"/>
      <c r="AO1017" s="34"/>
      <c r="AP1017" s="38"/>
      <c r="AQ1017" s="34"/>
      <c r="AR1017" s="31"/>
      <c r="AS1017" s="38"/>
      <c r="AT1017" s="38"/>
      <c r="AU1017" s="37"/>
      <c r="AV1017" s="38"/>
      <c r="AW1017" s="38"/>
      <c r="AX1017" s="147"/>
      <c r="AY1017" s="60"/>
      <c r="AZ1017" s="60"/>
      <c r="BA1017" s="148"/>
      <c r="BB1017" s="282"/>
      <c r="BC1017" s="283"/>
      <c r="BD1017" s="147"/>
      <c r="BE1017" s="147"/>
      <c r="BF1017" s="147"/>
      <c r="BG1017" s="147"/>
      <c r="BH1017" s="147"/>
      <c r="BI1017" s="147"/>
      <c r="BJ1017" s="147"/>
      <c r="BK1017" s="148"/>
      <c r="BL1017" s="149"/>
      <c r="BM1017" s="149"/>
      <c r="BN1017" s="147"/>
      <c r="BO1017" s="38"/>
      <c r="BP1017" s="38"/>
      <c r="BQ1017" s="187"/>
      <c r="BR1017" s="61"/>
      <c r="BS1017" s="61"/>
      <c r="BT1017" s="188"/>
      <c r="BU1017" s="275"/>
      <c r="BV1017" s="275"/>
      <c r="BW1017" s="187"/>
      <c r="BX1017" s="187"/>
      <c r="BY1017" s="187"/>
      <c r="BZ1017" s="187"/>
      <c r="CA1017" s="187"/>
      <c r="CB1017" s="187"/>
      <c r="CC1017" s="187"/>
      <c r="CD1017" s="187"/>
      <c r="CE1017" s="187"/>
      <c r="CF1017" s="188"/>
      <c r="CG1017" s="189"/>
      <c r="CH1017" s="189"/>
      <c r="CI1017" s="187"/>
      <c r="CJ1017" s="38"/>
      <c r="CK1017" s="38"/>
      <c r="CL1017" s="38"/>
      <c r="CM1017" s="38"/>
      <c r="CN1017" s="38"/>
      <c r="CO1017" s="38"/>
      <c r="CP1017" s="38"/>
      <c r="CQ1017" s="38"/>
      <c r="CR1017" s="38"/>
      <c r="CS1017" s="38"/>
    </row>
    <row r="1018" spans="1:97" ht="13.5" customHeight="1" x14ac:dyDescent="0.35">
      <c r="A1018" s="25"/>
      <c r="B1018" s="132"/>
      <c r="C1018" s="27"/>
      <c r="D1018" s="104"/>
      <c r="E1018" s="105"/>
      <c r="F1018" s="29"/>
      <c r="G1018" s="30"/>
      <c r="H1018" s="30"/>
      <c r="I1018" s="31"/>
      <c r="J1018" s="106"/>
      <c r="K1018" s="106"/>
      <c r="L1018" s="107"/>
      <c r="M1018" s="107"/>
      <c r="N1018" s="108"/>
      <c r="O1018" s="108"/>
      <c r="P1018" s="108"/>
      <c r="Q1018" s="108"/>
      <c r="R1018" s="108"/>
      <c r="S1018" s="107"/>
      <c r="T1018" s="107"/>
      <c r="U1018" s="33"/>
      <c r="V1018" s="31"/>
      <c r="W1018" s="38"/>
      <c r="X1018" s="38"/>
      <c r="Y1018" s="38"/>
      <c r="Z1018" s="38"/>
      <c r="AA1018" s="38"/>
      <c r="AB1018" s="33"/>
      <c r="AC1018" s="33"/>
      <c r="AD1018" s="33"/>
      <c r="AE1018" s="33"/>
      <c r="AF1018" s="33"/>
      <c r="AG1018" s="33"/>
      <c r="AH1018" s="33"/>
      <c r="AI1018" s="170"/>
      <c r="AJ1018" s="170"/>
      <c r="AK1018" s="170"/>
      <c r="AL1018" s="170"/>
      <c r="AM1018" s="33"/>
      <c r="AN1018" s="48"/>
      <c r="AO1018" s="34"/>
      <c r="AP1018" s="38"/>
      <c r="AQ1018" s="34"/>
      <c r="AR1018" s="31"/>
      <c r="AS1018" s="38"/>
      <c r="AT1018" s="38"/>
      <c r="AU1018" s="37"/>
      <c r="AV1018" s="38"/>
      <c r="AW1018" s="38"/>
      <c r="AX1018" s="147"/>
      <c r="AY1018" s="60"/>
      <c r="AZ1018" s="60"/>
      <c r="BA1018" s="148"/>
      <c r="BB1018" s="282"/>
      <c r="BC1018" s="283"/>
      <c r="BD1018" s="147"/>
      <c r="BE1018" s="147"/>
      <c r="BF1018" s="147"/>
      <c r="BG1018" s="147"/>
      <c r="BH1018" s="147"/>
      <c r="BI1018" s="147"/>
      <c r="BJ1018" s="147"/>
      <c r="BK1018" s="148"/>
      <c r="BL1018" s="149"/>
      <c r="BM1018" s="149"/>
      <c r="BN1018" s="147"/>
      <c r="BO1018" s="38"/>
      <c r="BP1018" s="38"/>
      <c r="BQ1018" s="187"/>
      <c r="BR1018" s="61"/>
      <c r="BS1018" s="61"/>
      <c r="BT1018" s="188"/>
      <c r="BU1018" s="275"/>
      <c r="BV1018" s="275"/>
      <c r="BW1018" s="187"/>
      <c r="BX1018" s="187"/>
      <c r="BY1018" s="187"/>
      <c r="BZ1018" s="187"/>
      <c r="CA1018" s="187"/>
      <c r="CB1018" s="187"/>
      <c r="CC1018" s="187"/>
      <c r="CD1018" s="187"/>
      <c r="CE1018" s="187"/>
      <c r="CF1018" s="188"/>
      <c r="CG1018" s="189"/>
      <c r="CH1018" s="189"/>
      <c r="CI1018" s="187"/>
      <c r="CJ1018" s="38"/>
      <c r="CK1018" s="38"/>
      <c r="CL1018" s="38"/>
      <c r="CM1018" s="38"/>
      <c r="CN1018" s="38"/>
      <c r="CO1018" s="38"/>
      <c r="CP1018" s="38"/>
      <c r="CQ1018" s="38"/>
      <c r="CR1018" s="38"/>
      <c r="CS1018" s="38"/>
    </row>
    <row r="1019" spans="1:97" ht="13.5" customHeight="1" x14ac:dyDescent="0.35">
      <c r="A1019" s="25"/>
      <c r="B1019" s="132"/>
      <c r="C1019" s="27"/>
      <c r="D1019" s="104"/>
      <c r="E1019" s="105"/>
      <c r="F1019" s="29"/>
      <c r="G1019" s="30"/>
      <c r="H1019" s="30"/>
      <c r="I1019" s="31"/>
      <c r="J1019" s="106"/>
      <c r="K1019" s="106"/>
      <c r="L1019" s="107"/>
      <c r="M1019" s="107"/>
      <c r="N1019" s="108"/>
      <c r="O1019" s="108"/>
      <c r="P1019" s="108"/>
      <c r="Q1019" s="108"/>
      <c r="R1019" s="108"/>
      <c r="S1019" s="107"/>
      <c r="T1019" s="107"/>
      <c r="U1019" s="33"/>
      <c r="V1019" s="31"/>
      <c r="W1019" s="38"/>
      <c r="X1019" s="38"/>
      <c r="Y1019" s="38"/>
      <c r="Z1019" s="38"/>
      <c r="AA1019" s="38"/>
      <c r="AB1019" s="33"/>
      <c r="AC1019" s="33"/>
      <c r="AD1019" s="33"/>
      <c r="AE1019" s="33"/>
      <c r="AF1019" s="33"/>
      <c r="AG1019" s="33"/>
      <c r="AH1019" s="33"/>
      <c r="AI1019" s="170"/>
      <c r="AJ1019" s="170"/>
      <c r="AK1019" s="170"/>
      <c r="AL1019" s="170"/>
      <c r="AM1019" s="33"/>
      <c r="AN1019" s="48"/>
      <c r="AO1019" s="34"/>
      <c r="AP1019" s="38"/>
      <c r="AQ1019" s="34"/>
      <c r="AR1019" s="31"/>
      <c r="AS1019" s="38"/>
      <c r="AT1019" s="38"/>
      <c r="AU1019" s="37"/>
      <c r="AV1019" s="38"/>
      <c r="AW1019" s="38"/>
      <c r="AX1019" s="147"/>
      <c r="AY1019" s="60"/>
      <c r="AZ1019" s="60"/>
      <c r="BA1019" s="148"/>
      <c r="BB1019" s="282"/>
      <c r="BC1019" s="283"/>
      <c r="BD1019" s="147"/>
      <c r="BE1019" s="147"/>
      <c r="BF1019" s="147"/>
      <c r="BG1019" s="147"/>
      <c r="BH1019" s="147"/>
      <c r="BI1019" s="147"/>
      <c r="BJ1019" s="147"/>
      <c r="BK1019" s="148"/>
      <c r="BL1019" s="149"/>
      <c r="BM1019" s="149"/>
      <c r="BN1019" s="147"/>
      <c r="BO1019" s="38"/>
      <c r="BP1019" s="38"/>
      <c r="BQ1019" s="187"/>
      <c r="BR1019" s="61"/>
      <c r="BS1019" s="61"/>
      <c r="BT1019" s="188"/>
      <c r="BU1019" s="275"/>
      <c r="BV1019" s="275"/>
      <c r="BW1019" s="187"/>
      <c r="BX1019" s="187"/>
      <c r="BY1019" s="187"/>
      <c r="BZ1019" s="187"/>
      <c r="CA1019" s="187"/>
      <c r="CB1019" s="187"/>
      <c r="CC1019" s="187"/>
      <c r="CD1019" s="187"/>
      <c r="CE1019" s="187"/>
      <c r="CF1019" s="188"/>
      <c r="CG1019" s="189"/>
      <c r="CH1019" s="189"/>
      <c r="CI1019" s="187"/>
      <c r="CJ1019" s="38"/>
      <c r="CK1019" s="38"/>
      <c r="CL1019" s="38"/>
      <c r="CM1019" s="38"/>
      <c r="CN1019" s="38"/>
      <c r="CO1019" s="38"/>
      <c r="CP1019" s="38"/>
      <c r="CQ1019" s="38"/>
      <c r="CR1019" s="38"/>
      <c r="CS1019" s="38"/>
    </row>
    <row r="1020" spans="1:97" ht="13.5" customHeight="1" x14ac:dyDescent="0.35">
      <c r="A1020" s="25"/>
      <c r="B1020" s="132"/>
      <c r="C1020" s="27"/>
      <c r="D1020" s="104"/>
      <c r="E1020" s="105"/>
      <c r="F1020" s="29"/>
      <c r="G1020" s="30"/>
      <c r="H1020" s="30"/>
      <c r="I1020" s="31"/>
      <c r="J1020" s="106"/>
      <c r="K1020" s="106"/>
      <c r="L1020" s="107"/>
      <c r="M1020" s="107"/>
      <c r="N1020" s="108"/>
      <c r="O1020" s="108"/>
      <c r="P1020" s="108"/>
      <c r="Q1020" s="108"/>
      <c r="R1020" s="108"/>
      <c r="S1020" s="107"/>
      <c r="T1020" s="107"/>
      <c r="U1020" s="33"/>
      <c r="V1020" s="31"/>
      <c r="W1020" s="38"/>
      <c r="X1020" s="38"/>
      <c r="Y1020" s="38"/>
      <c r="Z1020" s="38"/>
      <c r="AA1020" s="38"/>
      <c r="AB1020" s="33"/>
      <c r="AC1020" s="33"/>
      <c r="AD1020" s="33"/>
      <c r="AE1020" s="33"/>
      <c r="AF1020" s="33"/>
      <c r="AG1020" s="33"/>
      <c r="AH1020" s="33"/>
      <c r="AI1020" s="170"/>
      <c r="AJ1020" s="170"/>
      <c r="AK1020" s="170"/>
      <c r="AL1020" s="170"/>
      <c r="AM1020" s="33"/>
      <c r="AN1020" s="48"/>
      <c r="AO1020" s="34"/>
      <c r="AP1020" s="38"/>
      <c r="AQ1020" s="34"/>
      <c r="AR1020" s="31"/>
      <c r="AS1020" s="38"/>
      <c r="AT1020" s="38"/>
      <c r="AU1020" s="37"/>
      <c r="AV1020" s="38"/>
      <c r="AW1020" s="38"/>
      <c r="AX1020" s="147"/>
      <c r="AY1020" s="60"/>
      <c r="AZ1020" s="60"/>
      <c r="BA1020" s="148"/>
      <c r="BB1020" s="282"/>
      <c r="BC1020" s="283"/>
      <c r="BD1020" s="147"/>
      <c r="BE1020" s="147"/>
      <c r="BF1020" s="147"/>
      <c r="BG1020" s="147"/>
      <c r="BH1020" s="147"/>
      <c r="BI1020" s="147"/>
      <c r="BJ1020" s="147"/>
      <c r="BK1020" s="148"/>
      <c r="BL1020" s="149"/>
      <c r="BM1020" s="149"/>
      <c r="BN1020" s="147"/>
      <c r="BO1020" s="38"/>
      <c r="BP1020" s="38"/>
      <c r="BQ1020" s="187"/>
      <c r="BR1020" s="61"/>
      <c r="BS1020" s="61"/>
      <c r="BT1020" s="188"/>
      <c r="BU1020" s="275"/>
      <c r="BV1020" s="275"/>
      <c r="BW1020" s="187"/>
      <c r="BX1020" s="187"/>
      <c r="BY1020" s="187"/>
      <c r="BZ1020" s="187"/>
      <c r="CA1020" s="187"/>
      <c r="CB1020" s="187"/>
      <c r="CC1020" s="187"/>
      <c r="CD1020" s="187"/>
      <c r="CE1020" s="187"/>
      <c r="CF1020" s="188"/>
      <c r="CG1020" s="189"/>
      <c r="CH1020" s="189"/>
      <c r="CI1020" s="187"/>
      <c r="CJ1020" s="38"/>
      <c r="CK1020" s="38"/>
      <c r="CL1020" s="38"/>
      <c r="CM1020" s="38"/>
      <c r="CN1020" s="38"/>
      <c r="CO1020" s="38"/>
      <c r="CP1020" s="38"/>
      <c r="CQ1020" s="38"/>
      <c r="CR1020" s="38"/>
      <c r="CS1020" s="38"/>
    </row>
    <row r="1021" spans="1:97" ht="13.5" customHeight="1" x14ac:dyDescent="0.35">
      <c r="A1021" s="25"/>
      <c r="B1021" s="132"/>
      <c r="C1021" s="27"/>
      <c r="D1021" s="104"/>
      <c r="E1021" s="105"/>
      <c r="F1021" s="29"/>
      <c r="G1021" s="30"/>
      <c r="H1021" s="30"/>
      <c r="I1021" s="31"/>
      <c r="J1021" s="106"/>
      <c r="K1021" s="106"/>
      <c r="L1021" s="107"/>
      <c r="M1021" s="107"/>
      <c r="N1021" s="108"/>
      <c r="O1021" s="108"/>
      <c r="P1021" s="108"/>
      <c r="Q1021" s="108"/>
      <c r="R1021" s="108"/>
      <c r="S1021" s="107"/>
      <c r="T1021" s="107"/>
      <c r="U1021" s="33"/>
      <c r="V1021" s="31"/>
      <c r="W1021" s="38"/>
      <c r="X1021" s="38"/>
      <c r="Y1021" s="38"/>
      <c r="Z1021" s="38"/>
      <c r="AA1021" s="38"/>
      <c r="AB1021" s="33"/>
      <c r="AC1021" s="33"/>
      <c r="AD1021" s="33"/>
      <c r="AE1021" s="33"/>
      <c r="AF1021" s="33"/>
      <c r="AG1021" s="33"/>
      <c r="AH1021" s="33"/>
      <c r="AI1021" s="170"/>
      <c r="AJ1021" s="170"/>
      <c r="AK1021" s="170"/>
      <c r="AL1021" s="170"/>
      <c r="AM1021" s="33"/>
      <c r="AN1021" s="48"/>
      <c r="AO1021" s="34"/>
      <c r="AP1021" s="38"/>
      <c r="AQ1021" s="34"/>
      <c r="AR1021" s="31"/>
      <c r="AS1021" s="38"/>
      <c r="AT1021" s="38"/>
      <c r="AU1021" s="37"/>
      <c r="AV1021" s="38"/>
      <c r="AW1021" s="38"/>
      <c r="AX1021" s="147"/>
      <c r="AY1021" s="60"/>
      <c r="AZ1021" s="60"/>
      <c r="BA1021" s="148"/>
      <c r="BB1021" s="282"/>
      <c r="BC1021" s="283"/>
      <c r="BD1021" s="147"/>
      <c r="BE1021" s="147"/>
      <c r="BF1021" s="147"/>
      <c r="BG1021" s="147"/>
      <c r="BH1021" s="147"/>
      <c r="BI1021" s="147"/>
      <c r="BJ1021" s="147"/>
      <c r="BK1021" s="148"/>
      <c r="BL1021" s="149"/>
      <c r="BM1021" s="149"/>
      <c r="BN1021" s="147"/>
      <c r="BO1021" s="38"/>
      <c r="BP1021" s="38"/>
      <c r="BQ1021" s="187"/>
      <c r="BR1021" s="61"/>
      <c r="BS1021" s="61"/>
      <c r="BT1021" s="188"/>
      <c r="BU1021" s="275"/>
      <c r="BV1021" s="275"/>
      <c r="BW1021" s="187"/>
      <c r="BX1021" s="187"/>
      <c r="BY1021" s="187"/>
      <c r="BZ1021" s="187"/>
      <c r="CA1021" s="187"/>
      <c r="CB1021" s="187"/>
      <c r="CC1021" s="187"/>
      <c r="CD1021" s="187"/>
      <c r="CE1021" s="187"/>
      <c r="CF1021" s="188"/>
      <c r="CG1021" s="189"/>
      <c r="CH1021" s="189"/>
      <c r="CI1021" s="187"/>
      <c r="CJ1021" s="38"/>
      <c r="CK1021" s="38"/>
      <c r="CL1021" s="38"/>
      <c r="CM1021" s="38"/>
      <c r="CN1021" s="38"/>
      <c r="CO1021" s="38"/>
      <c r="CP1021" s="38"/>
      <c r="CQ1021" s="38"/>
      <c r="CR1021" s="38"/>
      <c r="CS1021" s="38"/>
    </row>
    <row r="1022" spans="1:97" ht="13.5" customHeight="1" x14ac:dyDescent="0.35">
      <c r="A1022" s="25"/>
      <c r="B1022" s="132"/>
      <c r="C1022" s="27"/>
      <c r="D1022" s="104"/>
      <c r="E1022" s="105"/>
      <c r="F1022" s="29"/>
      <c r="G1022" s="30"/>
      <c r="H1022" s="30"/>
      <c r="I1022" s="31"/>
      <c r="J1022" s="106"/>
      <c r="K1022" s="106"/>
      <c r="L1022" s="107"/>
      <c r="M1022" s="107"/>
      <c r="N1022" s="108"/>
      <c r="O1022" s="108"/>
      <c r="P1022" s="108"/>
      <c r="Q1022" s="108"/>
      <c r="R1022" s="108"/>
      <c r="S1022" s="107"/>
      <c r="T1022" s="107"/>
      <c r="U1022" s="33"/>
      <c r="V1022" s="31"/>
      <c r="W1022" s="38"/>
      <c r="X1022" s="38"/>
      <c r="Y1022" s="38"/>
      <c r="Z1022" s="38"/>
      <c r="AA1022" s="38"/>
      <c r="AB1022" s="33"/>
      <c r="AC1022" s="33"/>
      <c r="AD1022" s="33"/>
      <c r="AE1022" s="33"/>
      <c r="AF1022" s="33"/>
      <c r="AG1022" s="33"/>
      <c r="AH1022" s="33"/>
      <c r="AI1022" s="170"/>
      <c r="AJ1022" s="170"/>
      <c r="AK1022" s="170"/>
      <c r="AL1022" s="170"/>
      <c r="AM1022" s="33"/>
      <c r="AN1022" s="48"/>
      <c r="AO1022" s="34"/>
      <c r="AP1022" s="38"/>
      <c r="AQ1022" s="34"/>
      <c r="AR1022" s="31"/>
      <c r="AS1022" s="38"/>
      <c r="AT1022" s="38"/>
      <c r="AU1022" s="37"/>
      <c r="AV1022" s="38"/>
      <c r="AW1022" s="38"/>
      <c r="AX1022" s="147"/>
      <c r="AY1022" s="60"/>
      <c r="AZ1022" s="60"/>
      <c r="BA1022" s="148"/>
      <c r="BB1022" s="282"/>
      <c r="BC1022" s="283"/>
      <c r="BD1022" s="147"/>
      <c r="BE1022" s="147"/>
      <c r="BF1022" s="147"/>
      <c r="BG1022" s="147"/>
      <c r="BH1022" s="147"/>
      <c r="BI1022" s="147"/>
      <c r="BJ1022" s="147"/>
      <c r="BK1022" s="148"/>
      <c r="BL1022" s="149"/>
      <c r="BM1022" s="149"/>
      <c r="BN1022" s="147"/>
      <c r="BO1022" s="38"/>
      <c r="BP1022" s="38"/>
      <c r="BQ1022" s="187"/>
      <c r="BR1022" s="61"/>
      <c r="BS1022" s="61"/>
      <c r="BT1022" s="188"/>
      <c r="BU1022" s="275"/>
      <c r="BV1022" s="275"/>
      <c r="BW1022" s="187"/>
      <c r="BX1022" s="187"/>
      <c r="BY1022" s="187"/>
      <c r="BZ1022" s="187"/>
      <c r="CA1022" s="187"/>
      <c r="CB1022" s="187"/>
      <c r="CC1022" s="187"/>
      <c r="CD1022" s="187"/>
      <c r="CE1022" s="187"/>
      <c r="CF1022" s="188"/>
      <c r="CG1022" s="189"/>
      <c r="CH1022" s="189"/>
      <c r="CI1022" s="187"/>
      <c r="CJ1022" s="38"/>
      <c r="CK1022" s="38"/>
      <c r="CL1022" s="38"/>
      <c r="CM1022" s="38"/>
      <c r="CN1022" s="38"/>
      <c r="CO1022" s="38"/>
      <c r="CP1022" s="38"/>
      <c r="CQ1022" s="38"/>
      <c r="CR1022" s="38"/>
      <c r="CS1022" s="38"/>
    </row>
    <row r="1023" spans="1:97" ht="13.5" customHeight="1" x14ac:dyDescent="0.35">
      <c r="A1023" s="25"/>
      <c r="B1023" s="132"/>
      <c r="C1023" s="27"/>
      <c r="D1023" s="104"/>
      <c r="E1023" s="105"/>
      <c r="F1023" s="29"/>
      <c r="G1023" s="30"/>
      <c r="H1023" s="30"/>
      <c r="I1023" s="31"/>
      <c r="J1023" s="106"/>
      <c r="K1023" s="106"/>
      <c r="L1023" s="107"/>
      <c r="M1023" s="107"/>
      <c r="N1023" s="108"/>
      <c r="O1023" s="108"/>
      <c r="P1023" s="108"/>
      <c r="Q1023" s="108"/>
      <c r="R1023" s="108"/>
      <c r="S1023" s="107"/>
      <c r="T1023" s="107"/>
      <c r="U1023" s="33"/>
      <c r="V1023" s="31"/>
      <c r="W1023" s="38"/>
      <c r="X1023" s="38"/>
      <c r="Y1023" s="38"/>
      <c r="Z1023" s="38"/>
      <c r="AA1023" s="38"/>
      <c r="AB1023" s="33"/>
      <c r="AC1023" s="33"/>
      <c r="AD1023" s="33"/>
      <c r="AE1023" s="33"/>
      <c r="AF1023" s="33"/>
      <c r="AG1023" s="33"/>
      <c r="AH1023" s="33"/>
      <c r="AI1023" s="170"/>
      <c r="AJ1023" s="170"/>
      <c r="AK1023" s="170"/>
      <c r="AL1023" s="170"/>
      <c r="AM1023" s="33"/>
      <c r="AN1023" s="48"/>
      <c r="AO1023" s="34"/>
      <c r="AP1023" s="38"/>
      <c r="AQ1023" s="34"/>
      <c r="AR1023" s="31"/>
      <c r="AS1023" s="38"/>
      <c r="AT1023" s="38"/>
      <c r="AU1023" s="37"/>
      <c r="AV1023" s="38"/>
      <c r="AW1023" s="38"/>
      <c r="AX1023" s="147"/>
      <c r="AY1023" s="60"/>
      <c r="AZ1023" s="60"/>
      <c r="BA1023" s="148"/>
      <c r="BB1023" s="282"/>
      <c r="BC1023" s="283"/>
      <c r="BD1023" s="147"/>
      <c r="BE1023" s="147"/>
      <c r="BF1023" s="147"/>
      <c r="BG1023" s="147"/>
      <c r="BH1023" s="147"/>
      <c r="BI1023" s="147"/>
      <c r="BJ1023" s="147"/>
      <c r="BK1023" s="148"/>
      <c r="BL1023" s="149"/>
      <c r="BM1023" s="149"/>
      <c r="BN1023" s="147"/>
      <c r="BO1023" s="38"/>
      <c r="BP1023" s="38"/>
      <c r="BQ1023" s="187"/>
      <c r="BR1023" s="61"/>
      <c r="BS1023" s="61"/>
      <c r="BT1023" s="188"/>
      <c r="BU1023" s="275"/>
      <c r="BV1023" s="275"/>
      <c r="BW1023" s="187"/>
      <c r="BX1023" s="187"/>
      <c r="BY1023" s="187"/>
      <c r="BZ1023" s="187"/>
      <c r="CA1023" s="187"/>
      <c r="CB1023" s="187"/>
      <c r="CC1023" s="187"/>
      <c r="CD1023" s="187"/>
      <c r="CE1023" s="187"/>
      <c r="CF1023" s="188"/>
      <c r="CG1023" s="189"/>
      <c r="CH1023" s="189"/>
      <c r="CI1023" s="187"/>
      <c r="CJ1023" s="38"/>
      <c r="CK1023" s="38"/>
      <c r="CL1023" s="38"/>
      <c r="CM1023" s="38"/>
      <c r="CN1023" s="38"/>
      <c r="CO1023" s="38"/>
      <c r="CP1023" s="38"/>
      <c r="CQ1023" s="38"/>
      <c r="CR1023" s="38"/>
      <c r="CS1023" s="38"/>
    </row>
    <row r="1024" spans="1:97" ht="13.5" customHeight="1" x14ac:dyDescent="0.35">
      <c r="A1024" s="25"/>
      <c r="B1024" s="132"/>
      <c r="C1024" s="27"/>
      <c r="D1024" s="104"/>
      <c r="E1024" s="105"/>
      <c r="F1024" s="29"/>
      <c r="G1024" s="30"/>
      <c r="H1024" s="30"/>
      <c r="I1024" s="31"/>
      <c r="J1024" s="106"/>
      <c r="K1024" s="106"/>
      <c r="L1024" s="107"/>
      <c r="M1024" s="107"/>
      <c r="N1024" s="108"/>
      <c r="O1024" s="108"/>
      <c r="P1024" s="108"/>
      <c r="Q1024" s="108"/>
      <c r="R1024" s="108"/>
      <c r="S1024" s="107"/>
      <c r="T1024" s="107"/>
      <c r="U1024" s="33"/>
      <c r="V1024" s="31"/>
      <c r="W1024" s="38"/>
      <c r="X1024" s="38"/>
      <c r="Y1024" s="38"/>
      <c r="Z1024" s="38"/>
      <c r="AA1024" s="38"/>
      <c r="AB1024" s="33"/>
      <c r="AC1024" s="33"/>
      <c r="AD1024" s="33"/>
      <c r="AE1024" s="33"/>
      <c r="AF1024" s="33"/>
      <c r="AG1024" s="33"/>
      <c r="AH1024" s="33"/>
      <c r="AI1024" s="170"/>
      <c r="AJ1024" s="170"/>
      <c r="AK1024" s="170"/>
      <c r="AL1024" s="170"/>
      <c r="AM1024" s="33"/>
      <c r="AN1024" s="48"/>
      <c r="AO1024" s="34"/>
      <c r="AP1024" s="38"/>
      <c r="AQ1024" s="34"/>
      <c r="AR1024" s="31"/>
      <c r="AS1024" s="38"/>
      <c r="AT1024" s="38"/>
      <c r="AU1024" s="37"/>
      <c r="AV1024" s="38"/>
      <c r="AW1024" s="38"/>
      <c r="AX1024" s="147"/>
      <c r="AY1024" s="60"/>
      <c r="AZ1024" s="60"/>
      <c r="BA1024" s="148"/>
      <c r="BB1024" s="282"/>
      <c r="BC1024" s="283"/>
      <c r="BD1024" s="147"/>
      <c r="BE1024" s="147"/>
      <c r="BF1024" s="147"/>
      <c r="BG1024" s="147"/>
      <c r="BH1024" s="147"/>
      <c r="BI1024" s="147"/>
      <c r="BJ1024" s="147"/>
      <c r="BK1024" s="148"/>
      <c r="BL1024" s="149"/>
      <c r="BM1024" s="149"/>
      <c r="BN1024" s="147"/>
      <c r="BO1024" s="38"/>
      <c r="BP1024" s="38"/>
      <c r="BQ1024" s="187"/>
      <c r="BR1024" s="61"/>
      <c r="BS1024" s="61"/>
      <c r="BT1024" s="188"/>
      <c r="BU1024" s="275"/>
      <c r="BV1024" s="275"/>
      <c r="BW1024" s="187"/>
      <c r="BX1024" s="187"/>
      <c r="BY1024" s="187"/>
      <c r="BZ1024" s="187"/>
      <c r="CA1024" s="187"/>
      <c r="CB1024" s="187"/>
      <c r="CC1024" s="187"/>
      <c r="CD1024" s="187"/>
      <c r="CE1024" s="187"/>
      <c r="CF1024" s="188"/>
      <c r="CG1024" s="189"/>
      <c r="CH1024" s="189"/>
      <c r="CI1024" s="187"/>
      <c r="CJ1024" s="38"/>
      <c r="CK1024" s="38"/>
      <c r="CL1024" s="38"/>
      <c r="CM1024" s="38"/>
      <c r="CN1024" s="38"/>
      <c r="CO1024" s="38"/>
      <c r="CP1024" s="38"/>
      <c r="CQ1024" s="38"/>
      <c r="CR1024" s="38"/>
      <c r="CS1024" s="38"/>
    </row>
    <row r="1025" spans="1:97" ht="13.5" customHeight="1" x14ac:dyDescent="0.35">
      <c r="A1025" s="25"/>
      <c r="B1025" s="132"/>
      <c r="C1025" s="27"/>
      <c r="D1025" s="104"/>
      <c r="E1025" s="105"/>
      <c r="F1025" s="29"/>
      <c r="G1025" s="30"/>
      <c r="H1025" s="30"/>
      <c r="I1025" s="31"/>
      <c r="J1025" s="106"/>
      <c r="K1025" s="106"/>
      <c r="L1025" s="107"/>
      <c r="M1025" s="107"/>
      <c r="N1025" s="108"/>
      <c r="O1025" s="108"/>
      <c r="P1025" s="108"/>
      <c r="Q1025" s="108"/>
      <c r="R1025" s="108"/>
      <c r="S1025" s="107"/>
      <c r="T1025" s="107"/>
      <c r="U1025" s="33"/>
      <c r="V1025" s="31"/>
      <c r="W1025" s="38"/>
      <c r="X1025" s="38"/>
      <c r="Y1025" s="38"/>
      <c r="Z1025" s="38"/>
      <c r="AA1025" s="38"/>
      <c r="AB1025" s="33"/>
      <c r="AC1025" s="33"/>
      <c r="AD1025" s="33"/>
      <c r="AE1025" s="33"/>
      <c r="AF1025" s="33"/>
      <c r="AG1025" s="33"/>
      <c r="AH1025" s="33"/>
      <c r="AI1025" s="170"/>
      <c r="AJ1025" s="170"/>
      <c r="AK1025" s="170"/>
      <c r="AL1025" s="170"/>
      <c r="AM1025" s="33"/>
      <c r="AN1025" s="48"/>
      <c r="AO1025" s="34"/>
      <c r="AP1025" s="38"/>
      <c r="AQ1025" s="34"/>
      <c r="AR1025" s="31"/>
      <c r="AS1025" s="38"/>
      <c r="AT1025" s="38"/>
      <c r="AU1025" s="37"/>
      <c r="AV1025" s="38"/>
      <c r="AW1025" s="38"/>
      <c r="AX1025" s="147"/>
      <c r="AY1025" s="60"/>
      <c r="AZ1025" s="60"/>
      <c r="BA1025" s="148"/>
      <c r="BB1025" s="282"/>
      <c r="BC1025" s="283"/>
      <c r="BD1025" s="147"/>
      <c r="BE1025" s="147"/>
      <c r="BF1025" s="147"/>
      <c r="BG1025" s="147"/>
      <c r="BH1025" s="147"/>
      <c r="BI1025" s="147"/>
      <c r="BJ1025" s="147"/>
      <c r="BK1025" s="148"/>
      <c r="BL1025" s="149"/>
      <c r="BM1025" s="149"/>
      <c r="BN1025" s="147"/>
      <c r="BO1025" s="38"/>
      <c r="BP1025" s="38"/>
      <c r="BQ1025" s="187"/>
      <c r="BR1025" s="61"/>
      <c r="BS1025" s="61"/>
      <c r="BT1025" s="188"/>
      <c r="BU1025" s="275"/>
      <c r="BV1025" s="275"/>
      <c r="BW1025" s="187"/>
      <c r="BX1025" s="187"/>
      <c r="BY1025" s="187"/>
      <c r="BZ1025" s="187"/>
      <c r="CA1025" s="187"/>
      <c r="CB1025" s="187"/>
      <c r="CC1025" s="187"/>
      <c r="CD1025" s="187"/>
      <c r="CE1025" s="187"/>
      <c r="CF1025" s="188"/>
      <c r="CG1025" s="189"/>
      <c r="CH1025" s="189"/>
      <c r="CI1025" s="187"/>
      <c r="CJ1025" s="38"/>
      <c r="CK1025" s="38"/>
      <c r="CL1025" s="38"/>
      <c r="CM1025" s="38"/>
      <c r="CN1025" s="38"/>
      <c r="CO1025" s="38"/>
      <c r="CP1025" s="38"/>
      <c r="CQ1025" s="38"/>
      <c r="CR1025" s="38"/>
      <c r="CS1025" s="38"/>
    </row>
    <row r="1026" spans="1:97" ht="13.5" customHeight="1" x14ac:dyDescent="0.35">
      <c r="A1026" s="25"/>
      <c r="B1026" s="132"/>
      <c r="C1026" s="27"/>
      <c r="D1026" s="104"/>
      <c r="E1026" s="105"/>
      <c r="F1026" s="29"/>
      <c r="G1026" s="30"/>
      <c r="H1026" s="30"/>
      <c r="I1026" s="31"/>
      <c r="J1026" s="106"/>
      <c r="K1026" s="106"/>
      <c r="L1026" s="107"/>
      <c r="M1026" s="107"/>
      <c r="N1026" s="108"/>
      <c r="O1026" s="108"/>
      <c r="P1026" s="108"/>
      <c r="Q1026" s="108"/>
      <c r="R1026" s="108"/>
      <c r="S1026" s="107"/>
      <c r="T1026" s="107"/>
      <c r="U1026" s="33"/>
      <c r="V1026" s="31"/>
      <c r="W1026" s="38"/>
      <c r="X1026" s="38"/>
      <c r="Y1026" s="38"/>
      <c r="Z1026" s="38"/>
      <c r="AA1026" s="38"/>
      <c r="AB1026" s="33"/>
      <c r="AC1026" s="33"/>
      <c r="AD1026" s="33"/>
      <c r="AE1026" s="33"/>
      <c r="AF1026" s="33"/>
      <c r="AG1026" s="33"/>
      <c r="AH1026" s="33"/>
      <c r="AI1026" s="170"/>
      <c r="AJ1026" s="170"/>
      <c r="AK1026" s="170"/>
      <c r="AL1026" s="170"/>
      <c r="AM1026" s="33"/>
      <c r="AN1026" s="48"/>
      <c r="AO1026" s="34"/>
      <c r="AP1026" s="38"/>
      <c r="AQ1026" s="34"/>
      <c r="AR1026" s="31"/>
      <c r="AS1026" s="38"/>
      <c r="AT1026" s="38"/>
      <c r="AU1026" s="37"/>
      <c r="AV1026" s="38"/>
      <c r="AW1026" s="38"/>
      <c r="AX1026" s="147"/>
      <c r="AY1026" s="60"/>
      <c r="AZ1026" s="60"/>
      <c r="BA1026" s="148"/>
      <c r="BB1026" s="282"/>
      <c r="BC1026" s="283"/>
      <c r="BD1026" s="147"/>
      <c r="BE1026" s="147"/>
      <c r="BF1026" s="147"/>
      <c r="BG1026" s="147"/>
      <c r="BH1026" s="147"/>
      <c r="BI1026" s="147"/>
      <c r="BJ1026" s="147"/>
      <c r="BK1026" s="148"/>
      <c r="BL1026" s="149"/>
      <c r="BM1026" s="149"/>
      <c r="BN1026" s="147"/>
      <c r="BO1026" s="38"/>
      <c r="BP1026" s="38"/>
      <c r="BQ1026" s="187"/>
      <c r="BR1026" s="61"/>
      <c r="BS1026" s="61"/>
      <c r="BT1026" s="188"/>
      <c r="BU1026" s="275"/>
      <c r="BV1026" s="275"/>
      <c r="BW1026" s="187"/>
      <c r="BX1026" s="187"/>
      <c r="BY1026" s="187"/>
      <c r="BZ1026" s="187"/>
      <c r="CA1026" s="187"/>
      <c r="CB1026" s="187"/>
      <c r="CC1026" s="187"/>
      <c r="CD1026" s="187"/>
      <c r="CE1026" s="187"/>
      <c r="CF1026" s="188"/>
      <c r="CG1026" s="189"/>
      <c r="CH1026" s="189"/>
      <c r="CI1026" s="187"/>
      <c r="CJ1026" s="38"/>
      <c r="CK1026" s="38"/>
      <c r="CL1026" s="38"/>
      <c r="CM1026" s="38"/>
      <c r="CN1026" s="38"/>
      <c r="CO1026" s="38"/>
      <c r="CP1026" s="38"/>
      <c r="CQ1026" s="38"/>
      <c r="CR1026" s="38"/>
      <c r="CS1026" s="38"/>
    </row>
    <row r="1027" spans="1:97" ht="13.5" customHeight="1" x14ac:dyDescent="0.35">
      <c r="A1027" s="25"/>
      <c r="B1027" s="132"/>
      <c r="C1027" s="27"/>
      <c r="D1027" s="104"/>
      <c r="E1027" s="105"/>
      <c r="F1027" s="29"/>
      <c r="G1027" s="30"/>
      <c r="H1027" s="30"/>
      <c r="I1027" s="31"/>
      <c r="J1027" s="106"/>
      <c r="K1027" s="106"/>
      <c r="L1027" s="107"/>
      <c r="M1027" s="107"/>
      <c r="N1027" s="108"/>
      <c r="O1027" s="108"/>
      <c r="P1027" s="108"/>
      <c r="Q1027" s="108"/>
      <c r="R1027" s="108"/>
      <c r="S1027" s="107"/>
      <c r="T1027" s="107"/>
      <c r="U1027" s="33"/>
      <c r="V1027" s="31"/>
      <c r="W1027" s="38"/>
      <c r="X1027" s="38"/>
      <c r="Y1027" s="38"/>
      <c r="Z1027" s="38"/>
      <c r="AA1027" s="38"/>
      <c r="AB1027" s="33"/>
      <c r="AC1027" s="33"/>
      <c r="AD1027" s="33"/>
      <c r="AE1027" s="33"/>
      <c r="AF1027" s="33"/>
      <c r="AG1027" s="33"/>
      <c r="AH1027" s="33"/>
      <c r="AI1027" s="170"/>
      <c r="AJ1027" s="170"/>
      <c r="AK1027" s="170"/>
      <c r="AL1027" s="170"/>
      <c r="AM1027" s="33"/>
      <c r="AN1027" s="48"/>
      <c r="AO1027" s="34"/>
      <c r="AP1027" s="38"/>
      <c r="AQ1027" s="34"/>
      <c r="AR1027" s="31"/>
      <c r="AS1027" s="38"/>
      <c r="AT1027" s="38"/>
      <c r="AU1027" s="37"/>
      <c r="AV1027" s="38"/>
      <c r="AW1027" s="38"/>
      <c r="AX1027" s="147"/>
      <c r="AY1027" s="60"/>
      <c r="AZ1027" s="60"/>
      <c r="BA1027" s="148"/>
      <c r="BB1027" s="282"/>
      <c r="BC1027" s="283"/>
      <c r="BD1027" s="147"/>
      <c r="BE1027" s="147"/>
      <c r="BF1027" s="147"/>
      <c r="BG1027" s="147"/>
      <c r="BH1027" s="147"/>
      <c r="BI1027" s="147"/>
      <c r="BJ1027" s="147"/>
      <c r="BK1027" s="148"/>
      <c r="BL1027" s="149"/>
      <c r="BM1027" s="149"/>
      <c r="BN1027" s="147"/>
      <c r="BO1027" s="38"/>
      <c r="BP1027" s="38"/>
      <c r="BQ1027" s="187"/>
      <c r="BR1027" s="61"/>
      <c r="BS1027" s="61"/>
      <c r="BT1027" s="188"/>
      <c r="BU1027" s="275"/>
      <c r="BV1027" s="275"/>
      <c r="BW1027" s="187"/>
      <c r="BX1027" s="187"/>
      <c r="BY1027" s="187"/>
      <c r="BZ1027" s="187"/>
      <c r="CA1027" s="187"/>
      <c r="CB1027" s="187"/>
      <c r="CC1027" s="187"/>
      <c r="CD1027" s="187"/>
      <c r="CE1027" s="187"/>
      <c r="CF1027" s="188"/>
      <c r="CG1027" s="189"/>
      <c r="CH1027" s="189"/>
      <c r="CI1027" s="187"/>
      <c r="CJ1027" s="38"/>
      <c r="CK1027" s="38"/>
      <c r="CL1027" s="38"/>
      <c r="CM1027" s="38"/>
      <c r="CN1027" s="38"/>
      <c r="CO1027" s="38"/>
      <c r="CP1027" s="38"/>
      <c r="CQ1027" s="38"/>
      <c r="CR1027" s="38"/>
      <c r="CS1027" s="38"/>
    </row>
    <row r="1028" spans="1:97" ht="13.5" customHeight="1" x14ac:dyDescent="0.35">
      <c r="A1028" s="25"/>
      <c r="B1028" s="132"/>
      <c r="C1028" s="27"/>
      <c r="D1028" s="104"/>
      <c r="E1028" s="105"/>
      <c r="F1028" s="29"/>
      <c r="G1028" s="30"/>
      <c r="H1028" s="30"/>
      <c r="I1028" s="31"/>
      <c r="J1028" s="106"/>
      <c r="K1028" s="106"/>
      <c r="L1028" s="107"/>
      <c r="M1028" s="107"/>
      <c r="N1028" s="108"/>
      <c r="O1028" s="108"/>
      <c r="P1028" s="108"/>
      <c r="Q1028" s="108"/>
      <c r="R1028" s="108"/>
      <c r="S1028" s="107"/>
      <c r="T1028" s="107"/>
      <c r="U1028" s="33"/>
      <c r="V1028" s="31"/>
      <c r="W1028" s="38"/>
      <c r="X1028" s="38"/>
      <c r="Y1028" s="38"/>
      <c r="Z1028" s="38"/>
      <c r="AA1028" s="38"/>
      <c r="AB1028" s="33"/>
      <c r="AC1028" s="33"/>
      <c r="AD1028" s="33"/>
      <c r="AE1028" s="33"/>
      <c r="AF1028" s="33"/>
      <c r="AG1028" s="33"/>
      <c r="AH1028" s="33"/>
      <c r="AI1028" s="170"/>
      <c r="AJ1028" s="170"/>
      <c r="AK1028" s="170"/>
      <c r="AL1028" s="170"/>
      <c r="AM1028" s="33"/>
      <c r="AN1028" s="48"/>
      <c r="AO1028" s="34"/>
      <c r="AP1028" s="38"/>
      <c r="AQ1028" s="34"/>
      <c r="AR1028" s="31"/>
      <c r="AS1028" s="38"/>
      <c r="AT1028" s="38"/>
      <c r="AU1028" s="37"/>
      <c r="AV1028" s="38"/>
      <c r="AW1028" s="38"/>
      <c r="AX1028" s="147"/>
      <c r="AY1028" s="60"/>
      <c r="AZ1028" s="60"/>
      <c r="BA1028" s="148"/>
      <c r="BB1028" s="282"/>
      <c r="BC1028" s="283"/>
      <c r="BD1028" s="147"/>
      <c r="BE1028" s="147"/>
      <c r="BF1028" s="147"/>
      <c r="BG1028" s="147"/>
      <c r="BH1028" s="147"/>
      <c r="BI1028" s="147"/>
      <c r="BJ1028" s="147"/>
      <c r="BK1028" s="148"/>
      <c r="BL1028" s="149"/>
      <c r="BM1028" s="149"/>
      <c r="BN1028" s="147"/>
      <c r="BO1028" s="38"/>
      <c r="BP1028" s="38"/>
      <c r="BQ1028" s="187"/>
      <c r="BR1028" s="61"/>
      <c r="BS1028" s="61"/>
      <c r="BT1028" s="188"/>
      <c r="BU1028" s="275"/>
      <c r="BV1028" s="275"/>
      <c r="BW1028" s="187"/>
      <c r="BX1028" s="187"/>
      <c r="BY1028" s="187"/>
      <c r="BZ1028" s="187"/>
      <c r="CA1028" s="187"/>
      <c r="CB1028" s="187"/>
      <c r="CC1028" s="187"/>
      <c r="CD1028" s="187"/>
      <c r="CE1028" s="187"/>
      <c r="CF1028" s="188"/>
      <c r="CG1028" s="189"/>
      <c r="CH1028" s="189"/>
      <c r="CI1028" s="187"/>
      <c r="CJ1028" s="38"/>
      <c r="CK1028" s="38"/>
      <c r="CL1028" s="38"/>
      <c r="CM1028" s="38"/>
      <c r="CN1028" s="38"/>
      <c r="CO1028" s="38"/>
      <c r="CP1028" s="38"/>
      <c r="CQ1028" s="38"/>
      <c r="CR1028" s="38"/>
      <c r="CS1028" s="38"/>
    </row>
    <row r="1029" spans="1:97" ht="13.5" customHeight="1" x14ac:dyDescent="0.35">
      <c r="A1029" s="25"/>
      <c r="B1029" s="132"/>
      <c r="C1029" s="27"/>
      <c r="D1029" s="104"/>
      <c r="E1029" s="105"/>
      <c r="F1029" s="29"/>
      <c r="G1029" s="30"/>
      <c r="H1029" s="30"/>
      <c r="I1029" s="31"/>
      <c r="J1029" s="106"/>
      <c r="K1029" s="106"/>
      <c r="L1029" s="107"/>
      <c r="M1029" s="107"/>
      <c r="N1029" s="108"/>
      <c r="O1029" s="108"/>
      <c r="P1029" s="108"/>
      <c r="Q1029" s="108"/>
      <c r="R1029" s="108"/>
      <c r="S1029" s="107"/>
      <c r="T1029" s="107"/>
      <c r="U1029" s="33"/>
      <c r="V1029" s="31"/>
      <c r="W1029" s="38"/>
      <c r="X1029" s="38"/>
      <c r="Y1029" s="38"/>
      <c r="Z1029" s="38"/>
      <c r="AA1029" s="38"/>
      <c r="AB1029" s="33"/>
      <c r="AC1029" s="33"/>
      <c r="AD1029" s="33"/>
      <c r="AE1029" s="33"/>
      <c r="AF1029" s="33"/>
      <c r="AG1029" s="33"/>
      <c r="AH1029" s="33"/>
      <c r="AI1029" s="170"/>
      <c r="AJ1029" s="170"/>
      <c r="AK1029" s="170"/>
      <c r="AL1029" s="170"/>
      <c r="AM1029" s="33"/>
      <c r="AN1029" s="48"/>
      <c r="AO1029" s="34"/>
      <c r="AP1029" s="38"/>
      <c r="AQ1029" s="34"/>
      <c r="AR1029" s="31"/>
      <c r="AS1029" s="38"/>
      <c r="AT1029" s="38"/>
      <c r="AU1029" s="37"/>
      <c r="AV1029" s="38"/>
      <c r="AW1029" s="38"/>
      <c r="AX1029" s="147"/>
      <c r="AY1029" s="60"/>
      <c r="AZ1029" s="60"/>
      <c r="BA1029" s="148"/>
      <c r="BB1029" s="282"/>
      <c r="BC1029" s="283"/>
      <c r="BD1029" s="147"/>
      <c r="BE1029" s="147"/>
      <c r="BF1029" s="147"/>
      <c r="BG1029" s="147"/>
      <c r="BH1029" s="147"/>
      <c r="BI1029" s="147"/>
      <c r="BJ1029" s="147"/>
      <c r="BK1029" s="148"/>
      <c r="BL1029" s="149"/>
      <c r="BM1029" s="149"/>
      <c r="BN1029" s="147"/>
      <c r="BO1029" s="38"/>
      <c r="BP1029" s="38"/>
      <c r="BQ1029" s="187"/>
      <c r="BR1029" s="61"/>
      <c r="BS1029" s="61"/>
      <c r="BT1029" s="188"/>
      <c r="BU1029" s="275"/>
      <c r="BV1029" s="275"/>
      <c r="BW1029" s="187"/>
      <c r="BX1029" s="187"/>
      <c r="BY1029" s="187"/>
      <c r="BZ1029" s="187"/>
      <c r="CA1029" s="187"/>
      <c r="CB1029" s="187"/>
      <c r="CC1029" s="187"/>
      <c r="CD1029" s="187"/>
      <c r="CE1029" s="187"/>
      <c r="CF1029" s="188"/>
      <c r="CG1029" s="189"/>
      <c r="CH1029" s="189"/>
      <c r="CI1029" s="187"/>
      <c r="CJ1029" s="38"/>
      <c r="CK1029" s="38"/>
      <c r="CL1029" s="38"/>
      <c r="CM1029" s="38"/>
      <c r="CN1029" s="38"/>
      <c r="CO1029" s="38"/>
      <c r="CP1029" s="38"/>
      <c r="CQ1029" s="38"/>
      <c r="CR1029" s="38"/>
      <c r="CS1029" s="38"/>
    </row>
    <row r="1030" spans="1:97" ht="13.5" customHeight="1" x14ac:dyDescent="0.35">
      <c r="A1030" s="25"/>
      <c r="B1030" s="132"/>
      <c r="C1030" s="27"/>
      <c r="D1030" s="104"/>
      <c r="E1030" s="105"/>
      <c r="F1030" s="29"/>
      <c r="G1030" s="30"/>
      <c r="H1030" s="30"/>
      <c r="I1030" s="31"/>
      <c r="J1030" s="106"/>
      <c r="K1030" s="106"/>
      <c r="L1030" s="107"/>
      <c r="M1030" s="107"/>
      <c r="N1030" s="108"/>
      <c r="O1030" s="108"/>
      <c r="P1030" s="108"/>
      <c r="Q1030" s="108"/>
      <c r="R1030" s="108"/>
      <c r="S1030" s="107"/>
      <c r="T1030" s="107"/>
      <c r="U1030" s="33"/>
      <c r="V1030" s="31"/>
      <c r="W1030" s="38"/>
      <c r="X1030" s="38"/>
      <c r="Y1030" s="38"/>
      <c r="Z1030" s="38"/>
      <c r="AA1030" s="38"/>
      <c r="AB1030" s="33"/>
      <c r="AC1030" s="33"/>
      <c r="AD1030" s="33"/>
      <c r="AE1030" s="33"/>
      <c r="AF1030" s="33"/>
      <c r="AG1030" s="33"/>
      <c r="AH1030" s="33"/>
      <c r="AI1030" s="170"/>
      <c r="AJ1030" s="170"/>
      <c r="AK1030" s="170"/>
      <c r="AL1030" s="170"/>
      <c r="AM1030" s="33"/>
      <c r="AN1030" s="48"/>
      <c r="AO1030" s="34"/>
      <c r="AP1030" s="38"/>
      <c r="AQ1030" s="34"/>
      <c r="AR1030" s="31"/>
      <c r="AS1030" s="38"/>
      <c r="AT1030" s="38"/>
      <c r="AU1030" s="37"/>
      <c r="AV1030" s="38"/>
      <c r="AW1030" s="38"/>
      <c r="AX1030" s="147"/>
      <c r="AY1030" s="60"/>
      <c r="AZ1030" s="60"/>
      <c r="BA1030" s="148"/>
      <c r="BB1030" s="282"/>
      <c r="BC1030" s="283"/>
      <c r="BD1030" s="147"/>
      <c r="BE1030" s="147"/>
      <c r="BF1030" s="147"/>
      <c r="BG1030" s="147"/>
      <c r="BH1030" s="147"/>
      <c r="BI1030" s="147"/>
      <c r="BJ1030" s="147"/>
      <c r="BK1030" s="148"/>
      <c r="BL1030" s="149"/>
      <c r="BM1030" s="149"/>
      <c r="BN1030" s="147"/>
      <c r="BO1030" s="38"/>
      <c r="BP1030" s="38"/>
      <c r="BQ1030" s="187"/>
      <c r="BR1030" s="61"/>
      <c r="BS1030" s="61"/>
      <c r="BT1030" s="188"/>
      <c r="BU1030" s="275"/>
      <c r="BV1030" s="275"/>
      <c r="BW1030" s="187"/>
      <c r="BX1030" s="187"/>
      <c r="BY1030" s="187"/>
      <c r="BZ1030" s="187"/>
      <c r="CA1030" s="187"/>
      <c r="CB1030" s="187"/>
      <c r="CC1030" s="187"/>
      <c r="CD1030" s="187"/>
      <c r="CE1030" s="187"/>
      <c r="CF1030" s="188"/>
      <c r="CG1030" s="189"/>
      <c r="CH1030" s="189"/>
      <c r="CI1030" s="187"/>
      <c r="CJ1030" s="38"/>
      <c r="CK1030" s="38"/>
      <c r="CL1030" s="38"/>
      <c r="CM1030" s="38"/>
      <c r="CN1030" s="38"/>
      <c r="CO1030" s="38"/>
      <c r="CP1030" s="38"/>
      <c r="CQ1030" s="38"/>
      <c r="CR1030" s="38"/>
      <c r="CS1030" s="38"/>
    </row>
    <row r="1031" spans="1:97" ht="13.5" customHeight="1" x14ac:dyDescent="0.35">
      <c r="A1031" s="25"/>
      <c r="B1031" s="132"/>
      <c r="C1031" s="27"/>
      <c r="D1031" s="104"/>
      <c r="E1031" s="105"/>
      <c r="F1031" s="29"/>
      <c r="G1031" s="30"/>
      <c r="H1031" s="30"/>
      <c r="I1031" s="31"/>
      <c r="J1031" s="106"/>
      <c r="K1031" s="106"/>
      <c r="L1031" s="107"/>
      <c r="M1031" s="107"/>
      <c r="N1031" s="108"/>
      <c r="O1031" s="108"/>
      <c r="P1031" s="108"/>
      <c r="Q1031" s="108"/>
      <c r="R1031" s="108"/>
      <c r="S1031" s="107"/>
      <c r="T1031" s="107"/>
      <c r="U1031" s="33"/>
      <c r="V1031" s="31"/>
      <c r="W1031" s="38"/>
      <c r="X1031" s="38"/>
      <c r="Y1031" s="38"/>
      <c r="Z1031" s="38"/>
      <c r="AA1031" s="38"/>
      <c r="AB1031" s="33"/>
      <c r="AC1031" s="33"/>
      <c r="AD1031" s="33"/>
      <c r="AE1031" s="33"/>
      <c r="AF1031" s="33"/>
      <c r="AG1031" s="33"/>
      <c r="AH1031" s="33"/>
      <c r="AI1031" s="170"/>
      <c r="AJ1031" s="170"/>
      <c r="AK1031" s="170"/>
      <c r="AL1031" s="170"/>
      <c r="AM1031" s="33"/>
      <c r="AN1031" s="48"/>
      <c r="AO1031" s="34"/>
      <c r="AP1031" s="38"/>
      <c r="AQ1031" s="34"/>
      <c r="AR1031" s="31"/>
      <c r="AS1031" s="38"/>
      <c r="AT1031" s="38"/>
      <c r="AU1031" s="37"/>
      <c r="AV1031" s="38"/>
      <c r="AW1031" s="38"/>
      <c r="AX1031" s="147"/>
      <c r="AY1031" s="60"/>
      <c r="AZ1031" s="60"/>
      <c r="BA1031" s="148"/>
      <c r="BB1031" s="282"/>
      <c r="BC1031" s="283"/>
      <c r="BD1031" s="147"/>
      <c r="BE1031" s="147"/>
      <c r="BF1031" s="147"/>
      <c r="BG1031" s="147"/>
      <c r="BH1031" s="147"/>
      <c r="BI1031" s="147"/>
      <c r="BJ1031" s="147"/>
      <c r="BK1031" s="148"/>
      <c r="BL1031" s="149"/>
      <c r="BM1031" s="149"/>
      <c r="BN1031" s="147"/>
      <c r="BO1031" s="38"/>
      <c r="BP1031" s="38"/>
      <c r="BQ1031" s="187"/>
      <c r="BR1031" s="61"/>
      <c r="BS1031" s="61"/>
      <c r="BT1031" s="188"/>
      <c r="BU1031" s="275"/>
      <c r="BV1031" s="275"/>
      <c r="BW1031" s="187"/>
      <c r="BX1031" s="187"/>
      <c r="BY1031" s="187"/>
      <c r="BZ1031" s="187"/>
      <c r="CA1031" s="187"/>
      <c r="CB1031" s="187"/>
      <c r="CC1031" s="187"/>
      <c r="CD1031" s="187"/>
      <c r="CE1031" s="187"/>
      <c r="CF1031" s="188"/>
      <c r="CG1031" s="189"/>
      <c r="CH1031" s="189"/>
      <c r="CI1031" s="187"/>
      <c r="CJ1031" s="38"/>
      <c r="CK1031" s="38"/>
      <c r="CL1031" s="38"/>
      <c r="CM1031" s="38"/>
      <c r="CN1031" s="38"/>
      <c r="CO1031" s="38"/>
      <c r="CP1031" s="38"/>
      <c r="CQ1031" s="38"/>
      <c r="CR1031" s="38"/>
      <c r="CS1031" s="38"/>
    </row>
    <row r="1032" spans="1:97" ht="13.5" customHeight="1" x14ac:dyDescent="0.35">
      <c r="A1032" s="25"/>
      <c r="B1032" s="132"/>
      <c r="C1032" s="27"/>
      <c r="D1032" s="104"/>
      <c r="E1032" s="105"/>
      <c r="F1032" s="29"/>
      <c r="G1032" s="30"/>
      <c r="H1032" s="30"/>
      <c r="I1032" s="31"/>
      <c r="J1032" s="106"/>
      <c r="K1032" s="106"/>
      <c r="L1032" s="107"/>
      <c r="M1032" s="107"/>
      <c r="N1032" s="108"/>
      <c r="O1032" s="108"/>
      <c r="P1032" s="108"/>
      <c r="Q1032" s="108"/>
      <c r="R1032" s="108"/>
      <c r="S1032" s="107"/>
      <c r="T1032" s="107"/>
      <c r="U1032" s="33"/>
      <c r="V1032" s="31"/>
      <c r="W1032" s="38"/>
      <c r="X1032" s="38"/>
      <c r="Y1032" s="38"/>
      <c r="Z1032" s="38"/>
      <c r="AA1032" s="38"/>
      <c r="AB1032" s="33"/>
      <c r="AC1032" s="33"/>
      <c r="AD1032" s="33"/>
      <c r="AE1032" s="33"/>
      <c r="AF1032" s="33"/>
      <c r="AG1032" s="33"/>
      <c r="AH1032" s="33"/>
      <c r="AI1032" s="170"/>
      <c r="AJ1032" s="170"/>
      <c r="AK1032" s="170"/>
      <c r="AL1032" s="170"/>
      <c r="AM1032" s="33"/>
      <c r="AN1032" s="48"/>
      <c r="AO1032" s="34"/>
      <c r="AP1032" s="38"/>
      <c r="AQ1032" s="34"/>
      <c r="AR1032" s="31"/>
      <c r="AS1032" s="38"/>
      <c r="AT1032" s="38"/>
      <c r="AU1032" s="37"/>
      <c r="AV1032" s="38"/>
      <c r="AW1032" s="38"/>
      <c r="AX1032" s="147"/>
      <c r="AY1032" s="60"/>
      <c r="AZ1032" s="60"/>
      <c r="BA1032" s="148"/>
      <c r="BB1032" s="282"/>
      <c r="BC1032" s="283"/>
      <c r="BD1032" s="147"/>
      <c r="BE1032" s="147"/>
      <c r="BF1032" s="147"/>
      <c r="BG1032" s="147"/>
      <c r="BH1032" s="147"/>
      <c r="BI1032" s="147"/>
      <c r="BJ1032" s="147"/>
      <c r="BK1032" s="148"/>
      <c r="BL1032" s="149"/>
      <c r="BM1032" s="149"/>
      <c r="BN1032" s="147"/>
      <c r="BO1032" s="38"/>
      <c r="BP1032" s="38"/>
      <c r="BQ1032" s="187"/>
      <c r="BR1032" s="61"/>
      <c r="BS1032" s="61"/>
      <c r="BT1032" s="188"/>
      <c r="BU1032" s="275"/>
      <c r="BV1032" s="275"/>
      <c r="BW1032" s="187"/>
      <c r="BX1032" s="187"/>
      <c r="BY1032" s="187"/>
      <c r="BZ1032" s="187"/>
      <c r="CA1032" s="187"/>
      <c r="CB1032" s="187"/>
      <c r="CC1032" s="187"/>
      <c r="CD1032" s="187"/>
      <c r="CE1032" s="187"/>
      <c r="CF1032" s="188"/>
      <c r="CG1032" s="189"/>
      <c r="CH1032" s="189"/>
      <c r="CI1032" s="187"/>
      <c r="CJ1032" s="38"/>
      <c r="CK1032" s="38"/>
      <c r="CL1032" s="38"/>
      <c r="CM1032" s="38"/>
      <c r="CN1032" s="38"/>
      <c r="CO1032" s="38"/>
      <c r="CP1032" s="38"/>
      <c r="CQ1032" s="38"/>
      <c r="CR1032" s="38"/>
      <c r="CS1032" s="38"/>
    </row>
    <row r="1033" spans="1:97" ht="13.5" customHeight="1" x14ac:dyDescent="0.35">
      <c r="A1033" s="25"/>
      <c r="B1033" s="132"/>
      <c r="C1033" s="27"/>
      <c r="D1033" s="104"/>
      <c r="E1033" s="105"/>
      <c r="F1033" s="29"/>
      <c r="G1033" s="30"/>
      <c r="H1033" s="30"/>
      <c r="I1033" s="31"/>
      <c r="J1033" s="106"/>
      <c r="K1033" s="106"/>
      <c r="L1033" s="107"/>
      <c r="M1033" s="107"/>
      <c r="N1033" s="108"/>
      <c r="O1033" s="108"/>
      <c r="P1033" s="108"/>
      <c r="Q1033" s="108"/>
      <c r="R1033" s="108"/>
      <c r="S1033" s="107"/>
      <c r="T1033" s="107"/>
      <c r="U1033" s="33"/>
      <c r="V1033" s="31"/>
      <c r="W1033" s="38"/>
      <c r="X1033" s="38"/>
      <c r="Y1033" s="38"/>
      <c r="Z1033" s="38"/>
      <c r="AA1033" s="38"/>
      <c r="AB1033" s="33"/>
      <c r="AC1033" s="33"/>
      <c r="AD1033" s="33"/>
      <c r="AE1033" s="33"/>
      <c r="AF1033" s="33"/>
      <c r="AG1033" s="33"/>
      <c r="AH1033" s="33"/>
      <c r="AI1033" s="170"/>
      <c r="AJ1033" s="170"/>
      <c r="AK1033" s="170"/>
      <c r="AL1033" s="170"/>
      <c r="AM1033" s="33"/>
      <c r="AN1033" s="48"/>
      <c r="AO1033" s="34"/>
      <c r="AP1033" s="38"/>
      <c r="AQ1033" s="34"/>
      <c r="AR1033" s="31"/>
      <c r="AS1033" s="38"/>
      <c r="AT1033" s="38"/>
      <c r="AU1033" s="37"/>
      <c r="AV1033" s="38"/>
      <c r="AW1033" s="38"/>
      <c r="AX1033" s="147"/>
      <c r="AY1033" s="60"/>
      <c r="AZ1033" s="60"/>
      <c r="BA1033" s="148"/>
      <c r="BB1033" s="282"/>
      <c r="BC1033" s="283"/>
      <c r="BD1033" s="147"/>
      <c r="BE1033" s="147"/>
      <c r="BF1033" s="147"/>
      <c r="BG1033" s="147"/>
      <c r="BH1033" s="147"/>
      <c r="BI1033" s="147"/>
      <c r="BJ1033" s="147"/>
      <c r="BK1033" s="148"/>
      <c r="BL1033" s="149"/>
      <c r="BM1033" s="149"/>
      <c r="BN1033" s="147"/>
      <c r="BO1033" s="38"/>
      <c r="BP1033" s="38"/>
      <c r="BQ1033" s="187"/>
      <c r="BR1033" s="61"/>
      <c r="BS1033" s="61"/>
      <c r="BT1033" s="188"/>
      <c r="BU1033" s="275"/>
      <c r="BV1033" s="275"/>
      <c r="BW1033" s="187"/>
      <c r="BX1033" s="187"/>
      <c r="BY1033" s="187"/>
      <c r="BZ1033" s="187"/>
      <c r="CA1033" s="187"/>
      <c r="CB1033" s="187"/>
      <c r="CC1033" s="187"/>
      <c r="CD1033" s="187"/>
      <c r="CE1033" s="187"/>
      <c r="CF1033" s="188"/>
      <c r="CG1033" s="189"/>
      <c r="CH1033" s="189"/>
      <c r="CI1033" s="187"/>
      <c r="CJ1033" s="38"/>
      <c r="CK1033" s="38"/>
      <c r="CL1033" s="38"/>
      <c r="CM1033" s="38"/>
      <c r="CN1033" s="38"/>
      <c r="CO1033" s="38"/>
      <c r="CP1033" s="38"/>
      <c r="CQ1033" s="38"/>
      <c r="CR1033" s="38"/>
      <c r="CS1033" s="38"/>
    </row>
    <row r="1034" spans="1:97" ht="13.5" customHeight="1" x14ac:dyDescent="0.35">
      <c r="A1034" s="25"/>
      <c r="B1034" s="132"/>
      <c r="C1034" s="27"/>
      <c r="D1034" s="104"/>
      <c r="E1034" s="105"/>
      <c r="F1034" s="29"/>
      <c r="G1034" s="30"/>
      <c r="H1034" s="30"/>
      <c r="I1034" s="31"/>
      <c r="J1034" s="106"/>
      <c r="K1034" s="106"/>
      <c r="L1034" s="107"/>
      <c r="M1034" s="107"/>
      <c r="N1034" s="108"/>
      <c r="O1034" s="108"/>
      <c r="P1034" s="108"/>
      <c r="Q1034" s="108"/>
      <c r="R1034" s="108"/>
      <c r="S1034" s="107"/>
      <c r="T1034" s="107"/>
      <c r="U1034" s="33"/>
      <c r="V1034" s="31"/>
      <c r="W1034" s="38"/>
      <c r="X1034" s="38"/>
      <c r="Y1034" s="38"/>
      <c r="Z1034" s="38"/>
      <c r="AA1034" s="38"/>
      <c r="AB1034" s="33"/>
      <c r="AC1034" s="33"/>
      <c r="AD1034" s="33"/>
      <c r="AE1034" s="33"/>
      <c r="AF1034" s="33"/>
      <c r="AG1034" s="33"/>
      <c r="AH1034" s="33"/>
      <c r="AI1034" s="170"/>
      <c r="AJ1034" s="170"/>
      <c r="AK1034" s="170"/>
      <c r="AL1034" s="170"/>
      <c r="AM1034" s="33"/>
      <c r="AN1034" s="48"/>
      <c r="AO1034" s="34"/>
      <c r="AP1034" s="38"/>
      <c r="AQ1034" s="34"/>
      <c r="AR1034" s="31"/>
      <c r="AS1034" s="38"/>
      <c r="AT1034" s="38"/>
      <c r="AU1034" s="37"/>
      <c r="AV1034" s="38"/>
      <c r="AW1034" s="38"/>
      <c r="AX1034" s="147"/>
      <c r="AY1034" s="60"/>
      <c r="AZ1034" s="60"/>
      <c r="BA1034" s="148"/>
      <c r="BB1034" s="282"/>
      <c r="BC1034" s="283"/>
      <c r="BD1034" s="147"/>
      <c r="BE1034" s="147"/>
      <c r="BF1034" s="147"/>
      <c r="BG1034" s="147"/>
      <c r="BH1034" s="147"/>
      <c r="BI1034" s="147"/>
      <c r="BJ1034" s="147"/>
      <c r="BK1034" s="148"/>
      <c r="BL1034" s="149"/>
      <c r="BM1034" s="149"/>
      <c r="BN1034" s="147"/>
      <c r="BO1034" s="38"/>
      <c r="BP1034" s="38"/>
      <c r="BQ1034" s="187"/>
      <c r="BR1034" s="61"/>
      <c r="BS1034" s="61"/>
      <c r="BT1034" s="188"/>
      <c r="BU1034" s="275"/>
      <c r="BV1034" s="275"/>
      <c r="BW1034" s="187"/>
      <c r="BX1034" s="187"/>
      <c r="BY1034" s="187"/>
      <c r="BZ1034" s="187"/>
      <c r="CA1034" s="187"/>
      <c r="CB1034" s="187"/>
      <c r="CC1034" s="187"/>
      <c r="CD1034" s="187"/>
      <c r="CE1034" s="187"/>
      <c r="CF1034" s="188"/>
      <c r="CG1034" s="189"/>
      <c r="CH1034" s="189"/>
      <c r="CI1034" s="187"/>
      <c r="CJ1034" s="38"/>
      <c r="CK1034" s="38"/>
      <c r="CL1034" s="38"/>
      <c r="CM1034" s="38"/>
      <c r="CN1034" s="38"/>
      <c r="CO1034" s="38"/>
      <c r="CP1034" s="38"/>
      <c r="CQ1034" s="38"/>
      <c r="CR1034" s="38"/>
      <c r="CS1034" s="38"/>
    </row>
    <row r="1035" spans="1:97" ht="13.5" customHeight="1" x14ac:dyDescent="0.35">
      <c r="A1035" s="25"/>
      <c r="B1035" s="132"/>
      <c r="C1035" s="27"/>
      <c r="D1035" s="104"/>
      <c r="E1035" s="105"/>
      <c r="F1035" s="29"/>
      <c r="G1035" s="30"/>
      <c r="H1035" s="30"/>
      <c r="I1035" s="31"/>
      <c r="J1035" s="106"/>
      <c r="K1035" s="106"/>
      <c r="L1035" s="107"/>
      <c r="M1035" s="107"/>
      <c r="N1035" s="108"/>
      <c r="O1035" s="108"/>
      <c r="P1035" s="108"/>
      <c r="Q1035" s="108"/>
      <c r="R1035" s="108"/>
      <c r="S1035" s="107"/>
      <c r="T1035" s="107"/>
      <c r="U1035" s="33"/>
      <c r="V1035" s="31"/>
      <c r="W1035" s="38"/>
      <c r="X1035" s="38"/>
      <c r="Y1035" s="38"/>
      <c r="Z1035" s="38"/>
      <c r="AA1035" s="38"/>
      <c r="AB1035" s="33"/>
      <c r="AC1035" s="33"/>
      <c r="AD1035" s="33"/>
      <c r="AE1035" s="33"/>
      <c r="AF1035" s="33"/>
      <c r="AG1035" s="33"/>
      <c r="AH1035" s="33"/>
      <c r="AI1035" s="170"/>
      <c r="AJ1035" s="170"/>
      <c r="AK1035" s="170"/>
      <c r="AL1035" s="170"/>
      <c r="AM1035" s="33"/>
      <c r="AN1035" s="48"/>
      <c r="AO1035" s="34"/>
      <c r="AP1035" s="38"/>
      <c r="AQ1035" s="34"/>
      <c r="AR1035" s="31"/>
      <c r="AS1035" s="38"/>
      <c r="AT1035" s="38"/>
      <c r="AU1035" s="37"/>
      <c r="AV1035" s="38"/>
      <c r="AW1035" s="38"/>
      <c r="AX1035" s="147"/>
      <c r="AY1035" s="60"/>
      <c r="AZ1035" s="60"/>
      <c r="BA1035" s="148"/>
      <c r="BB1035" s="282"/>
      <c r="BC1035" s="283"/>
      <c r="BD1035" s="147"/>
      <c r="BE1035" s="147"/>
      <c r="BF1035" s="147"/>
      <c r="BG1035" s="147"/>
      <c r="BH1035" s="147"/>
      <c r="BI1035" s="147"/>
      <c r="BJ1035" s="147"/>
      <c r="BK1035" s="148"/>
      <c r="BL1035" s="149"/>
      <c r="BM1035" s="149"/>
      <c r="BN1035" s="147"/>
      <c r="BO1035" s="38"/>
      <c r="BP1035" s="38"/>
      <c r="BQ1035" s="187"/>
      <c r="BR1035" s="61"/>
      <c r="BS1035" s="61"/>
      <c r="BT1035" s="188"/>
      <c r="BU1035" s="275"/>
      <c r="BV1035" s="275"/>
      <c r="BW1035" s="187"/>
      <c r="BX1035" s="187"/>
      <c r="BY1035" s="187"/>
      <c r="BZ1035" s="187"/>
      <c r="CA1035" s="187"/>
      <c r="CB1035" s="187"/>
      <c r="CC1035" s="187"/>
      <c r="CD1035" s="187"/>
      <c r="CE1035" s="187"/>
      <c r="CF1035" s="188"/>
      <c r="CG1035" s="189"/>
      <c r="CH1035" s="189"/>
      <c r="CI1035" s="187"/>
      <c r="CJ1035" s="38"/>
      <c r="CK1035" s="38"/>
      <c r="CL1035" s="38"/>
      <c r="CM1035" s="38"/>
      <c r="CN1035" s="38"/>
      <c r="CO1035" s="38"/>
      <c r="CP1035" s="38"/>
      <c r="CQ1035" s="38"/>
      <c r="CR1035" s="38"/>
      <c r="CS1035" s="38"/>
    </row>
    <row r="1036" spans="1:97" ht="13.5" customHeight="1" x14ac:dyDescent="0.35">
      <c r="A1036" s="25"/>
      <c r="B1036" s="132"/>
      <c r="C1036" s="27"/>
      <c r="D1036" s="104"/>
      <c r="E1036" s="105"/>
      <c r="F1036" s="29"/>
      <c r="G1036" s="30"/>
      <c r="H1036" s="30"/>
      <c r="I1036" s="31"/>
      <c r="J1036" s="106"/>
      <c r="K1036" s="106"/>
      <c r="L1036" s="107"/>
      <c r="M1036" s="107"/>
      <c r="N1036" s="108"/>
      <c r="O1036" s="108"/>
      <c r="P1036" s="108"/>
      <c r="Q1036" s="108"/>
      <c r="R1036" s="108"/>
      <c r="S1036" s="107"/>
      <c r="T1036" s="107"/>
      <c r="U1036" s="33"/>
      <c r="V1036" s="31"/>
      <c r="W1036" s="38"/>
      <c r="X1036" s="38"/>
      <c r="Y1036" s="38"/>
      <c r="Z1036" s="38"/>
      <c r="AA1036" s="38"/>
      <c r="AB1036" s="33"/>
      <c r="AC1036" s="33"/>
      <c r="AD1036" s="33"/>
      <c r="AE1036" s="33"/>
      <c r="AF1036" s="33"/>
      <c r="AG1036" s="33"/>
      <c r="AH1036" s="33"/>
      <c r="AI1036" s="170"/>
      <c r="AJ1036" s="170"/>
      <c r="AK1036" s="170"/>
      <c r="AL1036" s="170"/>
      <c r="AM1036" s="33"/>
      <c r="AN1036" s="48"/>
      <c r="AO1036" s="34"/>
      <c r="AP1036" s="38"/>
      <c r="AQ1036" s="34"/>
      <c r="AR1036" s="31"/>
      <c r="AS1036" s="38"/>
      <c r="AT1036" s="38"/>
      <c r="AU1036" s="37"/>
      <c r="AV1036" s="38"/>
      <c r="AW1036" s="38"/>
      <c r="AX1036" s="147"/>
      <c r="AY1036" s="60"/>
      <c r="AZ1036" s="60"/>
      <c r="BA1036" s="148"/>
      <c r="BB1036" s="282"/>
      <c r="BC1036" s="283"/>
      <c r="BD1036" s="147"/>
      <c r="BE1036" s="147"/>
      <c r="BF1036" s="147"/>
      <c r="BG1036" s="147"/>
      <c r="BH1036" s="147"/>
      <c r="BI1036" s="147"/>
      <c r="BJ1036" s="147"/>
      <c r="BK1036" s="148"/>
      <c r="BL1036" s="149"/>
      <c r="BM1036" s="149"/>
      <c r="BN1036" s="147"/>
      <c r="BO1036" s="38"/>
      <c r="BP1036" s="38"/>
      <c r="BQ1036" s="187"/>
      <c r="BR1036" s="61"/>
      <c r="BS1036" s="61"/>
      <c r="BT1036" s="188"/>
      <c r="BU1036" s="275"/>
      <c r="BV1036" s="275"/>
      <c r="BW1036" s="187"/>
      <c r="BX1036" s="187"/>
      <c r="BY1036" s="187"/>
      <c r="BZ1036" s="187"/>
      <c r="CA1036" s="187"/>
      <c r="CB1036" s="187"/>
      <c r="CC1036" s="187"/>
      <c r="CD1036" s="187"/>
      <c r="CE1036" s="187"/>
      <c r="CF1036" s="188"/>
      <c r="CG1036" s="189"/>
      <c r="CH1036" s="189"/>
      <c r="CI1036" s="187"/>
      <c r="CJ1036" s="38"/>
      <c r="CK1036" s="38"/>
      <c r="CL1036" s="38"/>
      <c r="CM1036" s="38"/>
      <c r="CN1036" s="38"/>
      <c r="CO1036" s="38"/>
      <c r="CP1036" s="38"/>
      <c r="CQ1036" s="38"/>
      <c r="CR1036" s="38"/>
      <c r="CS1036" s="38"/>
    </row>
    <row r="1037" spans="1:97" ht="13.5" customHeight="1" x14ac:dyDescent="0.35">
      <c r="A1037" s="25"/>
      <c r="B1037" s="132"/>
      <c r="C1037" s="27"/>
      <c r="D1037" s="104"/>
      <c r="E1037" s="105"/>
      <c r="F1037" s="29"/>
      <c r="G1037" s="30"/>
      <c r="H1037" s="30"/>
      <c r="I1037" s="31"/>
      <c r="J1037" s="106"/>
      <c r="K1037" s="106"/>
      <c r="L1037" s="107"/>
      <c r="M1037" s="107"/>
      <c r="N1037" s="108"/>
      <c r="O1037" s="108"/>
      <c r="P1037" s="108"/>
      <c r="Q1037" s="108"/>
      <c r="R1037" s="108"/>
      <c r="S1037" s="107"/>
      <c r="T1037" s="107"/>
      <c r="U1037" s="33"/>
      <c r="V1037" s="31"/>
      <c r="W1037" s="38"/>
      <c r="X1037" s="38"/>
      <c r="Y1037" s="38"/>
      <c r="Z1037" s="38"/>
      <c r="AA1037" s="38"/>
      <c r="AB1037" s="33"/>
      <c r="AC1037" s="33"/>
      <c r="AD1037" s="33"/>
      <c r="AE1037" s="33"/>
      <c r="AF1037" s="33"/>
      <c r="AG1037" s="33"/>
      <c r="AH1037" s="33"/>
      <c r="AI1037" s="170"/>
      <c r="AJ1037" s="170"/>
      <c r="AK1037" s="170"/>
      <c r="AL1037" s="170"/>
      <c r="AM1037" s="33"/>
      <c r="AN1037" s="48"/>
      <c r="AO1037" s="34"/>
      <c r="AP1037" s="38"/>
      <c r="AQ1037" s="34"/>
      <c r="AR1037" s="31"/>
      <c r="AS1037" s="38"/>
      <c r="AT1037" s="38"/>
      <c r="AU1037" s="37"/>
      <c r="AV1037" s="38"/>
      <c r="AW1037" s="38"/>
      <c r="AX1037" s="147"/>
      <c r="AY1037" s="60"/>
      <c r="AZ1037" s="60"/>
      <c r="BA1037" s="148"/>
      <c r="BB1037" s="282"/>
      <c r="BC1037" s="283"/>
      <c r="BD1037" s="147"/>
      <c r="BE1037" s="147"/>
      <c r="BF1037" s="147"/>
      <c r="BG1037" s="147"/>
      <c r="BH1037" s="147"/>
      <c r="BI1037" s="147"/>
      <c r="BJ1037" s="147"/>
      <c r="BK1037" s="148"/>
      <c r="BL1037" s="149"/>
      <c r="BM1037" s="149"/>
      <c r="BN1037" s="147"/>
      <c r="BO1037" s="38"/>
      <c r="BP1037" s="38"/>
      <c r="BQ1037" s="187"/>
      <c r="BR1037" s="61"/>
      <c r="BS1037" s="61"/>
      <c r="BT1037" s="188"/>
      <c r="BU1037" s="275"/>
      <c r="BV1037" s="275"/>
      <c r="BW1037" s="187"/>
      <c r="BX1037" s="187"/>
      <c r="BY1037" s="187"/>
      <c r="BZ1037" s="187"/>
      <c r="CA1037" s="187"/>
      <c r="CB1037" s="187"/>
      <c r="CC1037" s="187"/>
      <c r="CD1037" s="187"/>
      <c r="CE1037" s="187"/>
      <c r="CF1037" s="188"/>
      <c r="CG1037" s="189"/>
      <c r="CH1037" s="189"/>
      <c r="CI1037" s="187"/>
      <c r="CJ1037" s="38"/>
      <c r="CK1037" s="38"/>
      <c r="CL1037" s="38"/>
      <c r="CM1037" s="38"/>
      <c r="CN1037" s="38"/>
      <c r="CO1037" s="38"/>
      <c r="CP1037" s="38"/>
      <c r="CQ1037" s="38"/>
      <c r="CR1037" s="38"/>
      <c r="CS1037" s="38"/>
    </row>
    <row r="1038" spans="1:97" ht="13.5" customHeight="1" x14ac:dyDescent="0.35">
      <c r="A1038" s="25"/>
      <c r="B1038" s="132"/>
      <c r="C1038" s="27"/>
      <c r="D1038" s="104"/>
      <c r="E1038" s="105"/>
      <c r="F1038" s="29"/>
      <c r="G1038" s="30"/>
      <c r="H1038" s="30"/>
      <c r="I1038" s="31"/>
      <c r="J1038" s="106"/>
      <c r="K1038" s="106"/>
      <c r="L1038" s="107"/>
      <c r="M1038" s="107"/>
      <c r="N1038" s="108"/>
      <c r="O1038" s="108"/>
      <c r="P1038" s="108"/>
      <c r="Q1038" s="108"/>
      <c r="R1038" s="108"/>
      <c r="S1038" s="107"/>
      <c r="T1038" s="107"/>
      <c r="U1038" s="33"/>
      <c r="V1038" s="31"/>
      <c r="W1038" s="38"/>
      <c r="X1038" s="38"/>
      <c r="Y1038" s="38"/>
      <c r="Z1038" s="38"/>
      <c r="AA1038" s="38"/>
      <c r="AB1038" s="33"/>
      <c r="AC1038" s="33"/>
      <c r="AD1038" s="33"/>
      <c r="AE1038" s="33"/>
      <c r="AF1038" s="33"/>
      <c r="AG1038" s="33"/>
      <c r="AH1038" s="33"/>
      <c r="AI1038" s="170"/>
      <c r="AJ1038" s="170"/>
      <c r="AK1038" s="170"/>
      <c r="AL1038" s="170"/>
      <c r="AM1038" s="33"/>
      <c r="AN1038" s="48"/>
      <c r="AO1038" s="34"/>
      <c r="AP1038" s="38"/>
      <c r="AQ1038" s="34"/>
      <c r="AR1038" s="31"/>
      <c r="AS1038" s="38"/>
      <c r="AT1038" s="38"/>
      <c r="AU1038" s="37"/>
      <c r="AV1038" s="38"/>
      <c r="AW1038" s="38"/>
      <c r="AX1038" s="147"/>
      <c r="AY1038" s="60"/>
      <c r="AZ1038" s="60"/>
      <c r="BA1038" s="148"/>
      <c r="BB1038" s="282"/>
      <c r="BC1038" s="283"/>
      <c r="BD1038" s="147"/>
      <c r="BE1038" s="147"/>
      <c r="BF1038" s="147"/>
      <c r="BG1038" s="147"/>
      <c r="BH1038" s="147"/>
      <c r="BI1038" s="147"/>
      <c r="BJ1038" s="147"/>
      <c r="BK1038" s="148"/>
      <c r="BL1038" s="149"/>
      <c r="BM1038" s="149"/>
      <c r="BN1038" s="147"/>
      <c r="BO1038" s="38"/>
      <c r="BP1038" s="38"/>
      <c r="BQ1038" s="187"/>
      <c r="BR1038" s="61"/>
      <c r="BS1038" s="61"/>
      <c r="BT1038" s="188"/>
      <c r="BU1038" s="275"/>
      <c r="BV1038" s="275"/>
      <c r="BW1038" s="187"/>
      <c r="BX1038" s="187"/>
      <c r="BY1038" s="187"/>
      <c r="BZ1038" s="187"/>
      <c r="CA1038" s="187"/>
      <c r="CB1038" s="187"/>
      <c r="CC1038" s="187"/>
      <c r="CD1038" s="187"/>
      <c r="CE1038" s="187"/>
      <c r="CF1038" s="188"/>
      <c r="CG1038" s="189"/>
      <c r="CH1038" s="189"/>
      <c r="CI1038" s="187"/>
      <c r="CJ1038" s="38"/>
      <c r="CK1038" s="38"/>
      <c r="CL1038" s="38"/>
      <c r="CM1038" s="38"/>
      <c r="CN1038" s="38"/>
      <c r="CO1038" s="38"/>
      <c r="CP1038" s="38"/>
      <c r="CQ1038" s="38"/>
      <c r="CR1038" s="38"/>
      <c r="CS1038" s="38"/>
    </row>
    <row r="1039" spans="1:97" ht="13.5" customHeight="1" x14ac:dyDescent="0.35">
      <c r="A1039" s="25"/>
      <c r="B1039" s="132"/>
      <c r="C1039" s="27"/>
      <c r="D1039" s="104"/>
      <c r="E1039" s="105"/>
      <c r="F1039" s="29"/>
      <c r="G1039" s="30"/>
      <c r="H1039" s="30"/>
      <c r="I1039" s="31"/>
      <c r="J1039" s="106"/>
      <c r="K1039" s="106"/>
      <c r="L1039" s="107"/>
      <c r="M1039" s="107"/>
      <c r="N1039" s="108"/>
      <c r="O1039" s="108"/>
      <c r="P1039" s="108"/>
      <c r="Q1039" s="108"/>
      <c r="R1039" s="108"/>
      <c r="S1039" s="107"/>
      <c r="T1039" s="107"/>
      <c r="U1039" s="33"/>
      <c r="V1039" s="31"/>
      <c r="W1039" s="38"/>
      <c r="X1039" s="38"/>
      <c r="Y1039" s="38"/>
      <c r="Z1039" s="38"/>
      <c r="AA1039" s="38"/>
      <c r="AB1039" s="33"/>
      <c r="AC1039" s="33"/>
      <c r="AD1039" s="33"/>
      <c r="AE1039" s="33"/>
      <c r="AF1039" s="33"/>
      <c r="AG1039" s="33"/>
      <c r="AH1039" s="33"/>
      <c r="AI1039" s="170"/>
      <c r="AJ1039" s="170"/>
      <c r="AK1039" s="170"/>
      <c r="AL1039" s="170"/>
      <c r="AM1039" s="33"/>
      <c r="AN1039" s="48"/>
      <c r="AO1039" s="34"/>
      <c r="AP1039" s="38"/>
      <c r="AQ1039" s="34"/>
      <c r="AR1039" s="31"/>
      <c r="AS1039" s="38"/>
      <c r="AT1039" s="38"/>
      <c r="AU1039" s="37"/>
      <c r="AV1039" s="38"/>
      <c r="AW1039" s="38"/>
      <c r="AX1039" s="147"/>
      <c r="AY1039" s="60"/>
      <c r="AZ1039" s="60"/>
      <c r="BA1039" s="148"/>
      <c r="BB1039" s="282"/>
      <c r="BC1039" s="283"/>
      <c r="BD1039" s="147"/>
      <c r="BE1039" s="147"/>
      <c r="BF1039" s="147"/>
      <c r="BG1039" s="147"/>
      <c r="BH1039" s="147"/>
      <c r="BI1039" s="147"/>
      <c r="BJ1039" s="147"/>
      <c r="BK1039" s="148"/>
      <c r="BL1039" s="149"/>
      <c r="BM1039" s="149"/>
      <c r="BN1039" s="147"/>
      <c r="BO1039" s="38"/>
      <c r="BP1039" s="38"/>
      <c r="BQ1039" s="187"/>
      <c r="BR1039" s="61"/>
      <c r="BS1039" s="61"/>
      <c r="BT1039" s="188"/>
      <c r="BU1039" s="275"/>
      <c r="BV1039" s="275"/>
      <c r="BW1039" s="187"/>
      <c r="BX1039" s="187"/>
      <c r="BY1039" s="187"/>
      <c r="BZ1039" s="187"/>
      <c r="CA1039" s="187"/>
      <c r="CB1039" s="187"/>
      <c r="CC1039" s="187"/>
      <c r="CD1039" s="187"/>
      <c r="CE1039" s="187"/>
      <c r="CF1039" s="188"/>
      <c r="CG1039" s="189"/>
      <c r="CH1039" s="189"/>
      <c r="CI1039" s="187"/>
      <c r="CJ1039" s="38"/>
      <c r="CK1039" s="38"/>
      <c r="CL1039" s="38"/>
      <c r="CM1039" s="38"/>
      <c r="CN1039" s="38"/>
      <c r="CO1039" s="38"/>
      <c r="CP1039" s="38"/>
      <c r="CQ1039" s="38"/>
      <c r="CR1039" s="38"/>
      <c r="CS1039" s="38"/>
    </row>
    <row r="1040" spans="1:97" ht="13.5" customHeight="1" x14ac:dyDescent="0.35">
      <c r="A1040" s="25"/>
      <c r="B1040" s="132"/>
      <c r="C1040" s="27"/>
      <c r="D1040" s="104"/>
      <c r="E1040" s="105"/>
      <c r="F1040" s="29"/>
      <c r="G1040" s="30"/>
      <c r="H1040" s="30"/>
      <c r="I1040" s="31"/>
      <c r="J1040" s="106"/>
      <c r="K1040" s="106"/>
      <c r="L1040" s="107"/>
      <c r="M1040" s="107"/>
      <c r="N1040" s="108"/>
      <c r="O1040" s="108"/>
      <c r="P1040" s="108"/>
      <c r="Q1040" s="108"/>
      <c r="R1040" s="108"/>
      <c r="S1040" s="107"/>
      <c r="T1040" s="107"/>
      <c r="U1040" s="33"/>
      <c r="V1040" s="31"/>
      <c r="W1040" s="38"/>
      <c r="X1040" s="38"/>
      <c r="Y1040" s="38"/>
      <c r="Z1040" s="38"/>
      <c r="AA1040" s="38"/>
      <c r="AB1040" s="33"/>
      <c r="AC1040" s="33"/>
      <c r="AD1040" s="33"/>
      <c r="AE1040" s="33"/>
      <c r="AF1040" s="33"/>
      <c r="AG1040" s="33"/>
      <c r="AH1040" s="33"/>
      <c r="AI1040" s="170"/>
      <c r="AJ1040" s="170"/>
      <c r="AK1040" s="170"/>
      <c r="AL1040" s="170"/>
      <c r="AM1040" s="33"/>
      <c r="AN1040" s="48"/>
      <c r="AO1040" s="34"/>
      <c r="AP1040" s="38"/>
      <c r="AQ1040" s="34"/>
      <c r="AR1040" s="31"/>
      <c r="AS1040" s="38"/>
      <c r="AT1040" s="38"/>
      <c r="AU1040" s="37"/>
      <c r="AV1040" s="38"/>
      <c r="AW1040" s="38"/>
      <c r="AX1040" s="147"/>
      <c r="AY1040" s="60"/>
      <c r="AZ1040" s="60"/>
      <c r="BA1040" s="148"/>
      <c r="BB1040" s="282"/>
      <c r="BC1040" s="283"/>
      <c r="BD1040" s="147"/>
      <c r="BE1040" s="147"/>
      <c r="BF1040" s="147"/>
      <c r="BG1040" s="147"/>
      <c r="BH1040" s="147"/>
      <c r="BI1040" s="147"/>
      <c r="BJ1040" s="147"/>
      <c r="BK1040" s="148"/>
      <c r="BL1040" s="149"/>
      <c r="BM1040" s="149"/>
      <c r="BN1040" s="147"/>
      <c r="BO1040" s="38"/>
      <c r="BP1040" s="38"/>
      <c r="BQ1040" s="187"/>
      <c r="BR1040" s="61"/>
      <c r="BS1040" s="61"/>
      <c r="BT1040" s="188"/>
      <c r="BU1040" s="275"/>
      <c r="BV1040" s="275"/>
      <c r="BW1040" s="187"/>
      <c r="BX1040" s="187"/>
      <c r="BY1040" s="187"/>
      <c r="BZ1040" s="187"/>
      <c r="CA1040" s="187"/>
      <c r="CB1040" s="187"/>
      <c r="CC1040" s="187"/>
      <c r="CD1040" s="187"/>
      <c r="CE1040" s="187"/>
      <c r="CF1040" s="188"/>
      <c r="CG1040" s="189"/>
      <c r="CH1040" s="189"/>
      <c r="CI1040" s="187"/>
      <c r="CJ1040" s="38"/>
      <c r="CK1040" s="38"/>
      <c r="CL1040" s="38"/>
      <c r="CM1040" s="38"/>
      <c r="CN1040" s="38"/>
      <c r="CO1040" s="38"/>
      <c r="CP1040" s="38"/>
      <c r="CQ1040" s="38"/>
      <c r="CR1040" s="38"/>
      <c r="CS1040" s="38"/>
    </row>
    <row r="1041" spans="1:97" ht="13.5" customHeight="1" x14ac:dyDescent="0.35">
      <c r="A1041" s="25"/>
      <c r="B1041" s="132"/>
      <c r="C1041" s="27"/>
      <c r="D1041" s="104"/>
      <c r="E1041" s="105"/>
      <c r="F1041" s="29"/>
      <c r="G1041" s="30"/>
      <c r="H1041" s="30"/>
      <c r="I1041" s="31"/>
      <c r="J1041" s="106"/>
      <c r="K1041" s="106"/>
      <c r="L1041" s="107"/>
      <c r="M1041" s="107"/>
      <c r="N1041" s="108"/>
      <c r="O1041" s="108"/>
      <c r="P1041" s="108"/>
      <c r="Q1041" s="108"/>
      <c r="R1041" s="108"/>
      <c r="S1041" s="107"/>
      <c r="T1041" s="107"/>
      <c r="U1041" s="33"/>
      <c r="V1041" s="31"/>
      <c r="W1041" s="38"/>
      <c r="X1041" s="38"/>
      <c r="Y1041" s="38"/>
      <c r="Z1041" s="38"/>
      <c r="AA1041" s="38"/>
      <c r="AB1041" s="33"/>
      <c r="AC1041" s="33"/>
      <c r="AD1041" s="33"/>
      <c r="AE1041" s="33"/>
      <c r="AF1041" s="33"/>
      <c r="AG1041" s="33"/>
      <c r="AH1041" s="33"/>
      <c r="AI1041" s="170"/>
      <c r="AJ1041" s="170"/>
      <c r="AK1041" s="170"/>
      <c r="AL1041" s="170"/>
      <c r="AM1041" s="33"/>
      <c r="AN1041" s="48"/>
      <c r="AO1041" s="34"/>
      <c r="AP1041" s="38"/>
      <c r="AQ1041" s="34"/>
      <c r="AR1041" s="31"/>
      <c r="AS1041" s="38"/>
      <c r="AT1041" s="38"/>
      <c r="AU1041" s="37"/>
      <c r="AV1041" s="38"/>
      <c r="AW1041" s="38"/>
      <c r="AX1041" s="147"/>
      <c r="AY1041" s="60"/>
      <c r="AZ1041" s="60"/>
      <c r="BA1041" s="148"/>
      <c r="BB1041" s="282"/>
      <c r="BC1041" s="283"/>
      <c r="BD1041" s="147"/>
      <c r="BE1041" s="147"/>
      <c r="BF1041" s="147"/>
      <c r="BG1041" s="147"/>
      <c r="BH1041" s="147"/>
      <c r="BI1041" s="147"/>
      <c r="BJ1041" s="147"/>
      <c r="BK1041" s="148"/>
      <c r="BL1041" s="149"/>
      <c r="BM1041" s="149"/>
      <c r="BN1041" s="147"/>
      <c r="BO1041" s="38"/>
      <c r="BP1041" s="38"/>
      <c r="BQ1041" s="187"/>
      <c r="BR1041" s="61"/>
      <c r="BS1041" s="61"/>
      <c r="BT1041" s="188"/>
      <c r="BU1041" s="275"/>
      <c r="BV1041" s="275"/>
      <c r="BW1041" s="187"/>
      <c r="BX1041" s="187"/>
      <c r="BY1041" s="187"/>
      <c r="BZ1041" s="187"/>
      <c r="CA1041" s="187"/>
      <c r="CB1041" s="187"/>
      <c r="CC1041" s="187"/>
      <c r="CD1041" s="187"/>
      <c r="CE1041" s="187"/>
      <c r="CF1041" s="188"/>
      <c r="CG1041" s="189"/>
      <c r="CH1041" s="189"/>
      <c r="CI1041" s="187"/>
      <c r="CJ1041" s="38"/>
      <c r="CK1041" s="38"/>
      <c r="CL1041" s="38"/>
      <c r="CM1041" s="38"/>
      <c r="CN1041" s="38"/>
      <c r="CO1041" s="38"/>
      <c r="CP1041" s="38"/>
      <c r="CQ1041" s="38"/>
      <c r="CR1041" s="38"/>
      <c r="CS1041" s="38"/>
    </row>
    <row r="1042" spans="1:97" ht="13.5" customHeight="1" x14ac:dyDescent="0.35">
      <c r="A1042" s="25"/>
      <c r="B1042" s="132"/>
      <c r="C1042" s="27"/>
      <c r="D1042" s="104"/>
      <c r="E1042" s="105"/>
      <c r="F1042" s="29"/>
      <c r="G1042" s="30"/>
      <c r="H1042" s="30"/>
      <c r="I1042" s="31"/>
      <c r="J1042" s="106"/>
      <c r="K1042" s="106"/>
      <c r="L1042" s="107"/>
      <c r="M1042" s="107"/>
      <c r="N1042" s="108"/>
      <c r="O1042" s="108"/>
      <c r="P1042" s="108"/>
      <c r="Q1042" s="108"/>
      <c r="R1042" s="108"/>
      <c r="S1042" s="107"/>
      <c r="T1042" s="107"/>
      <c r="U1042" s="33"/>
      <c r="V1042" s="31"/>
      <c r="W1042" s="38"/>
      <c r="X1042" s="38"/>
      <c r="Y1042" s="38"/>
      <c r="Z1042" s="38"/>
      <c r="AA1042" s="38"/>
      <c r="AB1042" s="33"/>
      <c r="AC1042" s="33"/>
      <c r="AD1042" s="33"/>
      <c r="AE1042" s="33"/>
      <c r="AF1042" s="33"/>
      <c r="AG1042" s="33"/>
      <c r="AH1042" s="33"/>
      <c r="AI1042" s="170"/>
      <c r="AJ1042" s="170"/>
      <c r="AK1042" s="170"/>
      <c r="AL1042" s="170"/>
      <c r="AM1042" s="33"/>
      <c r="AN1042" s="48"/>
      <c r="AO1042" s="34"/>
      <c r="AP1042" s="38"/>
      <c r="AQ1042" s="34"/>
      <c r="AR1042" s="31"/>
      <c r="AS1042" s="38"/>
      <c r="AT1042" s="38"/>
      <c r="AU1042" s="37"/>
      <c r="AV1042" s="38"/>
      <c r="AW1042" s="38"/>
      <c r="AX1042" s="147"/>
      <c r="AY1042" s="60"/>
      <c r="AZ1042" s="60"/>
      <c r="BA1042" s="148"/>
      <c r="BB1042" s="282"/>
      <c r="BC1042" s="283"/>
      <c r="BD1042" s="147"/>
      <c r="BE1042" s="147"/>
      <c r="BF1042" s="147"/>
      <c r="BG1042" s="147"/>
      <c r="BH1042" s="147"/>
      <c r="BI1042" s="147"/>
      <c r="BJ1042" s="147"/>
      <c r="BK1042" s="148"/>
      <c r="BL1042" s="149"/>
      <c r="BM1042" s="149"/>
      <c r="BN1042" s="147"/>
      <c r="BO1042" s="38"/>
      <c r="BP1042" s="38"/>
      <c r="BQ1042" s="187"/>
      <c r="BR1042" s="61"/>
      <c r="BS1042" s="61"/>
      <c r="BT1042" s="188"/>
      <c r="BU1042" s="275"/>
      <c r="BV1042" s="275"/>
      <c r="BW1042" s="187"/>
      <c r="BX1042" s="187"/>
      <c r="BY1042" s="187"/>
      <c r="BZ1042" s="187"/>
      <c r="CA1042" s="187"/>
      <c r="CB1042" s="187"/>
      <c r="CC1042" s="187"/>
      <c r="CD1042" s="187"/>
      <c r="CE1042" s="187"/>
      <c r="CF1042" s="188"/>
      <c r="CG1042" s="189"/>
      <c r="CH1042" s="189"/>
      <c r="CI1042" s="187"/>
      <c r="CJ1042" s="38"/>
      <c r="CK1042" s="38"/>
      <c r="CL1042" s="38"/>
      <c r="CM1042" s="38"/>
      <c r="CN1042" s="38"/>
      <c r="CO1042" s="38"/>
      <c r="CP1042" s="38"/>
      <c r="CQ1042" s="38"/>
      <c r="CR1042" s="38"/>
      <c r="CS1042" s="38"/>
    </row>
    <row r="1043" spans="1:97" ht="13.5" customHeight="1" x14ac:dyDescent="0.35">
      <c r="A1043" s="25"/>
      <c r="B1043" s="132"/>
      <c r="C1043" s="27"/>
      <c r="D1043" s="104"/>
      <c r="E1043" s="105"/>
      <c r="F1043" s="29"/>
      <c r="G1043" s="30"/>
      <c r="H1043" s="30"/>
      <c r="I1043" s="31"/>
      <c r="J1043" s="106"/>
      <c r="K1043" s="106"/>
      <c r="L1043" s="107"/>
      <c r="M1043" s="107"/>
      <c r="N1043" s="108"/>
      <c r="O1043" s="108"/>
      <c r="P1043" s="108"/>
      <c r="Q1043" s="108"/>
      <c r="R1043" s="108"/>
      <c r="S1043" s="107"/>
      <c r="T1043" s="107"/>
      <c r="U1043" s="33"/>
      <c r="V1043" s="31"/>
      <c r="W1043" s="38"/>
      <c r="X1043" s="38"/>
      <c r="Y1043" s="38"/>
      <c r="Z1043" s="38"/>
      <c r="AA1043" s="38"/>
      <c r="AB1043" s="33"/>
      <c r="AC1043" s="33"/>
      <c r="AD1043" s="33"/>
      <c r="AE1043" s="33"/>
      <c r="AF1043" s="33"/>
      <c r="AG1043" s="33"/>
      <c r="AH1043" s="33"/>
      <c r="AI1043" s="170"/>
      <c r="AJ1043" s="170"/>
      <c r="AK1043" s="170"/>
      <c r="AL1043" s="170"/>
      <c r="AM1043" s="33"/>
      <c r="AN1043" s="48"/>
      <c r="AO1043" s="34"/>
      <c r="AP1043" s="38"/>
      <c r="AQ1043" s="34"/>
      <c r="AR1043" s="31"/>
      <c r="AS1043" s="38"/>
      <c r="AT1043" s="38"/>
      <c r="AU1043" s="37"/>
      <c r="AV1043" s="38"/>
      <c r="AW1043" s="38"/>
      <c r="AX1043" s="147"/>
      <c r="AY1043" s="60"/>
      <c r="AZ1043" s="60"/>
      <c r="BA1043" s="148"/>
      <c r="BB1043" s="282"/>
      <c r="BC1043" s="283"/>
      <c r="BD1043" s="147"/>
      <c r="BE1043" s="147"/>
      <c r="BF1043" s="147"/>
      <c r="BG1043" s="147"/>
      <c r="BH1043" s="147"/>
      <c r="BI1043" s="147"/>
      <c r="BJ1043" s="147"/>
      <c r="BK1043" s="148"/>
      <c r="BL1043" s="149"/>
      <c r="BM1043" s="149"/>
      <c r="BN1043" s="147"/>
      <c r="BO1043" s="38"/>
      <c r="BP1043" s="38"/>
      <c r="BQ1043" s="187"/>
      <c r="BR1043" s="61"/>
      <c r="BS1043" s="61"/>
      <c r="BT1043" s="188"/>
      <c r="BU1043" s="275"/>
      <c r="BV1043" s="275"/>
      <c r="BW1043" s="187"/>
      <c r="BX1043" s="187"/>
      <c r="BY1043" s="187"/>
      <c r="BZ1043" s="187"/>
      <c r="CA1043" s="187"/>
      <c r="CB1043" s="187"/>
      <c r="CC1043" s="187"/>
      <c r="CD1043" s="187"/>
      <c r="CE1043" s="187"/>
      <c r="CF1043" s="188"/>
      <c r="CG1043" s="189"/>
      <c r="CH1043" s="189"/>
      <c r="CI1043" s="187"/>
      <c r="CJ1043" s="38"/>
      <c r="CK1043" s="38"/>
      <c r="CL1043" s="38"/>
      <c r="CM1043" s="38"/>
      <c r="CN1043" s="38"/>
      <c r="CO1043" s="38"/>
      <c r="CP1043" s="38"/>
      <c r="CQ1043" s="38"/>
      <c r="CR1043" s="38"/>
      <c r="CS1043" s="38"/>
    </row>
    <row r="1044" spans="1:97" ht="13.5" customHeight="1" x14ac:dyDescent="0.35">
      <c r="A1044" s="25"/>
      <c r="B1044" s="132"/>
      <c r="C1044" s="27"/>
      <c r="D1044" s="104"/>
      <c r="E1044" s="105"/>
      <c r="F1044" s="29"/>
      <c r="G1044" s="30"/>
      <c r="H1044" s="30"/>
      <c r="I1044" s="31"/>
      <c r="J1044" s="106"/>
      <c r="K1044" s="106"/>
      <c r="L1044" s="107"/>
      <c r="M1044" s="107"/>
      <c r="N1044" s="108"/>
      <c r="O1044" s="108"/>
      <c r="P1044" s="108"/>
      <c r="Q1044" s="108"/>
      <c r="R1044" s="108"/>
      <c r="S1044" s="107"/>
      <c r="T1044" s="107"/>
      <c r="U1044" s="33"/>
      <c r="V1044" s="31"/>
      <c r="W1044" s="38"/>
      <c r="X1044" s="38"/>
      <c r="Y1044" s="38"/>
      <c r="Z1044" s="38"/>
      <c r="AA1044" s="38"/>
      <c r="AB1044" s="33"/>
      <c r="AC1044" s="33"/>
      <c r="AD1044" s="33"/>
      <c r="AE1044" s="33"/>
      <c r="AF1044" s="33"/>
      <c r="AG1044" s="33"/>
      <c r="AH1044" s="33"/>
      <c r="AI1044" s="170"/>
      <c r="AJ1044" s="170"/>
      <c r="AK1044" s="170"/>
      <c r="AL1044" s="170"/>
      <c r="AM1044" s="33"/>
      <c r="AN1044" s="48"/>
      <c r="AO1044" s="34"/>
      <c r="AP1044" s="38"/>
      <c r="AQ1044" s="34"/>
      <c r="AR1044" s="31"/>
      <c r="AS1044" s="38"/>
      <c r="AT1044" s="38"/>
      <c r="AU1044" s="37"/>
      <c r="AV1044" s="38"/>
      <c r="AW1044" s="38"/>
      <c r="AX1044" s="147"/>
      <c r="AY1044" s="60"/>
      <c r="AZ1044" s="60"/>
      <c r="BA1044" s="148"/>
      <c r="BB1044" s="282"/>
      <c r="BC1044" s="283"/>
      <c r="BD1044" s="147"/>
      <c r="BE1044" s="147"/>
      <c r="BF1044" s="147"/>
      <c r="BG1044" s="147"/>
      <c r="BH1044" s="147"/>
      <c r="BI1044" s="147"/>
      <c r="BJ1044" s="147"/>
      <c r="BK1044" s="148"/>
      <c r="BL1044" s="149"/>
      <c r="BM1044" s="149"/>
      <c r="BN1044" s="147"/>
      <c r="BO1044" s="38"/>
      <c r="BP1044" s="38"/>
      <c r="BQ1044" s="187"/>
      <c r="BR1044" s="61"/>
      <c r="BS1044" s="61"/>
      <c r="BT1044" s="188"/>
      <c r="BU1044" s="275"/>
      <c r="BV1044" s="275"/>
      <c r="BW1044" s="187"/>
      <c r="BX1044" s="187"/>
      <c r="BY1044" s="187"/>
      <c r="BZ1044" s="187"/>
      <c r="CA1044" s="187"/>
      <c r="CB1044" s="187"/>
      <c r="CC1044" s="187"/>
      <c r="CD1044" s="187"/>
      <c r="CE1044" s="187"/>
      <c r="CF1044" s="188"/>
      <c r="CG1044" s="189"/>
      <c r="CH1044" s="189"/>
      <c r="CI1044" s="187"/>
      <c r="CJ1044" s="38"/>
      <c r="CK1044" s="38"/>
      <c r="CL1044" s="38"/>
      <c r="CM1044" s="38"/>
      <c r="CN1044" s="38"/>
      <c r="CO1044" s="38"/>
      <c r="CP1044" s="38"/>
      <c r="CQ1044" s="38"/>
      <c r="CR1044" s="38"/>
      <c r="CS1044" s="38"/>
    </row>
    <row r="1045" spans="1:97" ht="13.5" customHeight="1" x14ac:dyDescent="0.35">
      <c r="A1045" s="25"/>
      <c r="B1045" s="132"/>
      <c r="C1045" s="27"/>
      <c r="D1045" s="104"/>
      <c r="E1045" s="105"/>
      <c r="F1045" s="29"/>
      <c r="G1045" s="30"/>
      <c r="H1045" s="30"/>
      <c r="I1045" s="31"/>
      <c r="J1045" s="106"/>
      <c r="K1045" s="106"/>
      <c r="L1045" s="107"/>
      <c r="M1045" s="107"/>
      <c r="N1045" s="108"/>
      <c r="O1045" s="108"/>
      <c r="P1045" s="108"/>
      <c r="Q1045" s="108"/>
      <c r="R1045" s="108"/>
      <c r="S1045" s="107"/>
      <c r="T1045" s="107"/>
      <c r="U1045" s="33"/>
      <c r="V1045" s="31"/>
      <c r="W1045" s="38"/>
      <c r="X1045" s="38"/>
      <c r="Y1045" s="38"/>
      <c r="Z1045" s="38"/>
      <c r="AA1045" s="38"/>
      <c r="AB1045" s="33"/>
      <c r="AC1045" s="33"/>
      <c r="AD1045" s="33"/>
      <c r="AE1045" s="33"/>
      <c r="AF1045" s="33"/>
      <c r="AG1045" s="33"/>
      <c r="AH1045" s="33"/>
      <c r="AI1045" s="170"/>
      <c r="AJ1045" s="170"/>
      <c r="AK1045" s="170"/>
      <c r="AL1045" s="170"/>
      <c r="AM1045" s="33"/>
      <c r="AN1045" s="48"/>
      <c r="AO1045" s="34"/>
      <c r="AP1045" s="38"/>
      <c r="AQ1045" s="34"/>
      <c r="AR1045" s="31"/>
      <c r="AS1045" s="38"/>
      <c r="AT1045" s="38"/>
      <c r="AU1045" s="37"/>
      <c r="AV1045" s="38"/>
      <c r="AW1045" s="38"/>
      <c r="AX1045" s="147"/>
      <c r="AY1045" s="60"/>
      <c r="AZ1045" s="60"/>
      <c r="BA1045" s="148"/>
      <c r="BB1045" s="282"/>
      <c r="BC1045" s="283"/>
      <c r="BD1045" s="147"/>
      <c r="BE1045" s="147"/>
      <c r="BF1045" s="147"/>
      <c r="BG1045" s="147"/>
      <c r="BH1045" s="147"/>
      <c r="BI1045" s="147"/>
      <c r="BJ1045" s="147"/>
      <c r="BK1045" s="148"/>
      <c r="BL1045" s="149"/>
      <c r="BM1045" s="149"/>
      <c r="BN1045" s="147"/>
      <c r="BO1045" s="38"/>
      <c r="BP1045" s="38"/>
      <c r="BQ1045" s="187"/>
      <c r="BR1045" s="61"/>
      <c r="BS1045" s="61"/>
      <c r="BT1045" s="188"/>
      <c r="BU1045" s="275"/>
      <c r="BV1045" s="275"/>
      <c r="BW1045" s="187"/>
      <c r="BX1045" s="187"/>
      <c r="BY1045" s="187"/>
      <c r="BZ1045" s="187"/>
      <c r="CA1045" s="187"/>
      <c r="CB1045" s="187"/>
      <c r="CC1045" s="187"/>
      <c r="CD1045" s="187"/>
      <c r="CE1045" s="187"/>
      <c r="CF1045" s="188"/>
      <c r="CG1045" s="189"/>
      <c r="CH1045" s="189"/>
      <c r="CI1045" s="187"/>
      <c r="CJ1045" s="38"/>
      <c r="CK1045" s="38"/>
      <c r="CL1045" s="38"/>
      <c r="CM1045" s="38"/>
      <c r="CN1045" s="38"/>
      <c r="CO1045" s="38"/>
      <c r="CP1045" s="38"/>
      <c r="CQ1045" s="38"/>
      <c r="CR1045" s="38"/>
      <c r="CS1045" s="38"/>
    </row>
    <row r="1046" spans="1:97" ht="13.5" customHeight="1" x14ac:dyDescent="0.35">
      <c r="A1046" s="25"/>
      <c r="B1046" s="132"/>
      <c r="C1046" s="27"/>
      <c r="D1046" s="104"/>
      <c r="E1046" s="105"/>
      <c r="F1046" s="29"/>
      <c r="G1046" s="30"/>
      <c r="H1046" s="30"/>
      <c r="I1046" s="31"/>
      <c r="J1046" s="106"/>
      <c r="K1046" s="106"/>
      <c r="L1046" s="107"/>
      <c r="M1046" s="107"/>
      <c r="N1046" s="108"/>
      <c r="O1046" s="108"/>
      <c r="P1046" s="108"/>
      <c r="Q1046" s="108"/>
      <c r="R1046" s="108"/>
      <c r="S1046" s="107"/>
      <c r="T1046" s="107"/>
      <c r="U1046" s="33"/>
      <c r="V1046" s="31"/>
      <c r="W1046" s="38"/>
      <c r="X1046" s="38"/>
      <c r="Y1046" s="38"/>
      <c r="Z1046" s="38"/>
      <c r="AA1046" s="38"/>
      <c r="AB1046" s="33"/>
      <c r="AC1046" s="33"/>
      <c r="AD1046" s="33"/>
      <c r="AE1046" s="33"/>
      <c r="AF1046" s="33"/>
      <c r="AG1046" s="33"/>
      <c r="AH1046" s="33"/>
      <c r="AI1046" s="170"/>
      <c r="AJ1046" s="170"/>
      <c r="AK1046" s="170"/>
      <c r="AL1046" s="170"/>
      <c r="AM1046" s="33"/>
      <c r="AN1046" s="48"/>
      <c r="AO1046" s="34"/>
      <c r="AP1046" s="38"/>
      <c r="AQ1046" s="34"/>
      <c r="AR1046" s="31"/>
      <c r="AS1046" s="38"/>
      <c r="AT1046" s="38"/>
      <c r="AU1046" s="37"/>
      <c r="AV1046" s="38"/>
      <c r="AW1046" s="38"/>
      <c r="AX1046" s="147"/>
      <c r="AY1046" s="60"/>
      <c r="AZ1046" s="60"/>
      <c r="BA1046" s="148"/>
      <c r="BB1046" s="282"/>
      <c r="BC1046" s="283"/>
      <c r="BD1046" s="147"/>
      <c r="BE1046" s="147"/>
      <c r="BF1046" s="147"/>
      <c r="BG1046" s="147"/>
      <c r="BH1046" s="147"/>
      <c r="BI1046" s="147"/>
      <c r="BJ1046" s="147"/>
      <c r="BK1046" s="148"/>
      <c r="BL1046" s="149"/>
      <c r="BM1046" s="149"/>
      <c r="BN1046" s="147"/>
      <c r="BO1046" s="38"/>
      <c r="BP1046" s="38"/>
      <c r="BQ1046" s="187"/>
      <c r="BR1046" s="61"/>
      <c r="BS1046" s="61"/>
      <c r="BT1046" s="188"/>
      <c r="BU1046" s="275"/>
      <c r="BV1046" s="275"/>
      <c r="BW1046" s="187"/>
      <c r="BX1046" s="187"/>
      <c r="BY1046" s="187"/>
      <c r="BZ1046" s="187"/>
      <c r="CA1046" s="187"/>
      <c r="CB1046" s="187"/>
      <c r="CC1046" s="187"/>
      <c r="CD1046" s="187"/>
      <c r="CE1046" s="187"/>
      <c r="CF1046" s="188"/>
      <c r="CG1046" s="189"/>
      <c r="CH1046" s="189"/>
      <c r="CI1046" s="187"/>
      <c r="CJ1046" s="38"/>
      <c r="CK1046" s="38"/>
      <c r="CL1046" s="38"/>
      <c r="CM1046" s="38"/>
      <c r="CN1046" s="38"/>
      <c r="CO1046" s="38"/>
      <c r="CP1046" s="38"/>
      <c r="CQ1046" s="38"/>
      <c r="CR1046" s="38"/>
      <c r="CS1046" s="38"/>
    </row>
    <row r="1047" spans="1:97" ht="13.5" customHeight="1" x14ac:dyDescent="0.35">
      <c r="A1047" s="25"/>
      <c r="B1047" s="132"/>
      <c r="C1047" s="27"/>
      <c r="D1047" s="104"/>
      <c r="E1047" s="105"/>
      <c r="F1047" s="29"/>
      <c r="G1047" s="30"/>
      <c r="H1047" s="30"/>
      <c r="I1047" s="31"/>
      <c r="J1047" s="106"/>
      <c r="K1047" s="106"/>
      <c r="L1047" s="107"/>
      <c r="M1047" s="107"/>
      <c r="N1047" s="108"/>
      <c r="O1047" s="108"/>
      <c r="P1047" s="108"/>
      <c r="Q1047" s="108"/>
      <c r="R1047" s="108"/>
      <c r="S1047" s="107"/>
      <c r="T1047" s="107"/>
      <c r="U1047" s="33"/>
      <c r="V1047" s="31"/>
      <c r="W1047" s="38"/>
      <c r="X1047" s="38"/>
      <c r="Y1047" s="38"/>
      <c r="Z1047" s="38"/>
      <c r="AA1047" s="38"/>
      <c r="AB1047" s="33"/>
      <c r="AC1047" s="33"/>
      <c r="AD1047" s="33"/>
      <c r="AE1047" s="33"/>
      <c r="AF1047" s="33"/>
      <c r="AG1047" s="33"/>
      <c r="AH1047" s="33"/>
      <c r="AI1047" s="170"/>
      <c r="AJ1047" s="170"/>
      <c r="AK1047" s="170"/>
      <c r="AL1047" s="170"/>
      <c r="AM1047" s="33"/>
      <c r="AN1047" s="48"/>
      <c r="AO1047" s="34"/>
      <c r="AP1047" s="38"/>
      <c r="AQ1047" s="34"/>
      <c r="AR1047" s="31"/>
      <c r="AS1047" s="38"/>
      <c r="AT1047" s="38"/>
      <c r="AU1047" s="37"/>
      <c r="AV1047" s="38"/>
      <c r="AW1047" s="38"/>
      <c r="AX1047" s="147"/>
      <c r="AY1047" s="60"/>
      <c r="AZ1047" s="60"/>
      <c r="BA1047" s="148"/>
      <c r="BB1047" s="282"/>
      <c r="BC1047" s="283"/>
      <c r="BD1047" s="147"/>
      <c r="BE1047" s="147"/>
      <c r="BF1047" s="147"/>
      <c r="BG1047" s="147"/>
      <c r="BH1047" s="147"/>
      <c r="BI1047" s="147"/>
      <c r="BJ1047" s="147"/>
      <c r="BK1047" s="148"/>
      <c r="BL1047" s="149"/>
      <c r="BM1047" s="149"/>
      <c r="BN1047" s="147"/>
      <c r="BO1047" s="38"/>
      <c r="BP1047" s="38"/>
      <c r="BQ1047" s="187"/>
      <c r="BR1047" s="61"/>
      <c r="BS1047" s="61"/>
      <c r="BT1047" s="188"/>
      <c r="BU1047" s="275"/>
      <c r="BV1047" s="275"/>
      <c r="BW1047" s="187"/>
      <c r="BX1047" s="187"/>
      <c r="BY1047" s="187"/>
      <c r="BZ1047" s="187"/>
      <c r="CA1047" s="187"/>
      <c r="CB1047" s="187"/>
      <c r="CC1047" s="187"/>
      <c r="CD1047" s="187"/>
      <c r="CE1047" s="187"/>
      <c r="CF1047" s="188"/>
      <c r="CG1047" s="189"/>
      <c r="CH1047" s="189"/>
      <c r="CI1047" s="187"/>
      <c r="CJ1047" s="38"/>
      <c r="CK1047" s="38"/>
      <c r="CL1047" s="38"/>
      <c r="CM1047" s="38"/>
      <c r="CN1047" s="38"/>
      <c r="CO1047" s="38"/>
      <c r="CP1047" s="38"/>
      <c r="CQ1047" s="38"/>
      <c r="CR1047" s="38"/>
      <c r="CS1047" s="38"/>
    </row>
    <row r="1048" spans="1:97" ht="13.5" customHeight="1" x14ac:dyDescent="0.35">
      <c r="A1048" s="25"/>
      <c r="B1048" s="132"/>
      <c r="C1048" s="27"/>
      <c r="D1048" s="104"/>
      <c r="E1048" s="105"/>
      <c r="F1048" s="29"/>
      <c r="G1048" s="30"/>
      <c r="H1048" s="30"/>
      <c r="I1048" s="31"/>
      <c r="J1048" s="106"/>
      <c r="K1048" s="106"/>
      <c r="L1048" s="107"/>
      <c r="M1048" s="107"/>
      <c r="N1048" s="108"/>
      <c r="O1048" s="108"/>
      <c r="P1048" s="108"/>
      <c r="Q1048" s="108"/>
      <c r="R1048" s="108"/>
      <c r="S1048" s="107"/>
      <c r="T1048" s="107"/>
      <c r="U1048" s="33"/>
      <c r="V1048" s="31"/>
      <c r="W1048" s="38"/>
      <c r="X1048" s="38"/>
      <c r="Y1048" s="38"/>
      <c r="Z1048" s="38"/>
      <c r="AA1048" s="38"/>
      <c r="AB1048" s="33"/>
      <c r="AC1048" s="33"/>
      <c r="AD1048" s="33"/>
      <c r="AE1048" s="33"/>
      <c r="AF1048" s="33"/>
      <c r="AG1048" s="33"/>
      <c r="AH1048" s="33"/>
      <c r="AI1048" s="170"/>
      <c r="AJ1048" s="170"/>
      <c r="AK1048" s="170"/>
      <c r="AL1048" s="170"/>
      <c r="AM1048" s="33"/>
      <c r="AN1048" s="48"/>
      <c r="AO1048" s="34"/>
      <c r="AP1048" s="38"/>
      <c r="AQ1048" s="34"/>
      <c r="AR1048" s="31"/>
      <c r="AS1048" s="38"/>
      <c r="AT1048" s="38"/>
      <c r="AU1048" s="37"/>
      <c r="AV1048" s="38"/>
      <c r="AW1048" s="38"/>
      <c r="AX1048" s="147"/>
      <c r="AY1048" s="60"/>
      <c r="AZ1048" s="60"/>
      <c r="BA1048" s="148"/>
      <c r="BB1048" s="282"/>
      <c r="BC1048" s="283"/>
      <c r="BD1048" s="147"/>
      <c r="BE1048" s="147"/>
      <c r="BF1048" s="147"/>
      <c r="BG1048" s="147"/>
      <c r="BH1048" s="147"/>
      <c r="BI1048" s="147"/>
      <c r="BJ1048" s="147"/>
      <c r="BK1048" s="148"/>
      <c r="BL1048" s="149"/>
      <c r="BM1048" s="149"/>
      <c r="BN1048" s="147"/>
      <c r="BO1048" s="38"/>
      <c r="BP1048" s="38"/>
      <c r="BQ1048" s="187"/>
      <c r="BR1048" s="61"/>
      <c r="BS1048" s="61"/>
      <c r="BT1048" s="188"/>
      <c r="BU1048" s="275"/>
      <c r="BV1048" s="275"/>
      <c r="BW1048" s="187"/>
      <c r="BX1048" s="187"/>
      <c r="BY1048" s="187"/>
      <c r="BZ1048" s="187"/>
      <c r="CA1048" s="187"/>
      <c r="CB1048" s="187"/>
      <c r="CC1048" s="187"/>
      <c r="CD1048" s="187"/>
      <c r="CE1048" s="187"/>
      <c r="CF1048" s="188"/>
      <c r="CG1048" s="189"/>
      <c r="CH1048" s="189"/>
      <c r="CI1048" s="187"/>
      <c r="CJ1048" s="38"/>
      <c r="CK1048" s="38"/>
      <c r="CL1048" s="38"/>
      <c r="CM1048" s="38"/>
      <c r="CN1048" s="38"/>
      <c r="CO1048" s="38"/>
      <c r="CP1048" s="38"/>
      <c r="CQ1048" s="38"/>
      <c r="CR1048" s="38"/>
      <c r="CS1048" s="38"/>
    </row>
    <row r="1049" spans="1:97" ht="13.5" customHeight="1" x14ac:dyDescent="0.35">
      <c r="A1049" s="25"/>
      <c r="B1049" s="132"/>
      <c r="C1049" s="27"/>
      <c r="D1049" s="104"/>
      <c r="E1049" s="105"/>
      <c r="F1049" s="29"/>
      <c r="G1049" s="30"/>
      <c r="H1049" s="30"/>
      <c r="I1049" s="31"/>
      <c r="J1049" s="106"/>
      <c r="K1049" s="106"/>
      <c r="L1049" s="107"/>
      <c r="M1049" s="107"/>
      <c r="N1049" s="108"/>
      <c r="O1049" s="108"/>
      <c r="P1049" s="108"/>
      <c r="Q1049" s="108"/>
      <c r="R1049" s="108"/>
      <c r="S1049" s="107"/>
      <c r="T1049" s="107"/>
      <c r="U1049" s="33"/>
      <c r="V1049" s="31"/>
      <c r="W1049" s="38"/>
      <c r="X1049" s="38"/>
      <c r="Y1049" s="38"/>
      <c r="Z1049" s="38"/>
      <c r="AA1049" s="38"/>
      <c r="AB1049" s="33"/>
      <c r="AC1049" s="33"/>
      <c r="AD1049" s="33"/>
      <c r="AE1049" s="33"/>
      <c r="AF1049" s="33"/>
      <c r="AG1049" s="33"/>
      <c r="AH1049" s="33"/>
      <c r="AI1049" s="170"/>
      <c r="AJ1049" s="170"/>
      <c r="AK1049" s="170"/>
      <c r="AL1049" s="170"/>
      <c r="AM1049" s="33"/>
      <c r="AN1049" s="48"/>
      <c r="AO1049" s="34"/>
      <c r="AP1049" s="38"/>
      <c r="AQ1049" s="34"/>
      <c r="AR1049" s="31"/>
      <c r="AS1049" s="38"/>
      <c r="AT1049" s="38"/>
      <c r="AU1049" s="37"/>
      <c r="AV1049" s="38"/>
      <c r="AW1049" s="38"/>
      <c r="AX1049" s="147"/>
      <c r="AY1049" s="60"/>
      <c r="AZ1049" s="60"/>
      <c r="BA1049" s="148"/>
      <c r="BB1049" s="282"/>
      <c r="BC1049" s="283"/>
      <c r="BD1049" s="147"/>
      <c r="BE1049" s="147"/>
      <c r="BF1049" s="147"/>
      <c r="BG1049" s="147"/>
      <c r="BH1049" s="147"/>
      <c r="BI1049" s="147"/>
      <c r="BJ1049" s="147"/>
      <c r="BK1049" s="148"/>
      <c r="BL1049" s="149"/>
      <c r="BM1049" s="149"/>
      <c r="BN1049" s="147"/>
      <c r="BO1049" s="38"/>
      <c r="BP1049" s="38"/>
      <c r="BQ1049" s="187"/>
      <c r="BR1049" s="61"/>
      <c r="BS1049" s="61"/>
      <c r="BT1049" s="188"/>
      <c r="BU1049" s="275"/>
      <c r="BV1049" s="275"/>
      <c r="BW1049" s="187"/>
      <c r="BX1049" s="187"/>
      <c r="BY1049" s="187"/>
      <c r="BZ1049" s="187"/>
      <c r="CA1049" s="187"/>
      <c r="CB1049" s="187"/>
      <c r="CC1049" s="187"/>
      <c r="CD1049" s="187"/>
      <c r="CE1049" s="187"/>
      <c r="CF1049" s="188"/>
      <c r="CG1049" s="189"/>
      <c r="CH1049" s="189"/>
      <c r="CI1049" s="187"/>
      <c r="CJ1049" s="38"/>
      <c r="CK1049" s="38"/>
      <c r="CL1049" s="38"/>
      <c r="CM1049" s="38"/>
      <c r="CN1049" s="38"/>
      <c r="CO1049" s="38"/>
      <c r="CP1049" s="38"/>
      <c r="CQ1049" s="38"/>
      <c r="CR1049" s="38"/>
      <c r="CS1049" s="38"/>
    </row>
    <row r="1050" spans="1:97" ht="13.5" customHeight="1" x14ac:dyDescent="0.35">
      <c r="A1050" s="25"/>
      <c r="B1050" s="132"/>
      <c r="C1050" s="27"/>
      <c r="D1050" s="104"/>
      <c r="E1050" s="105"/>
      <c r="F1050" s="29"/>
      <c r="G1050" s="30"/>
      <c r="H1050" s="30"/>
      <c r="I1050" s="31"/>
      <c r="J1050" s="106"/>
      <c r="K1050" s="106"/>
      <c r="L1050" s="107"/>
      <c r="M1050" s="107"/>
      <c r="N1050" s="108"/>
      <c r="O1050" s="108"/>
      <c r="P1050" s="108"/>
      <c r="Q1050" s="108"/>
      <c r="R1050" s="108"/>
      <c r="S1050" s="107"/>
      <c r="T1050" s="107"/>
      <c r="U1050" s="33"/>
      <c r="V1050" s="31"/>
      <c r="W1050" s="38"/>
      <c r="X1050" s="38"/>
      <c r="Y1050" s="38"/>
      <c r="Z1050" s="38"/>
      <c r="AA1050" s="38"/>
      <c r="AB1050" s="33"/>
      <c r="AC1050" s="33"/>
      <c r="AD1050" s="33"/>
      <c r="AE1050" s="33"/>
      <c r="AF1050" s="33"/>
      <c r="AG1050" s="33"/>
      <c r="AH1050" s="33"/>
      <c r="AI1050" s="170"/>
      <c r="AJ1050" s="170"/>
      <c r="AK1050" s="170"/>
      <c r="AL1050" s="170"/>
      <c r="AM1050" s="33"/>
      <c r="AN1050" s="48"/>
      <c r="AO1050" s="34"/>
      <c r="AP1050" s="38"/>
      <c r="AQ1050" s="34"/>
      <c r="AR1050" s="31"/>
      <c r="AS1050" s="38"/>
      <c r="AT1050" s="38"/>
      <c r="AU1050" s="37"/>
      <c r="AV1050" s="38"/>
      <c r="AW1050" s="38"/>
      <c r="AX1050" s="147"/>
      <c r="AY1050" s="60"/>
      <c r="AZ1050" s="60"/>
      <c r="BA1050" s="148"/>
      <c r="BB1050" s="282"/>
      <c r="BC1050" s="283"/>
      <c r="BD1050" s="147"/>
      <c r="BE1050" s="147"/>
      <c r="BF1050" s="147"/>
      <c r="BG1050" s="147"/>
      <c r="BH1050" s="147"/>
      <c r="BI1050" s="147"/>
      <c r="BJ1050" s="147"/>
      <c r="BK1050" s="148"/>
      <c r="BL1050" s="149"/>
      <c r="BM1050" s="149"/>
      <c r="BN1050" s="147"/>
      <c r="BO1050" s="38"/>
      <c r="BP1050" s="38"/>
      <c r="BQ1050" s="187"/>
      <c r="BR1050" s="61"/>
      <c r="BS1050" s="61"/>
      <c r="BT1050" s="188"/>
      <c r="BU1050" s="275"/>
      <c r="BV1050" s="275"/>
      <c r="BW1050" s="187"/>
      <c r="BX1050" s="187"/>
      <c r="BY1050" s="187"/>
      <c r="BZ1050" s="187"/>
      <c r="CA1050" s="187"/>
      <c r="CB1050" s="187"/>
      <c r="CC1050" s="187"/>
      <c r="CD1050" s="187"/>
      <c r="CE1050" s="187"/>
      <c r="CF1050" s="188"/>
      <c r="CG1050" s="189"/>
      <c r="CH1050" s="189"/>
      <c r="CI1050" s="187"/>
      <c r="CJ1050" s="38"/>
      <c r="CK1050" s="38"/>
      <c r="CL1050" s="38"/>
      <c r="CM1050" s="38"/>
      <c r="CN1050" s="38"/>
      <c r="CO1050" s="38"/>
      <c r="CP1050" s="38"/>
      <c r="CQ1050" s="38"/>
      <c r="CR1050" s="38"/>
      <c r="CS1050" s="38"/>
    </row>
    <row r="1051" spans="1:97" ht="13.5" customHeight="1" x14ac:dyDescent="0.35">
      <c r="A1051" s="25"/>
      <c r="B1051" s="132"/>
      <c r="C1051" s="27"/>
      <c r="D1051" s="104"/>
      <c r="E1051" s="105"/>
      <c r="F1051" s="29"/>
      <c r="G1051" s="30"/>
      <c r="H1051" s="30"/>
      <c r="I1051" s="31"/>
      <c r="J1051" s="106"/>
      <c r="K1051" s="106"/>
      <c r="L1051" s="107"/>
      <c r="M1051" s="107"/>
      <c r="N1051" s="108"/>
      <c r="O1051" s="108"/>
      <c r="P1051" s="108"/>
      <c r="Q1051" s="108"/>
      <c r="R1051" s="108"/>
      <c r="S1051" s="107"/>
      <c r="T1051" s="107"/>
      <c r="U1051" s="33"/>
      <c r="V1051" s="31"/>
      <c r="W1051" s="38"/>
      <c r="X1051" s="38"/>
      <c r="Y1051" s="38"/>
      <c r="Z1051" s="38"/>
      <c r="AA1051" s="38"/>
      <c r="AB1051" s="33"/>
      <c r="AC1051" s="33"/>
      <c r="AD1051" s="33"/>
      <c r="AE1051" s="33"/>
      <c r="AF1051" s="33"/>
      <c r="AG1051" s="33"/>
      <c r="AH1051" s="33"/>
      <c r="AI1051" s="170"/>
      <c r="AJ1051" s="170"/>
      <c r="AK1051" s="170"/>
      <c r="AL1051" s="170"/>
      <c r="AM1051" s="33"/>
      <c r="AN1051" s="48"/>
      <c r="AO1051" s="34"/>
      <c r="AP1051" s="38"/>
      <c r="AQ1051" s="34"/>
      <c r="AR1051" s="31"/>
      <c r="AS1051" s="38"/>
      <c r="AT1051" s="38"/>
      <c r="AU1051" s="37"/>
      <c r="AV1051" s="38"/>
      <c r="AW1051" s="38"/>
      <c r="AX1051" s="147"/>
      <c r="AY1051" s="60"/>
      <c r="AZ1051" s="60"/>
      <c r="BA1051" s="148"/>
      <c r="BB1051" s="282"/>
      <c r="BC1051" s="283"/>
      <c r="BD1051" s="147"/>
      <c r="BE1051" s="147"/>
      <c r="BF1051" s="147"/>
      <c r="BG1051" s="147"/>
      <c r="BH1051" s="147"/>
      <c r="BI1051" s="147"/>
      <c r="BJ1051" s="147"/>
      <c r="BK1051" s="148"/>
      <c r="BL1051" s="149"/>
      <c r="BM1051" s="149"/>
      <c r="BN1051" s="147"/>
      <c r="BO1051" s="38"/>
      <c r="BP1051" s="38"/>
      <c r="BQ1051" s="187"/>
      <c r="BR1051" s="61"/>
      <c r="BS1051" s="61"/>
      <c r="BT1051" s="188"/>
      <c r="BU1051" s="275"/>
      <c r="BV1051" s="275"/>
      <c r="BW1051" s="187"/>
      <c r="BX1051" s="187"/>
      <c r="BY1051" s="187"/>
      <c r="BZ1051" s="187"/>
      <c r="CA1051" s="187"/>
      <c r="CB1051" s="187"/>
      <c r="CC1051" s="187"/>
      <c r="CD1051" s="187"/>
      <c r="CE1051" s="187"/>
      <c r="CF1051" s="188"/>
      <c r="CG1051" s="189"/>
      <c r="CH1051" s="189"/>
      <c r="CI1051" s="187"/>
      <c r="CJ1051" s="38"/>
      <c r="CK1051" s="38"/>
      <c r="CL1051" s="38"/>
      <c r="CM1051" s="38"/>
      <c r="CN1051" s="38"/>
      <c r="CO1051" s="38"/>
      <c r="CP1051" s="38"/>
      <c r="CQ1051" s="38"/>
      <c r="CR1051" s="38"/>
      <c r="CS1051" s="38"/>
    </row>
    <row r="1052" spans="1:97" ht="13.5" customHeight="1" x14ac:dyDescent="0.35">
      <c r="A1052" s="25"/>
      <c r="B1052" s="132"/>
      <c r="C1052" s="27"/>
      <c r="D1052" s="104"/>
      <c r="E1052" s="105"/>
      <c r="F1052" s="29"/>
      <c r="G1052" s="30"/>
      <c r="H1052" s="30"/>
      <c r="I1052" s="31"/>
      <c r="J1052" s="106"/>
      <c r="K1052" s="106"/>
      <c r="L1052" s="107"/>
      <c r="M1052" s="107"/>
      <c r="N1052" s="108"/>
      <c r="O1052" s="108"/>
      <c r="P1052" s="108"/>
      <c r="Q1052" s="108"/>
      <c r="R1052" s="108"/>
      <c r="S1052" s="107"/>
      <c r="T1052" s="107"/>
      <c r="U1052" s="33"/>
      <c r="V1052" s="31"/>
      <c r="W1052" s="38"/>
      <c r="X1052" s="38"/>
      <c r="Y1052" s="38"/>
      <c r="Z1052" s="38"/>
      <c r="AA1052" s="38"/>
      <c r="AB1052" s="33"/>
      <c r="AC1052" s="33"/>
      <c r="AD1052" s="33"/>
      <c r="AE1052" s="33"/>
      <c r="AF1052" s="33"/>
      <c r="AG1052" s="33"/>
      <c r="AH1052" s="33"/>
      <c r="AI1052" s="170"/>
      <c r="AJ1052" s="170"/>
      <c r="AK1052" s="170"/>
      <c r="AL1052" s="170"/>
      <c r="AM1052" s="33"/>
      <c r="AN1052" s="48"/>
      <c r="AO1052" s="34"/>
      <c r="AP1052" s="38"/>
      <c r="AQ1052" s="34"/>
      <c r="AR1052" s="31"/>
      <c r="AS1052" s="38"/>
      <c r="AT1052" s="38"/>
      <c r="AU1052" s="37"/>
      <c r="AV1052" s="38"/>
      <c r="AW1052" s="38"/>
      <c r="AX1052" s="147"/>
      <c r="AY1052" s="60"/>
      <c r="AZ1052" s="60"/>
      <c r="BA1052" s="148"/>
      <c r="BB1052" s="282"/>
      <c r="BC1052" s="283"/>
      <c r="BD1052" s="147"/>
      <c r="BE1052" s="147"/>
      <c r="BF1052" s="147"/>
      <c r="BG1052" s="147"/>
      <c r="BH1052" s="147"/>
      <c r="BI1052" s="147"/>
      <c r="BJ1052" s="147"/>
      <c r="BK1052" s="148"/>
      <c r="BL1052" s="149"/>
      <c r="BM1052" s="149"/>
      <c r="BN1052" s="147"/>
      <c r="BO1052" s="38"/>
      <c r="BP1052" s="38"/>
      <c r="BQ1052" s="187"/>
      <c r="BR1052" s="61"/>
      <c r="BS1052" s="61"/>
      <c r="BT1052" s="188"/>
      <c r="BU1052" s="275"/>
      <c r="BV1052" s="275"/>
      <c r="BW1052" s="187"/>
      <c r="BX1052" s="187"/>
      <c r="BY1052" s="187"/>
      <c r="BZ1052" s="187"/>
      <c r="CA1052" s="187"/>
      <c r="CB1052" s="187"/>
      <c r="CC1052" s="187"/>
      <c r="CD1052" s="187"/>
      <c r="CE1052" s="187"/>
      <c r="CF1052" s="188"/>
      <c r="CG1052" s="189"/>
      <c r="CH1052" s="189"/>
      <c r="CI1052" s="187"/>
      <c r="CJ1052" s="38"/>
      <c r="CK1052" s="38"/>
      <c r="CL1052" s="38"/>
      <c r="CM1052" s="38"/>
      <c r="CN1052" s="38"/>
      <c r="CO1052" s="38"/>
      <c r="CP1052" s="38"/>
      <c r="CQ1052" s="38"/>
      <c r="CR1052" s="38"/>
      <c r="CS1052" s="38"/>
    </row>
    <row r="1053" spans="1:97" ht="13.5" customHeight="1" x14ac:dyDescent="0.35">
      <c r="A1053" s="25"/>
      <c r="B1053" s="132"/>
      <c r="C1053" s="27"/>
      <c r="D1053" s="104"/>
      <c r="E1053" s="105"/>
      <c r="F1053" s="29"/>
      <c r="G1053" s="30"/>
      <c r="H1053" s="30"/>
      <c r="I1053" s="31"/>
      <c r="J1053" s="106"/>
      <c r="K1053" s="106"/>
      <c r="L1053" s="107"/>
      <c r="M1053" s="107"/>
      <c r="N1053" s="108"/>
      <c r="O1053" s="108"/>
      <c r="P1053" s="108"/>
      <c r="Q1053" s="108"/>
      <c r="R1053" s="108"/>
      <c r="S1053" s="107"/>
      <c r="T1053" s="107"/>
      <c r="U1053" s="33"/>
      <c r="V1053" s="31"/>
      <c r="W1053" s="38"/>
      <c r="X1053" s="38"/>
      <c r="Y1053" s="38"/>
      <c r="Z1053" s="38"/>
      <c r="AA1053" s="38"/>
      <c r="AB1053" s="33"/>
      <c r="AC1053" s="33"/>
      <c r="AD1053" s="33"/>
      <c r="AE1053" s="33"/>
      <c r="AF1053" s="33"/>
      <c r="AG1053" s="33"/>
      <c r="AH1053" s="33"/>
      <c r="AI1053" s="170"/>
      <c r="AJ1053" s="170"/>
      <c r="AK1053" s="170"/>
      <c r="AL1053" s="170"/>
      <c r="AM1053" s="33"/>
      <c r="AN1053" s="48"/>
      <c r="AO1053" s="34"/>
      <c r="AP1053" s="38"/>
      <c r="AQ1053" s="34"/>
      <c r="AR1053" s="31"/>
      <c r="AS1053" s="38"/>
      <c r="AT1053" s="38"/>
      <c r="AU1053" s="37"/>
      <c r="AV1053" s="38"/>
      <c r="AW1053" s="38"/>
      <c r="AX1053" s="147"/>
      <c r="AY1053" s="60"/>
      <c r="AZ1053" s="60"/>
      <c r="BA1053" s="148"/>
      <c r="BB1053" s="282"/>
      <c r="BC1053" s="283"/>
      <c r="BD1053" s="147"/>
      <c r="BE1053" s="147"/>
      <c r="BF1053" s="147"/>
      <c r="BG1053" s="147"/>
      <c r="BH1053" s="147"/>
      <c r="BI1053" s="147"/>
      <c r="BJ1053" s="147"/>
      <c r="BK1053" s="148"/>
      <c r="BL1053" s="149"/>
      <c r="BM1053" s="149"/>
      <c r="BN1053" s="147"/>
      <c r="BO1053" s="38"/>
      <c r="BP1053" s="38"/>
      <c r="BQ1053" s="187"/>
      <c r="BR1053" s="61"/>
      <c r="BS1053" s="61"/>
      <c r="BT1053" s="188"/>
      <c r="BU1053" s="275"/>
      <c r="BV1053" s="275"/>
      <c r="BW1053" s="187"/>
      <c r="BX1053" s="187"/>
      <c r="BY1053" s="187"/>
      <c r="BZ1053" s="187"/>
      <c r="CA1053" s="187"/>
      <c r="CB1053" s="187"/>
      <c r="CC1053" s="187"/>
      <c r="CD1053" s="187"/>
      <c r="CE1053" s="187"/>
      <c r="CF1053" s="188"/>
      <c r="CG1053" s="189"/>
      <c r="CH1053" s="189"/>
      <c r="CI1053" s="187"/>
      <c r="CJ1053" s="38"/>
      <c r="CK1053" s="38"/>
      <c r="CL1053" s="38"/>
      <c r="CM1053" s="38"/>
      <c r="CN1053" s="38"/>
      <c r="CO1053" s="38"/>
      <c r="CP1053" s="38"/>
      <c r="CQ1053" s="38"/>
      <c r="CR1053" s="38"/>
      <c r="CS1053" s="38"/>
    </row>
    <row r="1054" spans="1:97" ht="13.5" customHeight="1" x14ac:dyDescent="0.35">
      <c r="A1054" s="25"/>
      <c r="B1054" s="132"/>
      <c r="C1054" s="27"/>
      <c r="D1054" s="104"/>
      <c r="E1054" s="105"/>
      <c r="F1054" s="29"/>
      <c r="G1054" s="30"/>
      <c r="H1054" s="30"/>
      <c r="I1054" s="31"/>
      <c r="J1054" s="106"/>
      <c r="K1054" s="106"/>
      <c r="L1054" s="107"/>
      <c r="M1054" s="107"/>
      <c r="N1054" s="108"/>
      <c r="O1054" s="108"/>
      <c r="P1054" s="108"/>
      <c r="Q1054" s="108"/>
      <c r="R1054" s="108"/>
      <c r="S1054" s="107"/>
      <c r="T1054" s="107"/>
      <c r="U1054" s="33"/>
      <c r="V1054" s="31"/>
      <c r="W1054" s="38"/>
      <c r="X1054" s="38"/>
      <c r="Y1054" s="38"/>
      <c r="Z1054" s="38"/>
      <c r="AA1054" s="38"/>
      <c r="AB1054" s="33"/>
      <c r="AC1054" s="33"/>
      <c r="AD1054" s="33"/>
      <c r="AE1054" s="33"/>
      <c r="AF1054" s="33"/>
      <c r="AG1054" s="33"/>
      <c r="AH1054" s="33"/>
      <c r="AI1054" s="170"/>
      <c r="AJ1054" s="170"/>
      <c r="AK1054" s="170"/>
      <c r="AL1054" s="170"/>
      <c r="AM1054" s="33"/>
      <c r="AN1054" s="48"/>
      <c r="AO1054" s="34"/>
      <c r="AP1054" s="38"/>
      <c r="AQ1054" s="34"/>
      <c r="AR1054" s="31"/>
      <c r="AS1054" s="38"/>
      <c r="AT1054" s="38"/>
      <c r="AU1054" s="37"/>
      <c r="AV1054" s="38"/>
      <c r="AW1054" s="38"/>
      <c r="AX1054" s="147"/>
      <c r="AY1054" s="60"/>
      <c r="AZ1054" s="60"/>
      <c r="BA1054" s="148"/>
      <c r="BB1054" s="282"/>
      <c r="BC1054" s="283"/>
      <c r="BD1054" s="147"/>
      <c r="BE1054" s="147"/>
      <c r="BF1054" s="147"/>
      <c r="BG1054" s="147"/>
      <c r="BH1054" s="147"/>
      <c r="BI1054" s="147"/>
      <c r="BJ1054" s="147"/>
      <c r="BK1054" s="148"/>
      <c r="BL1054" s="149"/>
      <c r="BM1054" s="149"/>
      <c r="BN1054" s="147"/>
      <c r="BO1054" s="38"/>
      <c r="BP1054" s="38"/>
      <c r="BQ1054" s="187"/>
      <c r="BR1054" s="61"/>
      <c r="BS1054" s="61"/>
      <c r="BT1054" s="188"/>
      <c r="BU1054" s="275"/>
      <c r="BV1054" s="275"/>
      <c r="BW1054" s="187"/>
      <c r="BX1054" s="187"/>
      <c r="BY1054" s="187"/>
      <c r="BZ1054" s="187"/>
      <c r="CA1054" s="187"/>
      <c r="CB1054" s="187"/>
      <c r="CC1054" s="187"/>
      <c r="CD1054" s="187"/>
      <c r="CE1054" s="187"/>
      <c r="CF1054" s="188"/>
      <c r="CG1054" s="189"/>
      <c r="CH1054" s="189"/>
      <c r="CI1054" s="187"/>
      <c r="CJ1054" s="38"/>
      <c r="CK1054" s="38"/>
      <c r="CL1054" s="38"/>
      <c r="CM1054" s="38"/>
      <c r="CN1054" s="38"/>
      <c r="CO1054" s="38"/>
      <c r="CP1054" s="38"/>
      <c r="CQ1054" s="38"/>
      <c r="CR1054" s="38"/>
      <c r="CS1054" s="38"/>
    </row>
    <row r="1055" spans="1:97" ht="13.5" customHeight="1" x14ac:dyDescent="0.35">
      <c r="A1055" s="25"/>
      <c r="B1055" s="132"/>
      <c r="C1055" s="27"/>
      <c r="D1055" s="104"/>
      <c r="E1055" s="105"/>
      <c r="F1055" s="29"/>
      <c r="G1055" s="30"/>
      <c r="H1055" s="30"/>
      <c r="I1055" s="31"/>
      <c r="J1055" s="106"/>
      <c r="K1055" s="106"/>
      <c r="L1055" s="107"/>
      <c r="M1055" s="107"/>
      <c r="N1055" s="108"/>
      <c r="O1055" s="108"/>
      <c r="P1055" s="108"/>
      <c r="Q1055" s="108"/>
      <c r="R1055" s="108"/>
      <c r="S1055" s="107"/>
      <c r="T1055" s="107"/>
      <c r="U1055" s="33"/>
      <c r="V1055" s="31"/>
      <c r="W1055" s="38"/>
      <c r="X1055" s="38"/>
      <c r="Y1055" s="38"/>
      <c r="Z1055" s="38"/>
      <c r="AA1055" s="38"/>
      <c r="AB1055" s="33"/>
      <c r="AC1055" s="33"/>
      <c r="AD1055" s="33"/>
      <c r="AE1055" s="33"/>
      <c r="AF1055" s="33"/>
      <c r="AG1055" s="33"/>
      <c r="AH1055" s="33"/>
      <c r="AI1055" s="170"/>
      <c r="AJ1055" s="170"/>
      <c r="AK1055" s="170"/>
      <c r="AL1055" s="170"/>
      <c r="AM1055" s="33"/>
      <c r="AN1055" s="48"/>
      <c r="AO1055" s="34"/>
      <c r="AP1055" s="38"/>
      <c r="AQ1055" s="34"/>
      <c r="AR1055" s="31"/>
      <c r="AS1055" s="38"/>
      <c r="AT1055" s="38"/>
      <c r="AU1055" s="37"/>
      <c r="AV1055" s="38"/>
      <c r="AW1055" s="38"/>
      <c r="AX1055" s="147"/>
      <c r="AY1055" s="60"/>
      <c r="AZ1055" s="60"/>
      <c r="BA1055" s="148"/>
      <c r="BB1055" s="282"/>
      <c r="BC1055" s="283"/>
      <c r="BD1055" s="147"/>
      <c r="BE1055" s="147"/>
      <c r="BF1055" s="147"/>
      <c r="BG1055" s="147"/>
      <c r="BH1055" s="147"/>
      <c r="BI1055" s="147"/>
      <c r="BJ1055" s="147"/>
      <c r="BK1055" s="148"/>
      <c r="BL1055" s="149"/>
      <c r="BM1055" s="149"/>
      <c r="BN1055" s="147"/>
      <c r="BO1055" s="38"/>
      <c r="BP1055" s="38"/>
      <c r="BQ1055" s="187"/>
      <c r="BR1055" s="61"/>
      <c r="BS1055" s="61"/>
      <c r="BT1055" s="188"/>
      <c r="BU1055" s="275"/>
      <c r="BV1055" s="275"/>
      <c r="BW1055" s="187"/>
      <c r="BX1055" s="187"/>
      <c r="BY1055" s="187"/>
      <c r="BZ1055" s="187"/>
      <c r="CA1055" s="187"/>
      <c r="CB1055" s="187"/>
      <c r="CC1055" s="187"/>
      <c r="CD1055" s="187"/>
      <c r="CE1055" s="187"/>
      <c r="CF1055" s="188"/>
      <c r="CG1055" s="189"/>
      <c r="CH1055" s="189"/>
      <c r="CI1055" s="187"/>
      <c r="CJ1055" s="38"/>
      <c r="CK1055" s="38"/>
      <c r="CL1055" s="38"/>
      <c r="CM1055" s="38"/>
      <c r="CN1055" s="38"/>
      <c r="CO1055" s="38"/>
      <c r="CP1055" s="38"/>
      <c r="CQ1055" s="38"/>
      <c r="CR1055" s="38"/>
      <c r="CS1055" s="38"/>
    </row>
    <row r="1056" spans="1:97" ht="13.5" customHeight="1" x14ac:dyDescent="0.35">
      <c r="A1056" s="25"/>
      <c r="B1056" s="132"/>
      <c r="C1056" s="27"/>
      <c r="D1056" s="104"/>
      <c r="E1056" s="105"/>
      <c r="F1056" s="29"/>
      <c r="G1056" s="30"/>
      <c r="H1056" s="30"/>
      <c r="I1056" s="31"/>
      <c r="J1056" s="106"/>
      <c r="K1056" s="106"/>
      <c r="L1056" s="107"/>
      <c r="M1056" s="107"/>
      <c r="N1056" s="108"/>
      <c r="O1056" s="108"/>
      <c r="P1056" s="108"/>
      <c r="Q1056" s="108"/>
      <c r="R1056" s="108"/>
      <c r="S1056" s="107"/>
      <c r="T1056" s="107"/>
      <c r="U1056" s="33"/>
      <c r="V1056" s="31"/>
      <c r="W1056" s="38"/>
      <c r="X1056" s="38"/>
      <c r="Y1056" s="38"/>
      <c r="Z1056" s="38"/>
      <c r="AA1056" s="38"/>
      <c r="AB1056" s="33"/>
      <c r="AC1056" s="33"/>
      <c r="AD1056" s="33"/>
      <c r="AE1056" s="33"/>
      <c r="AF1056" s="33"/>
      <c r="AG1056" s="33"/>
      <c r="AH1056" s="33"/>
      <c r="AI1056" s="170"/>
      <c r="AJ1056" s="170"/>
      <c r="AK1056" s="170"/>
      <c r="AL1056" s="170"/>
      <c r="AM1056" s="33"/>
      <c r="AN1056" s="48"/>
      <c r="AO1056" s="34"/>
      <c r="AP1056" s="38"/>
      <c r="AQ1056" s="34"/>
      <c r="AR1056" s="31"/>
      <c r="AS1056" s="38"/>
      <c r="AT1056" s="38"/>
      <c r="AU1056" s="37"/>
      <c r="AV1056" s="38"/>
      <c r="AW1056" s="38"/>
      <c r="AX1056" s="147"/>
      <c r="AY1056" s="60"/>
      <c r="AZ1056" s="60"/>
      <c r="BA1056" s="148"/>
      <c r="BB1056" s="282"/>
      <c r="BC1056" s="283"/>
      <c r="BD1056" s="147"/>
      <c r="BE1056" s="147"/>
      <c r="BF1056" s="147"/>
      <c r="BG1056" s="147"/>
      <c r="BH1056" s="147"/>
      <c r="BI1056" s="147"/>
      <c r="BJ1056" s="147"/>
      <c r="BK1056" s="148"/>
      <c r="BL1056" s="149"/>
      <c r="BM1056" s="149"/>
      <c r="BN1056" s="147"/>
      <c r="BO1056" s="38"/>
      <c r="BP1056" s="38"/>
      <c r="BQ1056" s="187"/>
      <c r="BR1056" s="61"/>
      <c r="BS1056" s="61"/>
      <c r="BT1056" s="188"/>
      <c r="BU1056" s="275"/>
      <c r="BV1056" s="275"/>
      <c r="BW1056" s="187"/>
      <c r="BX1056" s="187"/>
      <c r="BY1056" s="187"/>
      <c r="BZ1056" s="187"/>
      <c r="CA1056" s="187"/>
      <c r="CB1056" s="187"/>
      <c r="CC1056" s="187"/>
      <c r="CD1056" s="187"/>
      <c r="CE1056" s="187"/>
      <c r="CF1056" s="188"/>
      <c r="CG1056" s="189"/>
      <c r="CH1056" s="189"/>
      <c r="CI1056" s="187"/>
      <c r="CJ1056" s="38"/>
      <c r="CK1056" s="38"/>
      <c r="CL1056" s="38"/>
      <c r="CM1056" s="38"/>
      <c r="CN1056" s="38"/>
      <c r="CO1056" s="38"/>
      <c r="CP1056" s="38"/>
      <c r="CQ1056" s="38"/>
      <c r="CR1056" s="38"/>
      <c r="CS1056" s="38"/>
    </row>
    <row r="1057" spans="1:97" ht="13.5" customHeight="1" x14ac:dyDescent="0.35">
      <c r="A1057" s="25"/>
      <c r="B1057" s="132"/>
      <c r="C1057" s="27"/>
      <c r="D1057" s="104"/>
      <c r="E1057" s="105"/>
      <c r="F1057" s="29"/>
      <c r="G1057" s="30"/>
      <c r="H1057" s="30"/>
      <c r="I1057" s="31"/>
      <c r="J1057" s="106"/>
      <c r="K1057" s="106"/>
      <c r="L1057" s="107"/>
      <c r="M1057" s="107"/>
      <c r="N1057" s="108"/>
      <c r="O1057" s="108"/>
      <c r="P1057" s="108"/>
      <c r="Q1057" s="108"/>
      <c r="R1057" s="108"/>
      <c r="S1057" s="107"/>
      <c r="T1057" s="107"/>
      <c r="U1057" s="33"/>
      <c r="V1057" s="31"/>
      <c r="W1057" s="38"/>
      <c r="X1057" s="38"/>
      <c r="Y1057" s="38"/>
      <c r="Z1057" s="38"/>
      <c r="AA1057" s="38"/>
      <c r="AB1057" s="33"/>
      <c r="AC1057" s="33"/>
      <c r="AD1057" s="33"/>
      <c r="AE1057" s="33"/>
      <c r="AF1057" s="33"/>
      <c r="AG1057" s="33"/>
      <c r="AH1057" s="33"/>
      <c r="AI1057" s="170"/>
      <c r="AJ1057" s="170"/>
      <c r="AK1057" s="170"/>
      <c r="AL1057" s="170"/>
      <c r="AM1057" s="33"/>
      <c r="AN1057" s="48"/>
      <c r="AO1057" s="34"/>
      <c r="AP1057" s="38"/>
      <c r="AQ1057" s="34"/>
      <c r="AR1057" s="31"/>
      <c r="AS1057" s="38"/>
      <c r="AT1057" s="38"/>
      <c r="AU1057" s="37"/>
      <c r="AV1057" s="38"/>
      <c r="AW1057" s="38"/>
      <c r="AX1057" s="147"/>
      <c r="AY1057" s="60"/>
      <c r="AZ1057" s="60"/>
      <c r="BA1057" s="148"/>
      <c r="BB1057" s="282"/>
      <c r="BC1057" s="283"/>
      <c r="BD1057" s="147"/>
      <c r="BE1057" s="147"/>
      <c r="BF1057" s="147"/>
      <c r="BG1057" s="147"/>
      <c r="BH1057" s="147"/>
      <c r="BI1057" s="147"/>
      <c r="BJ1057" s="147"/>
      <c r="BK1057" s="148"/>
      <c r="BL1057" s="149"/>
      <c r="BM1057" s="149"/>
      <c r="BN1057" s="147"/>
      <c r="BO1057" s="38"/>
      <c r="BP1057" s="38"/>
      <c r="BQ1057" s="187"/>
      <c r="BR1057" s="61"/>
      <c r="BS1057" s="61"/>
      <c r="BT1057" s="188"/>
      <c r="BU1057" s="275"/>
      <c r="BV1057" s="275"/>
      <c r="BW1057" s="187"/>
      <c r="BX1057" s="187"/>
      <c r="BY1057" s="187"/>
      <c r="BZ1057" s="187"/>
      <c r="CA1057" s="187"/>
      <c r="CB1057" s="187"/>
      <c r="CC1057" s="187"/>
      <c r="CD1057" s="187"/>
      <c r="CE1057" s="187"/>
      <c r="CF1057" s="188"/>
      <c r="CG1057" s="189"/>
      <c r="CH1057" s="189"/>
      <c r="CI1057" s="187"/>
      <c r="CJ1057" s="38"/>
      <c r="CK1057" s="38"/>
      <c r="CL1057" s="38"/>
      <c r="CM1057" s="38"/>
      <c r="CN1057" s="38"/>
      <c r="CO1057" s="38"/>
      <c r="CP1057" s="38"/>
      <c r="CQ1057" s="38"/>
      <c r="CR1057" s="38"/>
      <c r="CS1057" s="38"/>
    </row>
    <row r="1058" spans="1:97" ht="13.5" customHeight="1" x14ac:dyDescent="0.35">
      <c r="A1058" s="25"/>
      <c r="B1058" s="132"/>
      <c r="C1058" s="27"/>
      <c r="D1058" s="104"/>
      <c r="E1058" s="105"/>
      <c r="F1058" s="29"/>
      <c r="G1058" s="30"/>
      <c r="H1058" s="30"/>
      <c r="I1058" s="31"/>
      <c r="J1058" s="106"/>
      <c r="K1058" s="106"/>
      <c r="L1058" s="107"/>
      <c r="M1058" s="107"/>
      <c r="N1058" s="108"/>
      <c r="O1058" s="108"/>
      <c r="P1058" s="108"/>
      <c r="Q1058" s="108"/>
      <c r="R1058" s="108"/>
      <c r="S1058" s="107"/>
      <c r="T1058" s="107"/>
      <c r="U1058" s="33"/>
      <c r="V1058" s="31"/>
      <c r="W1058" s="38"/>
      <c r="X1058" s="38"/>
      <c r="Y1058" s="38"/>
      <c r="Z1058" s="38"/>
      <c r="AA1058" s="38"/>
      <c r="AB1058" s="33"/>
      <c r="AC1058" s="33"/>
      <c r="AD1058" s="33"/>
      <c r="AE1058" s="33"/>
      <c r="AF1058" s="33"/>
      <c r="AG1058" s="33"/>
      <c r="AH1058" s="33"/>
      <c r="AI1058" s="170"/>
      <c r="AJ1058" s="170"/>
      <c r="AK1058" s="170"/>
      <c r="AL1058" s="170"/>
      <c r="AM1058" s="33"/>
      <c r="AN1058" s="48"/>
      <c r="AO1058" s="34"/>
      <c r="AP1058" s="38"/>
      <c r="AQ1058" s="34"/>
      <c r="AR1058" s="31"/>
      <c r="AS1058" s="38"/>
      <c r="AT1058" s="38"/>
      <c r="AU1058" s="37"/>
      <c r="AV1058" s="38"/>
      <c r="AW1058" s="38"/>
      <c r="AX1058" s="147"/>
      <c r="AY1058" s="60"/>
      <c r="AZ1058" s="60"/>
      <c r="BA1058" s="148"/>
      <c r="BB1058" s="282"/>
      <c r="BC1058" s="283"/>
      <c r="BD1058" s="147"/>
      <c r="BE1058" s="147"/>
      <c r="BF1058" s="147"/>
      <c r="BG1058" s="147"/>
      <c r="BH1058" s="147"/>
      <c r="BI1058" s="147"/>
      <c r="BJ1058" s="147"/>
      <c r="BK1058" s="148"/>
      <c r="BL1058" s="149"/>
      <c r="BM1058" s="149"/>
      <c r="BN1058" s="147"/>
      <c r="BO1058" s="38"/>
      <c r="BP1058" s="38"/>
      <c r="BQ1058" s="187"/>
      <c r="BR1058" s="61"/>
      <c r="BS1058" s="61"/>
      <c r="BT1058" s="188"/>
      <c r="BU1058" s="275"/>
      <c r="BV1058" s="275"/>
      <c r="BW1058" s="187"/>
      <c r="BX1058" s="187"/>
      <c r="BY1058" s="187"/>
      <c r="BZ1058" s="187"/>
      <c r="CA1058" s="187"/>
      <c r="CB1058" s="187"/>
      <c r="CC1058" s="187"/>
      <c r="CD1058" s="187"/>
      <c r="CE1058" s="187"/>
      <c r="CF1058" s="188"/>
      <c r="CG1058" s="189"/>
      <c r="CH1058" s="189"/>
      <c r="CI1058" s="187"/>
      <c r="CJ1058" s="38"/>
      <c r="CK1058" s="38"/>
      <c r="CL1058" s="38"/>
      <c r="CM1058" s="38"/>
      <c r="CN1058" s="38"/>
      <c r="CO1058" s="38"/>
      <c r="CP1058" s="38"/>
      <c r="CQ1058" s="38"/>
      <c r="CR1058" s="38"/>
      <c r="CS1058" s="38"/>
    </row>
    <row r="1059" spans="1:97" ht="13.5" customHeight="1" x14ac:dyDescent="0.35">
      <c r="A1059" s="25"/>
      <c r="B1059" s="132"/>
      <c r="C1059" s="27"/>
      <c r="D1059" s="104"/>
      <c r="E1059" s="105"/>
      <c r="F1059" s="29"/>
      <c r="G1059" s="30"/>
      <c r="H1059" s="30"/>
      <c r="I1059" s="31"/>
      <c r="J1059" s="106"/>
      <c r="K1059" s="106"/>
      <c r="L1059" s="107"/>
      <c r="M1059" s="107"/>
      <c r="N1059" s="108"/>
      <c r="O1059" s="108"/>
      <c r="P1059" s="108"/>
      <c r="Q1059" s="108"/>
      <c r="R1059" s="108"/>
      <c r="S1059" s="107"/>
      <c r="T1059" s="107"/>
      <c r="U1059" s="33"/>
      <c r="V1059" s="31"/>
      <c r="W1059" s="38"/>
      <c r="X1059" s="38"/>
      <c r="Y1059" s="38"/>
      <c r="Z1059" s="38"/>
      <c r="AA1059" s="38"/>
      <c r="AB1059" s="33"/>
      <c r="AC1059" s="33"/>
      <c r="AD1059" s="33"/>
      <c r="AE1059" s="33"/>
      <c r="AF1059" s="33"/>
      <c r="AG1059" s="33"/>
      <c r="AH1059" s="33"/>
      <c r="AI1059" s="170"/>
      <c r="AJ1059" s="170"/>
      <c r="AK1059" s="170"/>
      <c r="AL1059" s="170"/>
      <c r="AM1059" s="33"/>
      <c r="AN1059" s="48"/>
      <c r="AO1059" s="34"/>
      <c r="AP1059" s="38"/>
      <c r="AQ1059" s="34"/>
      <c r="AR1059" s="31"/>
      <c r="AS1059" s="38"/>
      <c r="AT1059" s="38"/>
      <c r="AU1059" s="37"/>
      <c r="AV1059" s="38"/>
      <c r="AW1059" s="38"/>
      <c r="AX1059" s="147"/>
      <c r="AY1059" s="60"/>
      <c r="AZ1059" s="60"/>
      <c r="BA1059" s="148"/>
      <c r="BB1059" s="282"/>
      <c r="BC1059" s="283"/>
      <c r="BD1059" s="147"/>
      <c r="BE1059" s="147"/>
      <c r="BF1059" s="147"/>
      <c r="BG1059" s="147"/>
      <c r="BH1059" s="147"/>
      <c r="BI1059" s="147"/>
      <c r="BJ1059" s="147"/>
      <c r="BK1059" s="148"/>
      <c r="BL1059" s="149"/>
      <c r="BM1059" s="149"/>
      <c r="BN1059" s="147"/>
      <c r="BO1059" s="38"/>
      <c r="BP1059" s="38"/>
      <c r="BQ1059" s="187"/>
      <c r="BR1059" s="61"/>
      <c r="BS1059" s="61"/>
      <c r="BT1059" s="188"/>
      <c r="BU1059" s="275"/>
      <c r="BV1059" s="275"/>
      <c r="BW1059" s="187"/>
      <c r="BX1059" s="187"/>
      <c r="BY1059" s="187"/>
      <c r="BZ1059" s="187"/>
      <c r="CA1059" s="187"/>
      <c r="CB1059" s="187"/>
      <c r="CC1059" s="187"/>
      <c r="CD1059" s="187"/>
      <c r="CE1059" s="187"/>
      <c r="CF1059" s="188"/>
      <c r="CG1059" s="189"/>
      <c r="CH1059" s="189"/>
      <c r="CI1059" s="187"/>
      <c r="CJ1059" s="38"/>
      <c r="CK1059" s="38"/>
      <c r="CL1059" s="38"/>
      <c r="CM1059" s="38"/>
      <c r="CN1059" s="38"/>
      <c r="CO1059" s="38"/>
      <c r="CP1059" s="38"/>
      <c r="CQ1059" s="38"/>
      <c r="CR1059" s="38"/>
      <c r="CS1059" s="38"/>
    </row>
    <row r="1060" spans="1:97" ht="13.5" customHeight="1" x14ac:dyDescent="0.35">
      <c r="A1060" s="25"/>
      <c r="B1060" s="132"/>
      <c r="C1060" s="27"/>
      <c r="D1060" s="104"/>
      <c r="E1060" s="105"/>
      <c r="F1060" s="29"/>
      <c r="G1060" s="30"/>
      <c r="H1060" s="30"/>
      <c r="I1060" s="31"/>
      <c r="J1060" s="106"/>
      <c r="K1060" s="106"/>
      <c r="L1060" s="107"/>
      <c r="M1060" s="107"/>
      <c r="N1060" s="108"/>
      <c r="O1060" s="108"/>
      <c r="P1060" s="108"/>
      <c r="Q1060" s="108"/>
      <c r="R1060" s="108"/>
      <c r="S1060" s="107"/>
      <c r="T1060" s="107"/>
      <c r="U1060" s="33"/>
      <c r="V1060" s="31"/>
      <c r="W1060" s="38"/>
      <c r="X1060" s="38"/>
      <c r="Y1060" s="38"/>
      <c r="Z1060" s="38"/>
      <c r="AA1060" s="38"/>
      <c r="AB1060" s="33"/>
      <c r="AC1060" s="33"/>
      <c r="AD1060" s="33"/>
      <c r="AE1060" s="33"/>
      <c r="AF1060" s="33"/>
      <c r="AG1060" s="33"/>
      <c r="AH1060" s="33"/>
      <c r="AI1060" s="170"/>
      <c r="AJ1060" s="170"/>
      <c r="AK1060" s="170"/>
      <c r="AL1060" s="170"/>
      <c r="AM1060" s="33"/>
      <c r="AN1060" s="48"/>
      <c r="AO1060" s="34"/>
      <c r="AP1060" s="38"/>
      <c r="AQ1060" s="34"/>
      <c r="AR1060" s="31"/>
      <c r="AS1060" s="38"/>
      <c r="AT1060" s="38"/>
      <c r="AU1060" s="37"/>
      <c r="AV1060" s="38"/>
      <c r="AW1060" s="38"/>
      <c r="AX1060" s="147"/>
      <c r="AY1060" s="60"/>
      <c r="AZ1060" s="60"/>
      <c r="BA1060" s="148"/>
      <c r="BB1060" s="282"/>
      <c r="BC1060" s="283"/>
      <c r="BD1060" s="147"/>
      <c r="BE1060" s="147"/>
      <c r="BF1060" s="147"/>
      <c r="BG1060" s="147"/>
      <c r="BH1060" s="147"/>
      <c r="BI1060" s="147"/>
      <c r="BJ1060" s="147"/>
      <c r="BK1060" s="148"/>
      <c r="BL1060" s="149"/>
      <c r="BM1060" s="149"/>
      <c r="BN1060" s="147"/>
      <c r="BO1060" s="38"/>
      <c r="BP1060" s="38"/>
      <c r="BQ1060" s="187"/>
      <c r="BR1060" s="61"/>
      <c r="BS1060" s="61"/>
      <c r="BT1060" s="188"/>
      <c r="BU1060" s="275"/>
      <c r="BV1060" s="275"/>
      <c r="BW1060" s="187"/>
      <c r="BX1060" s="187"/>
      <c r="BY1060" s="187"/>
      <c r="BZ1060" s="187"/>
      <c r="CA1060" s="187"/>
      <c r="CB1060" s="187"/>
      <c r="CC1060" s="187"/>
      <c r="CD1060" s="187"/>
      <c r="CE1060" s="187"/>
      <c r="CF1060" s="188"/>
      <c r="CG1060" s="189"/>
      <c r="CH1060" s="189"/>
      <c r="CI1060" s="187"/>
      <c r="CJ1060" s="38"/>
      <c r="CK1060" s="38"/>
      <c r="CL1060" s="38"/>
      <c r="CM1060" s="38"/>
      <c r="CN1060" s="38"/>
      <c r="CO1060" s="38"/>
      <c r="CP1060" s="38"/>
      <c r="CQ1060" s="38"/>
      <c r="CR1060" s="38"/>
      <c r="CS1060" s="38"/>
    </row>
    <row r="1061" spans="1:97" ht="13.5" customHeight="1" x14ac:dyDescent="0.35">
      <c r="A1061" s="25"/>
      <c r="B1061" s="132"/>
      <c r="C1061" s="27"/>
      <c r="D1061" s="104"/>
      <c r="E1061" s="105"/>
      <c r="F1061" s="29"/>
      <c r="G1061" s="30"/>
      <c r="H1061" s="30"/>
      <c r="I1061" s="31"/>
      <c r="J1061" s="106"/>
      <c r="K1061" s="106"/>
      <c r="L1061" s="107"/>
      <c r="M1061" s="107"/>
      <c r="N1061" s="108"/>
      <c r="O1061" s="108"/>
      <c r="P1061" s="108"/>
      <c r="Q1061" s="108"/>
      <c r="R1061" s="108"/>
      <c r="S1061" s="107"/>
      <c r="T1061" s="107"/>
      <c r="U1061" s="33"/>
      <c r="V1061" s="31"/>
      <c r="W1061" s="38"/>
      <c r="X1061" s="38"/>
      <c r="Y1061" s="38"/>
      <c r="Z1061" s="38"/>
      <c r="AA1061" s="38"/>
      <c r="AB1061" s="33"/>
      <c r="AC1061" s="33"/>
      <c r="AD1061" s="33"/>
      <c r="AE1061" s="33"/>
      <c r="AF1061" s="33"/>
      <c r="AG1061" s="33"/>
      <c r="AH1061" s="33"/>
      <c r="AI1061" s="170"/>
      <c r="AJ1061" s="170"/>
      <c r="AK1061" s="170"/>
      <c r="AL1061" s="170"/>
      <c r="AM1061" s="33"/>
      <c r="AN1061" s="48"/>
      <c r="AO1061" s="34"/>
      <c r="AP1061" s="38"/>
      <c r="AQ1061" s="34"/>
      <c r="AR1061" s="31"/>
      <c r="AS1061" s="38"/>
      <c r="AT1061" s="38"/>
      <c r="AU1061" s="37"/>
      <c r="AV1061" s="38"/>
      <c r="AW1061" s="38"/>
      <c r="AX1061" s="147"/>
      <c r="AY1061" s="60"/>
      <c r="AZ1061" s="60"/>
      <c r="BA1061" s="148"/>
      <c r="BB1061" s="282"/>
      <c r="BC1061" s="283"/>
      <c r="BD1061" s="147"/>
      <c r="BE1061" s="147"/>
      <c r="BF1061" s="147"/>
      <c r="BG1061" s="147"/>
      <c r="BH1061" s="147"/>
      <c r="BI1061" s="147"/>
      <c r="BJ1061" s="147"/>
      <c r="BK1061" s="148"/>
      <c r="BL1061" s="149"/>
      <c r="BM1061" s="149"/>
      <c r="BN1061" s="147"/>
      <c r="BO1061" s="38"/>
      <c r="BP1061" s="38"/>
      <c r="BQ1061" s="187"/>
      <c r="BR1061" s="61"/>
      <c r="BS1061" s="61"/>
      <c r="BT1061" s="188"/>
      <c r="BU1061" s="275"/>
      <c r="BV1061" s="275"/>
      <c r="BW1061" s="187"/>
      <c r="BX1061" s="187"/>
      <c r="BY1061" s="187"/>
      <c r="BZ1061" s="187"/>
      <c r="CA1061" s="187"/>
      <c r="CB1061" s="187"/>
      <c r="CC1061" s="187"/>
      <c r="CD1061" s="187"/>
      <c r="CE1061" s="187"/>
      <c r="CF1061" s="188"/>
      <c r="CG1061" s="189"/>
      <c r="CH1061" s="189"/>
      <c r="CI1061" s="187"/>
      <c r="CJ1061" s="38"/>
      <c r="CK1061" s="38"/>
      <c r="CL1061" s="38"/>
      <c r="CM1061" s="38"/>
      <c r="CN1061" s="38"/>
      <c r="CO1061" s="38"/>
      <c r="CP1061" s="38"/>
      <c r="CQ1061" s="38"/>
      <c r="CR1061" s="38"/>
      <c r="CS1061" s="38"/>
    </row>
    <row r="1062" spans="1:97" ht="13.5" customHeight="1" x14ac:dyDescent="0.35">
      <c r="A1062" s="25"/>
      <c r="B1062" s="132"/>
      <c r="C1062" s="27"/>
      <c r="D1062" s="104"/>
      <c r="E1062" s="105"/>
      <c r="F1062" s="29"/>
      <c r="G1062" s="30"/>
      <c r="H1062" s="30"/>
      <c r="I1062" s="31"/>
      <c r="J1062" s="106"/>
      <c r="K1062" s="106"/>
      <c r="L1062" s="107"/>
      <c r="M1062" s="107"/>
      <c r="N1062" s="108"/>
      <c r="O1062" s="108"/>
      <c r="P1062" s="108"/>
      <c r="Q1062" s="108"/>
      <c r="R1062" s="108"/>
      <c r="S1062" s="107"/>
      <c r="T1062" s="107"/>
      <c r="U1062" s="33"/>
      <c r="V1062" s="31"/>
      <c r="W1062" s="38"/>
      <c r="X1062" s="38"/>
      <c r="Y1062" s="38"/>
      <c r="Z1062" s="38"/>
      <c r="AA1062" s="38"/>
      <c r="AB1062" s="33"/>
      <c r="AC1062" s="33"/>
      <c r="AD1062" s="33"/>
      <c r="AE1062" s="33"/>
      <c r="AF1062" s="33"/>
      <c r="AG1062" s="33"/>
      <c r="AH1062" s="33"/>
      <c r="AI1062" s="170"/>
      <c r="AJ1062" s="170"/>
      <c r="AK1062" s="170"/>
      <c r="AL1062" s="170"/>
      <c r="AM1062" s="33"/>
      <c r="AN1062" s="48"/>
      <c r="AO1062" s="34"/>
      <c r="AP1062" s="38"/>
      <c r="AQ1062" s="34"/>
      <c r="AR1062" s="31"/>
      <c r="AS1062" s="38"/>
      <c r="AT1062" s="38"/>
      <c r="AU1062" s="37"/>
      <c r="AV1062" s="38"/>
      <c r="AW1062" s="38"/>
      <c r="AX1062" s="147"/>
      <c r="AY1062" s="60"/>
      <c r="AZ1062" s="60"/>
      <c r="BA1062" s="148"/>
      <c r="BB1062" s="282"/>
      <c r="BC1062" s="283"/>
      <c r="BD1062" s="147"/>
      <c r="BE1062" s="147"/>
      <c r="BF1062" s="147"/>
      <c r="BG1062" s="147"/>
      <c r="BH1062" s="147"/>
      <c r="BI1062" s="147"/>
      <c r="BJ1062" s="147"/>
      <c r="BK1062" s="148"/>
      <c r="BL1062" s="149"/>
      <c r="BM1062" s="149"/>
      <c r="BN1062" s="147"/>
      <c r="BO1062" s="38"/>
      <c r="BP1062" s="38"/>
      <c r="BQ1062" s="187"/>
      <c r="BR1062" s="61"/>
      <c r="BS1062" s="61"/>
      <c r="BT1062" s="188"/>
      <c r="BU1062" s="275"/>
      <c r="BV1062" s="275"/>
      <c r="BW1062" s="187"/>
      <c r="BX1062" s="187"/>
      <c r="BY1062" s="187"/>
      <c r="BZ1062" s="187"/>
      <c r="CA1062" s="187"/>
      <c r="CB1062" s="187"/>
      <c r="CC1062" s="187"/>
      <c r="CD1062" s="187"/>
      <c r="CE1062" s="187"/>
      <c r="CF1062" s="188"/>
      <c r="CG1062" s="189"/>
      <c r="CH1062" s="189"/>
      <c r="CI1062" s="187"/>
      <c r="CJ1062" s="38"/>
      <c r="CK1062" s="38"/>
      <c r="CL1062" s="38"/>
      <c r="CM1062" s="38"/>
      <c r="CN1062" s="38"/>
      <c r="CO1062" s="38"/>
      <c r="CP1062" s="38"/>
      <c r="CQ1062" s="38"/>
      <c r="CR1062" s="38"/>
      <c r="CS1062" s="38"/>
    </row>
    <row r="1063" spans="1:97" ht="13.5" customHeight="1" x14ac:dyDescent="0.35">
      <c r="A1063" s="25"/>
      <c r="B1063" s="132"/>
      <c r="C1063" s="27"/>
      <c r="D1063" s="104"/>
      <c r="E1063" s="105"/>
      <c r="F1063" s="29"/>
      <c r="G1063" s="30"/>
      <c r="H1063" s="30"/>
      <c r="I1063" s="31"/>
      <c r="J1063" s="106"/>
      <c r="K1063" s="106"/>
      <c r="L1063" s="107"/>
      <c r="M1063" s="107"/>
      <c r="N1063" s="108"/>
      <c r="O1063" s="108"/>
      <c r="P1063" s="108"/>
      <c r="Q1063" s="108"/>
      <c r="R1063" s="108"/>
      <c r="S1063" s="107"/>
      <c r="T1063" s="107"/>
      <c r="U1063" s="33"/>
      <c r="V1063" s="31"/>
      <c r="W1063" s="38"/>
      <c r="X1063" s="38"/>
      <c r="Y1063" s="38"/>
      <c r="Z1063" s="38"/>
      <c r="AA1063" s="38"/>
      <c r="AB1063" s="33"/>
      <c r="AC1063" s="33"/>
      <c r="AD1063" s="33"/>
      <c r="AE1063" s="33"/>
      <c r="AF1063" s="33"/>
      <c r="AG1063" s="33"/>
      <c r="AH1063" s="33"/>
      <c r="AI1063" s="170"/>
      <c r="AJ1063" s="170"/>
      <c r="AK1063" s="170"/>
      <c r="AL1063" s="170"/>
      <c r="AM1063" s="33"/>
      <c r="AN1063" s="48"/>
      <c r="AO1063" s="34"/>
      <c r="AP1063" s="38"/>
      <c r="AQ1063" s="34"/>
      <c r="AR1063" s="31"/>
      <c r="AS1063" s="38"/>
      <c r="AT1063" s="38"/>
      <c r="AU1063" s="37"/>
      <c r="AV1063" s="38"/>
      <c r="AW1063" s="38"/>
      <c r="AX1063" s="147"/>
      <c r="AY1063" s="60"/>
      <c r="AZ1063" s="60"/>
      <c r="BA1063" s="148"/>
      <c r="BB1063" s="282"/>
      <c r="BC1063" s="283"/>
      <c r="BD1063" s="147"/>
      <c r="BE1063" s="147"/>
      <c r="BF1063" s="147"/>
      <c r="BG1063" s="147"/>
      <c r="BH1063" s="147"/>
      <c r="BI1063" s="147"/>
      <c r="BJ1063" s="147"/>
      <c r="BK1063" s="148"/>
      <c r="BL1063" s="149"/>
      <c r="BM1063" s="149"/>
      <c r="BN1063" s="147"/>
      <c r="BO1063" s="38"/>
      <c r="BP1063" s="38"/>
      <c r="BQ1063" s="187"/>
      <c r="BR1063" s="61"/>
      <c r="BS1063" s="61"/>
      <c r="BT1063" s="188"/>
      <c r="BU1063" s="275"/>
      <c r="BV1063" s="275"/>
      <c r="BW1063" s="187"/>
      <c r="BX1063" s="187"/>
      <c r="BY1063" s="187"/>
      <c r="BZ1063" s="187"/>
      <c r="CA1063" s="187"/>
      <c r="CB1063" s="187"/>
      <c r="CC1063" s="187"/>
      <c r="CD1063" s="187"/>
      <c r="CE1063" s="187"/>
      <c r="CF1063" s="188"/>
      <c r="CG1063" s="189"/>
      <c r="CH1063" s="189"/>
      <c r="CI1063" s="187"/>
      <c r="CJ1063" s="38"/>
      <c r="CK1063" s="38"/>
      <c r="CL1063" s="38"/>
      <c r="CM1063" s="38"/>
      <c r="CN1063" s="38"/>
      <c r="CO1063" s="38"/>
      <c r="CP1063" s="38"/>
      <c r="CQ1063" s="38"/>
      <c r="CR1063" s="38"/>
      <c r="CS1063" s="38"/>
    </row>
    <row r="1064" spans="1:97" ht="13.5" customHeight="1" x14ac:dyDescent="0.35">
      <c r="A1064" s="25"/>
      <c r="B1064" s="132"/>
      <c r="C1064" s="27"/>
      <c r="D1064" s="104"/>
      <c r="E1064" s="105"/>
      <c r="F1064" s="29"/>
      <c r="G1064" s="30"/>
      <c r="H1064" s="30"/>
      <c r="I1064" s="31"/>
      <c r="J1064" s="106"/>
      <c r="K1064" s="106"/>
      <c r="L1064" s="107"/>
      <c r="M1064" s="107"/>
      <c r="N1064" s="108"/>
      <c r="O1064" s="108"/>
      <c r="P1064" s="108"/>
      <c r="Q1064" s="108"/>
      <c r="R1064" s="108"/>
      <c r="S1064" s="107"/>
      <c r="T1064" s="107"/>
      <c r="U1064" s="33"/>
      <c r="V1064" s="31"/>
      <c r="W1064" s="38"/>
      <c r="X1064" s="38"/>
      <c r="Y1064" s="38"/>
      <c r="Z1064" s="38"/>
      <c r="AA1064" s="38"/>
      <c r="AB1064" s="33"/>
      <c r="AC1064" s="33"/>
      <c r="AD1064" s="33"/>
      <c r="AE1064" s="33"/>
      <c r="AF1064" s="33"/>
      <c r="AG1064" s="33"/>
      <c r="AH1064" s="33"/>
      <c r="AI1064" s="170"/>
      <c r="AJ1064" s="170"/>
      <c r="AK1064" s="170"/>
      <c r="AL1064" s="170"/>
      <c r="AM1064" s="33"/>
      <c r="AN1064" s="48"/>
      <c r="AO1064" s="34"/>
      <c r="AP1064" s="38"/>
      <c r="AQ1064" s="34"/>
      <c r="AR1064" s="31"/>
      <c r="AS1064" s="38"/>
      <c r="AT1064" s="38"/>
      <c r="AU1064" s="37"/>
      <c r="AV1064" s="38"/>
      <c r="AW1064" s="38"/>
      <c r="AX1064" s="147"/>
      <c r="AY1064" s="60"/>
      <c r="AZ1064" s="60"/>
      <c r="BA1064" s="148"/>
      <c r="BB1064" s="282"/>
      <c r="BC1064" s="283"/>
      <c r="BD1064" s="147"/>
      <c r="BE1064" s="147"/>
      <c r="BF1064" s="147"/>
      <c r="BG1064" s="147"/>
      <c r="BH1064" s="147"/>
      <c r="BI1064" s="147"/>
      <c r="BJ1064" s="147"/>
      <c r="BK1064" s="148"/>
      <c r="BL1064" s="149"/>
      <c r="BM1064" s="149"/>
      <c r="BN1064" s="147"/>
      <c r="BO1064" s="38"/>
      <c r="BP1064" s="38"/>
      <c r="BQ1064" s="187"/>
      <c r="BR1064" s="61"/>
      <c r="BS1064" s="61"/>
      <c r="BT1064" s="188"/>
      <c r="BU1064" s="275"/>
      <c r="BV1064" s="275"/>
      <c r="BW1064" s="187"/>
      <c r="BX1064" s="187"/>
      <c r="BY1064" s="187"/>
      <c r="BZ1064" s="187"/>
      <c r="CA1064" s="187"/>
      <c r="CB1064" s="187"/>
      <c r="CC1064" s="187"/>
      <c r="CD1064" s="187"/>
      <c r="CE1064" s="187"/>
      <c r="CF1064" s="188"/>
      <c r="CG1064" s="189"/>
      <c r="CH1064" s="189"/>
      <c r="CI1064" s="187"/>
      <c r="CJ1064" s="38"/>
      <c r="CK1064" s="38"/>
      <c r="CL1064" s="38"/>
      <c r="CM1064" s="38"/>
      <c r="CN1064" s="38"/>
      <c r="CO1064" s="38"/>
      <c r="CP1064" s="38"/>
      <c r="CQ1064" s="38"/>
      <c r="CR1064" s="38"/>
      <c r="CS1064" s="38"/>
    </row>
    <row r="1065" spans="1:97" ht="13.5" customHeight="1" x14ac:dyDescent="0.35">
      <c r="A1065" s="25"/>
      <c r="B1065" s="132"/>
      <c r="C1065" s="27"/>
      <c r="D1065" s="104"/>
      <c r="E1065" s="105"/>
      <c r="F1065" s="29"/>
      <c r="G1065" s="30"/>
      <c r="H1065" s="30"/>
      <c r="I1065" s="31"/>
      <c r="J1065" s="106"/>
      <c r="K1065" s="106"/>
      <c r="L1065" s="107"/>
      <c r="M1065" s="107"/>
      <c r="N1065" s="108"/>
      <c r="O1065" s="108"/>
      <c r="P1065" s="108"/>
      <c r="Q1065" s="108"/>
      <c r="R1065" s="108"/>
      <c r="S1065" s="107"/>
      <c r="T1065" s="107"/>
      <c r="U1065" s="33"/>
      <c r="V1065" s="31"/>
      <c r="W1065" s="38"/>
      <c r="X1065" s="38"/>
      <c r="Y1065" s="38"/>
      <c r="Z1065" s="38"/>
      <c r="AA1065" s="38"/>
      <c r="AB1065" s="33"/>
      <c r="AC1065" s="33"/>
      <c r="AD1065" s="33"/>
      <c r="AE1065" s="33"/>
      <c r="AF1065" s="33"/>
      <c r="AG1065" s="33"/>
      <c r="AH1065" s="33"/>
      <c r="AI1065" s="170"/>
      <c r="AJ1065" s="170"/>
      <c r="AK1065" s="170"/>
      <c r="AL1065" s="170"/>
      <c r="AM1065" s="33"/>
      <c r="AN1065" s="48"/>
      <c r="AO1065" s="34"/>
      <c r="AP1065" s="38"/>
      <c r="AQ1065" s="34"/>
      <c r="AR1065" s="31"/>
      <c r="AS1065" s="38"/>
      <c r="AT1065" s="38"/>
      <c r="AU1065" s="37"/>
      <c r="AV1065" s="38"/>
      <c r="AW1065" s="38"/>
      <c r="AX1065" s="147"/>
      <c r="AY1065" s="60"/>
      <c r="AZ1065" s="60"/>
      <c r="BA1065" s="148"/>
      <c r="BB1065" s="282"/>
      <c r="BC1065" s="283"/>
      <c r="BD1065" s="147"/>
      <c r="BE1065" s="147"/>
      <c r="BF1065" s="147"/>
      <c r="BG1065" s="147"/>
      <c r="BH1065" s="147"/>
      <c r="BI1065" s="147"/>
      <c r="BJ1065" s="147"/>
      <c r="BK1065" s="148"/>
      <c r="BL1065" s="149"/>
      <c r="BM1065" s="149"/>
      <c r="BN1065" s="147"/>
      <c r="BO1065" s="38"/>
      <c r="BP1065" s="38"/>
      <c r="BQ1065" s="187"/>
      <c r="BR1065" s="61"/>
      <c r="BS1065" s="61"/>
      <c r="BT1065" s="188"/>
      <c r="BU1065" s="275"/>
      <c r="BV1065" s="275"/>
      <c r="BW1065" s="187"/>
      <c r="BX1065" s="187"/>
      <c r="BY1065" s="187"/>
      <c r="BZ1065" s="187"/>
      <c r="CA1065" s="187"/>
      <c r="CB1065" s="187"/>
      <c r="CC1065" s="187"/>
      <c r="CD1065" s="187"/>
      <c r="CE1065" s="187"/>
      <c r="CF1065" s="188"/>
      <c r="CG1065" s="189"/>
      <c r="CH1065" s="189"/>
      <c r="CI1065" s="187"/>
      <c r="CJ1065" s="38"/>
      <c r="CK1065" s="38"/>
      <c r="CL1065" s="38"/>
      <c r="CM1065" s="38"/>
      <c r="CN1065" s="38"/>
      <c r="CO1065" s="38"/>
      <c r="CP1065" s="38"/>
      <c r="CQ1065" s="38"/>
      <c r="CR1065" s="38"/>
      <c r="CS1065" s="38"/>
    </row>
    <row r="1066" spans="1:97" ht="13.5" customHeight="1" x14ac:dyDescent="0.35">
      <c r="A1066" s="25"/>
      <c r="B1066" s="132"/>
      <c r="C1066" s="27"/>
      <c r="D1066" s="104"/>
      <c r="E1066" s="105"/>
      <c r="F1066" s="29"/>
      <c r="G1066" s="30"/>
      <c r="H1066" s="30"/>
      <c r="I1066" s="31"/>
      <c r="J1066" s="106"/>
      <c r="K1066" s="106"/>
      <c r="L1066" s="107"/>
      <c r="M1066" s="107"/>
      <c r="N1066" s="108"/>
      <c r="O1066" s="108"/>
      <c r="P1066" s="108"/>
      <c r="Q1066" s="108"/>
      <c r="R1066" s="108"/>
      <c r="S1066" s="107"/>
      <c r="T1066" s="107"/>
      <c r="U1066" s="33"/>
      <c r="V1066" s="31"/>
      <c r="W1066" s="38"/>
      <c r="X1066" s="38"/>
      <c r="Y1066" s="38"/>
      <c r="Z1066" s="38"/>
      <c r="AA1066" s="38"/>
      <c r="AB1066" s="33"/>
      <c r="AC1066" s="33"/>
      <c r="AD1066" s="33"/>
      <c r="AE1066" s="33"/>
      <c r="AF1066" s="33"/>
      <c r="AG1066" s="33"/>
      <c r="AH1066" s="33"/>
      <c r="AI1066" s="170"/>
      <c r="AJ1066" s="170"/>
      <c r="AK1066" s="170"/>
      <c r="AL1066" s="170"/>
      <c r="AM1066" s="33"/>
      <c r="AN1066" s="48"/>
      <c r="AO1066" s="34"/>
      <c r="AP1066" s="38"/>
      <c r="AQ1066" s="34"/>
      <c r="AR1066" s="31"/>
      <c r="AS1066" s="38"/>
      <c r="AT1066" s="38"/>
      <c r="AU1066" s="37"/>
      <c r="AV1066" s="38"/>
      <c r="AW1066" s="38"/>
      <c r="AX1066" s="147"/>
      <c r="AY1066" s="60"/>
      <c r="AZ1066" s="60"/>
      <c r="BA1066" s="148"/>
      <c r="BB1066" s="282"/>
      <c r="BC1066" s="283"/>
      <c r="BD1066" s="147"/>
      <c r="BE1066" s="147"/>
      <c r="BF1066" s="147"/>
      <c r="BG1066" s="147"/>
      <c r="BH1066" s="147"/>
      <c r="BI1066" s="147"/>
      <c r="BJ1066" s="147"/>
      <c r="BK1066" s="148"/>
      <c r="BL1066" s="149"/>
      <c r="BM1066" s="149"/>
      <c r="BN1066" s="147"/>
      <c r="BO1066" s="38"/>
      <c r="BP1066" s="38"/>
      <c r="BQ1066" s="187"/>
      <c r="BR1066" s="61"/>
      <c r="BS1066" s="61"/>
      <c r="BT1066" s="188"/>
      <c r="BU1066" s="275"/>
      <c r="BV1066" s="275"/>
      <c r="BW1066" s="187"/>
      <c r="BX1066" s="187"/>
      <c r="BY1066" s="187"/>
      <c r="BZ1066" s="187"/>
      <c r="CA1066" s="187"/>
      <c r="CB1066" s="187"/>
      <c r="CC1066" s="187"/>
      <c r="CD1066" s="187"/>
      <c r="CE1066" s="187"/>
      <c r="CF1066" s="188"/>
      <c r="CG1066" s="189"/>
      <c r="CH1066" s="189"/>
      <c r="CI1066" s="187"/>
      <c r="CJ1066" s="38"/>
      <c r="CK1066" s="38"/>
      <c r="CL1066" s="38"/>
      <c r="CM1066" s="38"/>
      <c r="CN1066" s="38"/>
      <c r="CO1066" s="38"/>
      <c r="CP1066" s="38"/>
      <c r="CQ1066" s="38"/>
      <c r="CR1066" s="38"/>
      <c r="CS1066" s="38"/>
    </row>
    <row r="1067" spans="1:97" ht="13.5" customHeight="1" x14ac:dyDescent="0.35">
      <c r="A1067" s="25"/>
      <c r="B1067" s="132"/>
      <c r="C1067" s="27"/>
      <c r="D1067" s="104"/>
      <c r="E1067" s="105"/>
      <c r="F1067" s="29"/>
      <c r="G1067" s="30"/>
      <c r="H1067" s="30"/>
      <c r="I1067" s="31"/>
      <c r="J1067" s="106"/>
      <c r="K1067" s="106"/>
      <c r="L1067" s="107"/>
      <c r="M1067" s="107"/>
      <c r="N1067" s="108"/>
      <c r="O1067" s="108"/>
      <c r="P1067" s="108"/>
      <c r="Q1067" s="108"/>
      <c r="R1067" s="108"/>
      <c r="S1067" s="107"/>
      <c r="T1067" s="107"/>
      <c r="U1067" s="33"/>
      <c r="V1067" s="31"/>
      <c r="W1067" s="38"/>
      <c r="X1067" s="38"/>
      <c r="Y1067" s="38"/>
      <c r="Z1067" s="38"/>
      <c r="AA1067" s="38"/>
      <c r="AB1067" s="33"/>
      <c r="AC1067" s="33"/>
      <c r="AD1067" s="33"/>
      <c r="AE1067" s="33"/>
      <c r="AF1067" s="33"/>
      <c r="AG1067" s="33"/>
      <c r="AH1067" s="33"/>
      <c r="AI1067" s="170"/>
      <c r="AJ1067" s="170"/>
      <c r="AK1067" s="170"/>
      <c r="AL1067" s="170"/>
      <c r="AM1067" s="33"/>
      <c r="AN1067" s="48"/>
      <c r="AO1067" s="34"/>
      <c r="AP1067" s="38"/>
      <c r="AQ1067" s="34"/>
      <c r="AR1067" s="31"/>
      <c r="AS1067" s="38"/>
      <c r="AT1067" s="38"/>
      <c r="AU1067" s="37"/>
      <c r="AV1067" s="38"/>
      <c r="AW1067" s="38"/>
      <c r="AX1067" s="147"/>
      <c r="AY1067" s="60"/>
      <c r="AZ1067" s="60"/>
      <c r="BA1067" s="148"/>
      <c r="BB1067" s="282"/>
      <c r="BC1067" s="283"/>
      <c r="BD1067" s="147"/>
      <c r="BE1067" s="147"/>
      <c r="BF1067" s="147"/>
      <c r="BG1067" s="147"/>
      <c r="BH1067" s="147"/>
      <c r="BI1067" s="147"/>
      <c r="BJ1067" s="147"/>
      <c r="BK1067" s="148"/>
      <c r="BL1067" s="149"/>
      <c r="BM1067" s="149"/>
      <c r="BN1067" s="147"/>
      <c r="BO1067" s="38"/>
      <c r="BP1067" s="38"/>
      <c r="BQ1067" s="187"/>
      <c r="BR1067" s="61"/>
      <c r="BS1067" s="61"/>
      <c r="BT1067" s="188"/>
      <c r="BU1067" s="275"/>
      <c r="BV1067" s="275"/>
      <c r="BW1067" s="187"/>
      <c r="BX1067" s="187"/>
      <c r="BY1067" s="187"/>
      <c r="BZ1067" s="187"/>
      <c r="CA1067" s="187"/>
      <c r="CB1067" s="187"/>
      <c r="CC1067" s="187"/>
      <c r="CD1067" s="187"/>
      <c r="CE1067" s="187"/>
      <c r="CF1067" s="188"/>
      <c r="CG1067" s="189"/>
      <c r="CH1067" s="189"/>
      <c r="CI1067" s="187"/>
      <c r="CJ1067" s="38"/>
      <c r="CK1067" s="38"/>
      <c r="CL1067" s="38"/>
      <c r="CM1067" s="38"/>
      <c r="CN1067" s="38"/>
      <c r="CO1067" s="38"/>
      <c r="CP1067" s="38"/>
      <c r="CQ1067" s="38"/>
      <c r="CR1067" s="38"/>
      <c r="CS1067" s="38"/>
    </row>
    <row r="1068" spans="1:97" ht="13.5" customHeight="1" x14ac:dyDescent="0.35">
      <c r="A1068" s="25"/>
      <c r="B1068" s="132"/>
      <c r="C1068" s="27"/>
      <c r="D1068" s="104"/>
      <c r="E1068" s="105"/>
      <c r="F1068" s="29"/>
      <c r="G1068" s="30"/>
      <c r="H1068" s="30"/>
      <c r="I1068" s="31"/>
      <c r="J1068" s="106"/>
      <c r="K1068" s="106"/>
      <c r="L1068" s="107"/>
      <c r="M1068" s="107"/>
      <c r="N1068" s="108"/>
      <c r="O1068" s="108"/>
      <c r="P1068" s="108"/>
      <c r="Q1068" s="108"/>
      <c r="R1068" s="108"/>
      <c r="S1068" s="107"/>
      <c r="T1068" s="107"/>
      <c r="U1068" s="33"/>
      <c r="V1068" s="31"/>
      <c r="W1068" s="38"/>
      <c r="X1068" s="38"/>
      <c r="Y1068" s="38"/>
      <c r="Z1068" s="38"/>
      <c r="AA1068" s="38"/>
      <c r="AB1068" s="33"/>
      <c r="AC1068" s="33"/>
      <c r="AD1068" s="33"/>
      <c r="AE1068" s="33"/>
      <c r="AF1068" s="33"/>
      <c r="AG1068" s="33"/>
      <c r="AH1068" s="33"/>
      <c r="AI1068" s="170"/>
      <c r="AJ1068" s="170"/>
      <c r="AK1068" s="170"/>
      <c r="AL1068" s="170"/>
      <c r="AM1068" s="33"/>
      <c r="AN1068" s="48"/>
      <c r="AO1068" s="34"/>
      <c r="AP1068" s="38"/>
      <c r="AQ1068" s="34"/>
      <c r="AR1068" s="31"/>
      <c r="AS1068" s="38"/>
      <c r="AT1068" s="38"/>
      <c r="AU1068" s="37"/>
      <c r="AV1068" s="38"/>
      <c r="AW1068" s="38"/>
      <c r="AX1068" s="147"/>
      <c r="AY1068" s="60"/>
      <c r="AZ1068" s="60"/>
      <c r="BA1068" s="148"/>
      <c r="BB1068" s="282"/>
      <c r="BC1068" s="283"/>
      <c r="BD1068" s="147"/>
      <c r="BE1068" s="147"/>
      <c r="BF1068" s="147"/>
      <c r="BG1068" s="147"/>
      <c r="BH1068" s="147"/>
      <c r="BI1068" s="147"/>
      <c r="BJ1068" s="147"/>
      <c r="BK1068" s="148"/>
      <c r="BL1068" s="149"/>
      <c r="BM1068" s="149"/>
      <c r="BN1068" s="147"/>
      <c r="BO1068" s="38"/>
      <c r="BP1068" s="38"/>
      <c r="BQ1068" s="187"/>
      <c r="BR1068" s="61"/>
      <c r="BS1068" s="61"/>
      <c r="BT1068" s="188"/>
      <c r="BU1068" s="275"/>
      <c r="BV1068" s="275"/>
      <c r="BW1068" s="187"/>
      <c r="BX1068" s="187"/>
      <c r="BY1068" s="187"/>
      <c r="BZ1068" s="187"/>
      <c r="CA1068" s="187"/>
      <c r="CB1068" s="187"/>
      <c r="CC1068" s="187"/>
      <c r="CD1068" s="187"/>
      <c r="CE1068" s="187"/>
      <c r="CF1068" s="188"/>
      <c r="CG1068" s="189"/>
      <c r="CH1068" s="189"/>
      <c r="CI1068" s="187"/>
      <c r="CJ1068" s="38"/>
      <c r="CK1068" s="38"/>
      <c r="CL1068" s="38"/>
      <c r="CM1068" s="38"/>
      <c r="CN1068" s="38"/>
      <c r="CO1068" s="38"/>
      <c r="CP1068" s="38"/>
      <c r="CQ1068" s="38"/>
      <c r="CR1068" s="38"/>
      <c r="CS1068" s="38"/>
    </row>
    <row r="1069" spans="1:97" ht="13.5" customHeight="1" x14ac:dyDescent="0.35">
      <c r="A1069" s="25"/>
      <c r="B1069" s="132"/>
      <c r="C1069" s="27"/>
      <c r="D1069" s="104"/>
      <c r="E1069" s="105"/>
      <c r="F1069" s="29"/>
      <c r="G1069" s="30"/>
      <c r="H1069" s="30"/>
      <c r="I1069" s="31"/>
      <c r="J1069" s="106"/>
      <c r="K1069" s="106"/>
      <c r="L1069" s="107"/>
      <c r="M1069" s="107"/>
      <c r="N1069" s="108"/>
      <c r="O1069" s="108"/>
      <c r="P1069" s="108"/>
      <c r="Q1069" s="108"/>
      <c r="R1069" s="108"/>
      <c r="S1069" s="107"/>
      <c r="T1069" s="107"/>
      <c r="U1069" s="33"/>
      <c r="V1069" s="31"/>
      <c r="W1069" s="38"/>
      <c r="X1069" s="38"/>
      <c r="Y1069" s="38"/>
      <c r="Z1069" s="38"/>
      <c r="AA1069" s="38"/>
      <c r="AB1069" s="33"/>
      <c r="AC1069" s="33"/>
      <c r="AD1069" s="33"/>
      <c r="AE1069" s="33"/>
      <c r="AF1069" s="33"/>
      <c r="AG1069" s="33"/>
      <c r="AH1069" s="33"/>
      <c r="AI1069" s="170"/>
      <c r="AJ1069" s="170"/>
      <c r="AK1069" s="170"/>
      <c r="AL1069" s="170"/>
      <c r="AM1069" s="33"/>
      <c r="AN1069" s="48"/>
      <c r="AO1069" s="34"/>
      <c r="AP1069" s="38"/>
      <c r="AQ1069" s="34"/>
      <c r="AR1069" s="31"/>
      <c r="AS1069" s="38"/>
      <c r="AT1069" s="38"/>
      <c r="AU1069" s="37"/>
      <c r="AV1069" s="38"/>
      <c r="AW1069" s="38"/>
      <c r="AX1069" s="147"/>
      <c r="AY1069" s="60"/>
      <c r="AZ1069" s="60"/>
      <c r="BA1069" s="148"/>
      <c r="BB1069" s="282"/>
      <c r="BC1069" s="283"/>
      <c r="BD1069" s="147"/>
      <c r="BE1069" s="147"/>
      <c r="BF1069" s="147"/>
      <c r="BG1069" s="147"/>
      <c r="BH1069" s="147"/>
      <c r="BI1069" s="147"/>
      <c r="BJ1069" s="147"/>
      <c r="BK1069" s="148"/>
      <c r="BL1069" s="149"/>
      <c r="BM1069" s="149"/>
      <c r="BN1069" s="147"/>
      <c r="BO1069" s="38"/>
      <c r="BP1069" s="38"/>
      <c r="BQ1069" s="187"/>
      <c r="BR1069" s="61"/>
      <c r="BS1069" s="61"/>
      <c r="BT1069" s="188"/>
      <c r="BU1069" s="275"/>
      <c r="BV1069" s="275"/>
      <c r="BW1069" s="187"/>
      <c r="BX1069" s="187"/>
      <c r="BY1069" s="187"/>
      <c r="BZ1069" s="187"/>
      <c r="CA1069" s="187"/>
      <c r="CB1069" s="187"/>
      <c r="CC1069" s="187"/>
      <c r="CD1069" s="187"/>
      <c r="CE1069" s="187"/>
      <c r="CF1069" s="188"/>
      <c r="CG1069" s="189"/>
      <c r="CH1069" s="189"/>
      <c r="CI1069" s="187"/>
      <c r="CJ1069" s="38"/>
      <c r="CK1069" s="38"/>
      <c r="CL1069" s="38"/>
      <c r="CM1069" s="38"/>
      <c r="CN1069" s="38"/>
      <c r="CO1069" s="38"/>
      <c r="CP1069" s="38"/>
      <c r="CQ1069" s="38"/>
      <c r="CR1069" s="38"/>
      <c r="CS1069" s="38"/>
    </row>
    <row r="1070" spans="1:97" ht="13.5" customHeight="1" x14ac:dyDescent="0.35">
      <c r="A1070" s="25"/>
      <c r="B1070" s="132"/>
      <c r="C1070" s="27"/>
      <c r="D1070" s="104"/>
      <c r="E1070" s="105"/>
      <c r="F1070" s="29"/>
      <c r="G1070" s="30"/>
      <c r="H1070" s="30"/>
      <c r="I1070" s="31"/>
      <c r="J1070" s="106"/>
      <c r="K1070" s="106"/>
      <c r="L1070" s="107"/>
      <c r="M1070" s="107"/>
      <c r="N1070" s="108"/>
      <c r="O1070" s="108"/>
      <c r="P1070" s="108"/>
      <c r="Q1070" s="108"/>
      <c r="R1070" s="108"/>
      <c r="S1070" s="107"/>
      <c r="T1070" s="107"/>
      <c r="U1070" s="33"/>
      <c r="V1070" s="31"/>
      <c r="W1070" s="38"/>
      <c r="X1070" s="38"/>
      <c r="Y1070" s="38"/>
      <c r="Z1070" s="38"/>
      <c r="AA1070" s="38"/>
      <c r="AB1070" s="33"/>
      <c r="AC1070" s="33"/>
      <c r="AD1070" s="33"/>
      <c r="AE1070" s="33"/>
      <c r="AF1070" s="33"/>
      <c r="AG1070" s="33"/>
      <c r="AH1070" s="33"/>
      <c r="AI1070" s="170"/>
      <c r="AJ1070" s="170"/>
      <c r="AK1070" s="170"/>
      <c r="AL1070" s="170"/>
      <c r="AM1070" s="33"/>
      <c r="AN1070" s="48"/>
      <c r="AO1070" s="34"/>
      <c r="AP1070" s="38"/>
      <c r="AQ1070" s="34"/>
      <c r="AR1070" s="31"/>
      <c r="AS1070" s="38"/>
      <c r="AT1070" s="38"/>
      <c r="AU1070" s="37"/>
      <c r="AV1070" s="38"/>
      <c r="AW1070" s="38"/>
      <c r="AX1070" s="147"/>
      <c r="AY1070" s="60"/>
      <c r="AZ1070" s="60"/>
      <c r="BA1070" s="148"/>
      <c r="BB1070" s="282"/>
      <c r="BC1070" s="283"/>
      <c r="BD1070" s="147"/>
      <c r="BE1070" s="147"/>
      <c r="BF1070" s="147"/>
      <c r="BG1070" s="147"/>
      <c r="BH1070" s="147"/>
      <c r="BI1070" s="147"/>
      <c r="BJ1070" s="147"/>
      <c r="BK1070" s="148"/>
      <c r="BL1070" s="149"/>
      <c r="BM1070" s="149"/>
      <c r="BN1070" s="147"/>
      <c r="BO1070" s="38"/>
      <c r="BP1070" s="38"/>
      <c r="BQ1070" s="187"/>
      <c r="BR1070" s="61"/>
      <c r="BS1070" s="61"/>
      <c r="BT1070" s="188"/>
      <c r="BU1070" s="275"/>
      <c r="BV1070" s="275"/>
      <c r="BW1070" s="187"/>
      <c r="BX1070" s="187"/>
      <c r="BY1070" s="187"/>
      <c r="BZ1070" s="187"/>
      <c r="CA1070" s="187"/>
      <c r="CB1070" s="187"/>
      <c r="CC1070" s="187"/>
      <c r="CD1070" s="187"/>
      <c r="CE1070" s="187"/>
      <c r="CF1070" s="188"/>
      <c r="CG1070" s="189"/>
      <c r="CH1070" s="189"/>
      <c r="CI1070" s="187"/>
      <c r="CJ1070" s="38"/>
      <c r="CK1070" s="38"/>
      <c r="CL1070" s="38"/>
      <c r="CM1070" s="38"/>
      <c r="CN1070" s="38"/>
      <c r="CO1070" s="38"/>
      <c r="CP1070" s="38"/>
      <c r="CQ1070" s="38"/>
      <c r="CR1070" s="38"/>
      <c r="CS1070" s="38"/>
    </row>
    <row r="1071" spans="1:97" ht="13.5" customHeight="1" x14ac:dyDescent="0.35">
      <c r="A1071" s="25"/>
      <c r="B1071" s="132"/>
      <c r="C1071" s="27"/>
      <c r="D1071" s="104"/>
      <c r="E1071" s="105"/>
      <c r="F1071" s="29"/>
      <c r="G1071" s="30"/>
      <c r="H1071" s="30"/>
      <c r="I1071" s="31"/>
      <c r="J1071" s="106"/>
      <c r="K1071" s="106"/>
      <c r="L1071" s="107"/>
      <c r="M1071" s="107"/>
      <c r="N1071" s="108"/>
      <c r="O1071" s="108"/>
      <c r="P1071" s="108"/>
      <c r="Q1071" s="108"/>
      <c r="R1071" s="108"/>
      <c r="S1071" s="107"/>
      <c r="T1071" s="107"/>
      <c r="U1071" s="33"/>
      <c r="V1071" s="31"/>
      <c r="W1071" s="38"/>
      <c r="X1071" s="38"/>
      <c r="Y1071" s="38"/>
      <c r="Z1071" s="38"/>
      <c r="AA1071" s="38"/>
      <c r="AB1071" s="33"/>
      <c r="AC1071" s="33"/>
      <c r="AD1071" s="33"/>
      <c r="AE1071" s="33"/>
      <c r="AF1071" s="33"/>
      <c r="AG1071" s="33"/>
      <c r="AH1071" s="33"/>
      <c r="AI1071" s="170"/>
      <c r="AJ1071" s="170"/>
      <c r="AK1071" s="170"/>
      <c r="AL1071" s="170"/>
      <c r="AM1071" s="33"/>
      <c r="AN1071" s="48"/>
      <c r="AO1071" s="34"/>
      <c r="AP1071" s="38"/>
      <c r="AQ1071" s="34"/>
      <c r="AR1071" s="31"/>
      <c r="AS1071" s="38"/>
      <c r="AT1071" s="38"/>
      <c r="AU1071" s="37"/>
      <c r="AV1071" s="38"/>
      <c r="AW1071" s="38"/>
      <c r="AX1071" s="147"/>
      <c r="AY1071" s="60"/>
      <c r="AZ1071" s="60"/>
      <c r="BA1071" s="148"/>
      <c r="BB1071" s="282"/>
      <c r="BC1071" s="283"/>
      <c r="BD1071" s="147"/>
      <c r="BE1071" s="147"/>
      <c r="BF1071" s="147"/>
      <c r="BG1071" s="147"/>
      <c r="BH1071" s="147"/>
      <c r="BI1071" s="147"/>
      <c r="BJ1071" s="147"/>
      <c r="BK1071" s="148"/>
      <c r="BL1071" s="149"/>
      <c r="BM1071" s="149"/>
      <c r="BN1071" s="147"/>
      <c r="BO1071" s="38"/>
      <c r="BP1071" s="38"/>
      <c r="BQ1071" s="187"/>
      <c r="BR1071" s="61"/>
      <c r="BS1071" s="61"/>
      <c r="BT1071" s="188"/>
      <c r="BU1071" s="275"/>
      <c r="BV1071" s="275"/>
      <c r="BW1071" s="187"/>
      <c r="BX1071" s="187"/>
      <c r="BY1071" s="187"/>
      <c r="BZ1071" s="187"/>
      <c r="CA1071" s="187"/>
      <c r="CB1071" s="187"/>
      <c r="CC1071" s="187"/>
      <c r="CD1071" s="187"/>
      <c r="CE1071" s="187"/>
      <c r="CF1071" s="188"/>
      <c r="CG1071" s="189"/>
      <c r="CH1071" s="189"/>
      <c r="CI1071" s="187"/>
      <c r="CJ1071" s="38"/>
      <c r="CK1071" s="38"/>
      <c r="CL1071" s="38"/>
      <c r="CM1071" s="38"/>
      <c r="CN1071" s="38"/>
      <c r="CO1071" s="38"/>
      <c r="CP1071" s="38"/>
      <c r="CQ1071" s="38"/>
      <c r="CR1071" s="38"/>
      <c r="CS1071" s="38"/>
    </row>
    <row r="1072" spans="1:97" ht="13.5" customHeight="1" x14ac:dyDescent="0.35">
      <c r="A1072" s="25"/>
      <c r="B1072" s="132"/>
      <c r="C1072" s="27"/>
      <c r="D1072" s="104"/>
      <c r="E1072" s="105"/>
      <c r="F1072" s="29"/>
      <c r="G1072" s="30"/>
      <c r="H1072" s="30"/>
      <c r="I1072" s="31"/>
      <c r="J1072" s="106"/>
      <c r="K1072" s="106"/>
      <c r="L1072" s="107"/>
      <c r="M1072" s="107"/>
      <c r="N1072" s="108"/>
      <c r="O1072" s="108"/>
      <c r="P1072" s="108"/>
      <c r="Q1072" s="108"/>
      <c r="R1072" s="108"/>
      <c r="S1072" s="107"/>
      <c r="T1072" s="107"/>
      <c r="U1072" s="33"/>
      <c r="V1072" s="31"/>
      <c r="W1072" s="38"/>
      <c r="X1072" s="38"/>
      <c r="Y1072" s="38"/>
      <c r="Z1072" s="38"/>
      <c r="AA1072" s="38"/>
      <c r="AB1072" s="33"/>
      <c r="AC1072" s="33"/>
      <c r="AD1072" s="33"/>
      <c r="AE1072" s="33"/>
      <c r="AF1072" s="33"/>
      <c r="AG1072" s="33"/>
      <c r="AH1072" s="33"/>
      <c r="AI1072" s="170"/>
      <c r="AJ1072" s="170"/>
      <c r="AK1072" s="170"/>
      <c r="AL1072" s="170"/>
      <c r="AM1072" s="33"/>
      <c r="AN1072" s="48"/>
      <c r="AO1072" s="34"/>
      <c r="AP1072" s="38"/>
      <c r="AQ1072" s="34"/>
      <c r="AR1072" s="31"/>
      <c r="AS1072" s="38"/>
      <c r="AT1072" s="38"/>
      <c r="AU1072" s="37"/>
      <c r="AV1072" s="38"/>
      <c r="AW1072" s="38"/>
      <c r="AX1072" s="147"/>
      <c r="AY1072" s="60"/>
      <c r="AZ1072" s="60"/>
      <c r="BA1072" s="148"/>
      <c r="BB1072" s="282"/>
      <c r="BC1072" s="283"/>
      <c r="BD1072" s="147"/>
      <c r="BE1072" s="147"/>
      <c r="BF1072" s="147"/>
      <c r="BG1072" s="147"/>
      <c r="BH1072" s="147"/>
      <c r="BI1072" s="147"/>
      <c r="BJ1072" s="147"/>
      <c r="BK1072" s="148"/>
      <c r="BL1072" s="149"/>
      <c r="BM1072" s="149"/>
      <c r="BN1072" s="147"/>
      <c r="BO1072" s="38"/>
      <c r="BP1072" s="38"/>
      <c r="BQ1072" s="187"/>
      <c r="BR1072" s="61"/>
      <c r="BS1072" s="61"/>
      <c r="BT1072" s="188"/>
      <c r="BU1072" s="275"/>
      <c r="BV1072" s="275"/>
      <c r="BW1072" s="187"/>
      <c r="BX1072" s="187"/>
      <c r="BY1072" s="187"/>
      <c r="BZ1072" s="187"/>
      <c r="CA1072" s="187"/>
      <c r="CB1072" s="187"/>
      <c r="CC1072" s="187"/>
      <c r="CD1072" s="187"/>
      <c r="CE1072" s="187"/>
      <c r="CF1072" s="188"/>
      <c r="CG1072" s="189"/>
      <c r="CH1072" s="189"/>
      <c r="CI1072" s="187"/>
      <c r="CJ1072" s="38"/>
      <c r="CK1072" s="38"/>
      <c r="CL1072" s="38"/>
      <c r="CM1072" s="38"/>
      <c r="CN1072" s="38"/>
      <c r="CO1072" s="38"/>
      <c r="CP1072" s="38"/>
      <c r="CQ1072" s="38"/>
      <c r="CR1072" s="38"/>
      <c r="CS1072" s="38"/>
    </row>
    <row r="1073" spans="1:97" ht="13.5" customHeight="1" x14ac:dyDescent="0.35">
      <c r="A1073" s="25"/>
      <c r="B1073" s="132"/>
      <c r="C1073" s="27"/>
      <c r="D1073" s="104"/>
      <c r="E1073" s="105"/>
      <c r="F1073" s="29"/>
      <c r="G1073" s="30"/>
      <c r="H1073" s="30"/>
      <c r="I1073" s="31"/>
      <c r="J1073" s="106"/>
      <c r="K1073" s="106"/>
      <c r="L1073" s="107"/>
      <c r="M1073" s="107"/>
      <c r="N1073" s="108"/>
      <c r="O1073" s="108"/>
      <c r="P1073" s="108"/>
      <c r="Q1073" s="108"/>
      <c r="R1073" s="108"/>
      <c r="S1073" s="107"/>
      <c r="T1073" s="107"/>
      <c r="U1073" s="33"/>
      <c r="V1073" s="31"/>
      <c r="W1073" s="38"/>
      <c r="X1073" s="38"/>
      <c r="Y1073" s="38"/>
      <c r="Z1073" s="38"/>
      <c r="AA1073" s="38"/>
      <c r="AB1073" s="33"/>
      <c r="AC1073" s="33"/>
      <c r="AD1073" s="33"/>
      <c r="AE1073" s="33"/>
      <c r="AF1073" s="33"/>
      <c r="AG1073" s="33"/>
      <c r="AH1073" s="33"/>
      <c r="AI1073" s="170"/>
      <c r="AJ1073" s="170"/>
      <c r="AK1073" s="170"/>
      <c r="AL1073" s="170"/>
      <c r="AM1073" s="33"/>
      <c r="AN1073" s="48"/>
      <c r="AO1073" s="34"/>
      <c r="AP1073" s="38"/>
      <c r="AQ1073" s="34"/>
      <c r="AR1073" s="31"/>
      <c r="AS1073" s="38"/>
      <c r="AT1073" s="38"/>
      <c r="AU1073" s="37"/>
      <c r="AV1073" s="38"/>
      <c r="AW1073" s="38"/>
      <c r="AX1073" s="147"/>
      <c r="AY1073" s="60"/>
      <c r="AZ1073" s="60"/>
      <c r="BA1073" s="148"/>
      <c r="BB1073" s="282"/>
      <c r="BC1073" s="283"/>
      <c r="BD1073" s="147"/>
      <c r="BE1073" s="147"/>
      <c r="BF1073" s="147"/>
      <c r="BG1073" s="147"/>
      <c r="BH1073" s="147"/>
      <c r="BI1073" s="147"/>
      <c r="BJ1073" s="147"/>
      <c r="BK1073" s="148"/>
      <c r="BL1073" s="149"/>
      <c r="BM1073" s="149"/>
      <c r="BN1073" s="147"/>
      <c r="BO1073" s="38"/>
      <c r="BP1073" s="38"/>
      <c r="BQ1073" s="187"/>
      <c r="BR1073" s="61"/>
      <c r="BS1073" s="61"/>
      <c r="BT1073" s="188"/>
      <c r="BU1073" s="275"/>
      <c r="BV1073" s="275"/>
      <c r="BW1073" s="187"/>
      <c r="BX1073" s="187"/>
      <c r="BY1073" s="187"/>
      <c r="BZ1073" s="187"/>
      <c r="CA1073" s="187"/>
      <c r="CB1073" s="187"/>
      <c r="CC1073" s="187"/>
      <c r="CD1073" s="187"/>
      <c r="CE1073" s="187"/>
      <c r="CF1073" s="188"/>
      <c r="CG1073" s="189"/>
      <c r="CH1073" s="189"/>
      <c r="CI1073" s="187"/>
      <c r="CJ1073" s="38"/>
      <c r="CK1073" s="38"/>
      <c r="CL1073" s="38"/>
      <c r="CM1073" s="38"/>
      <c r="CN1073" s="38"/>
      <c r="CO1073" s="38"/>
      <c r="CP1073" s="38"/>
      <c r="CQ1073" s="38"/>
      <c r="CR1073" s="38"/>
      <c r="CS1073" s="38"/>
    </row>
    <row r="1074" spans="1:97" ht="13.5" customHeight="1" x14ac:dyDescent="0.35">
      <c r="A1074" s="25"/>
      <c r="B1074" s="132"/>
      <c r="C1074" s="27"/>
      <c r="D1074" s="104"/>
      <c r="E1074" s="105"/>
      <c r="F1074" s="29"/>
      <c r="G1074" s="30"/>
      <c r="H1074" s="30"/>
      <c r="I1074" s="31"/>
      <c r="J1074" s="106"/>
      <c r="K1074" s="106"/>
      <c r="L1074" s="107"/>
      <c r="M1074" s="107"/>
      <c r="N1074" s="108"/>
      <c r="O1074" s="108"/>
      <c r="P1074" s="108"/>
      <c r="Q1074" s="108"/>
      <c r="R1074" s="108"/>
      <c r="S1074" s="107"/>
      <c r="T1074" s="107"/>
      <c r="U1074" s="33"/>
      <c r="V1074" s="31"/>
      <c r="W1074" s="38"/>
      <c r="X1074" s="38"/>
      <c r="Y1074" s="38"/>
      <c r="Z1074" s="38"/>
      <c r="AA1074" s="38"/>
      <c r="AB1074" s="33"/>
      <c r="AC1074" s="33"/>
      <c r="AD1074" s="33"/>
      <c r="AE1074" s="33"/>
      <c r="AF1074" s="33"/>
      <c r="AG1074" s="33"/>
      <c r="AH1074" s="33"/>
      <c r="AI1074" s="170"/>
      <c r="AJ1074" s="170"/>
      <c r="AK1074" s="170"/>
      <c r="AL1074" s="170"/>
      <c r="AM1074" s="33"/>
      <c r="AN1074" s="48"/>
      <c r="AO1074" s="34"/>
      <c r="AP1074" s="38"/>
      <c r="AQ1074" s="34"/>
      <c r="AR1074" s="31"/>
      <c r="AS1074" s="38"/>
      <c r="AT1074" s="38"/>
      <c r="AU1074" s="37"/>
      <c r="AV1074" s="38"/>
      <c r="AW1074" s="38"/>
      <c r="AX1074" s="147"/>
      <c r="AY1074" s="60"/>
      <c r="AZ1074" s="60"/>
      <c r="BA1074" s="148"/>
      <c r="BB1074" s="282"/>
      <c r="BC1074" s="283"/>
      <c r="BD1074" s="147"/>
      <c r="BE1074" s="147"/>
      <c r="BF1074" s="147"/>
      <c r="BG1074" s="147"/>
      <c r="BH1074" s="147"/>
      <c r="BI1074" s="147"/>
      <c r="BJ1074" s="147"/>
      <c r="BK1074" s="148"/>
      <c r="BL1074" s="149"/>
      <c r="BM1074" s="149"/>
      <c r="BN1074" s="147"/>
      <c r="BO1074" s="38"/>
      <c r="BP1074" s="38"/>
      <c r="BQ1074" s="187"/>
      <c r="BR1074" s="61"/>
      <c r="BS1074" s="61"/>
      <c r="BT1074" s="188"/>
      <c r="BU1074" s="275"/>
      <c r="BV1074" s="275"/>
      <c r="BW1074" s="187"/>
      <c r="BX1074" s="187"/>
      <c r="BY1074" s="187"/>
      <c r="BZ1074" s="187"/>
      <c r="CA1074" s="187"/>
      <c r="CB1074" s="187"/>
      <c r="CC1074" s="187"/>
      <c r="CD1074" s="187"/>
      <c r="CE1074" s="187"/>
      <c r="CF1074" s="188"/>
      <c r="CG1074" s="189"/>
      <c r="CH1074" s="189"/>
      <c r="CI1074" s="187"/>
      <c r="CJ1074" s="38"/>
      <c r="CK1074" s="38"/>
      <c r="CL1074" s="38"/>
      <c r="CM1074" s="38"/>
      <c r="CN1074" s="38"/>
      <c r="CO1074" s="38"/>
      <c r="CP1074" s="38"/>
      <c r="CQ1074" s="38"/>
      <c r="CR1074" s="38"/>
      <c r="CS1074" s="38"/>
    </row>
    <row r="1075" spans="1:97" ht="13.5" customHeight="1" x14ac:dyDescent="0.35">
      <c r="A1075" s="25"/>
      <c r="B1075" s="132"/>
      <c r="C1075" s="27"/>
      <c r="D1075" s="104"/>
      <c r="E1075" s="105"/>
      <c r="F1075" s="29"/>
      <c r="G1075" s="30"/>
      <c r="H1075" s="30"/>
      <c r="I1075" s="31"/>
      <c r="J1075" s="106"/>
      <c r="K1075" s="106"/>
      <c r="L1075" s="107"/>
      <c r="M1075" s="107"/>
      <c r="N1075" s="108"/>
      <c r="O1075" s="108"/>
      <c r="P1075" s="108"/>
      <c r="Q1075" s="108"/>
      <c r="R1075" s="108"/>
      <c r="S1075" s="107"/>
      <c r="T1075" s="107"/>
      <c r="U1075" s="33"/>
      <c r="V1075" s="31"/>
      <c r="W1075" s="38"/>
      <c r="X1075" s="38"/>
      <c r="Y1075" s="38"/>
      <c r="Z1075" s="38"/>
      <c r="AA1075" s="38"/>
      <c r="AB1075" s="33"/>
      <c r="AC1075" s="33"/>
      <c r="AD1075" s="33"/>
      <c r="AE1075" s="33"/>
      <c r="AF1075" s="33"/>
      <c r="AG1075" s="33"/>
      <c r="AH1075" s="33"/>
      <c r="AI1075" s="170"/>
      <c r="AJ1075" s="170"/>
      <c r="AK1075" s="170"/>
      <c r="AL1075" s="170"/>
      <c r="AM1075" s="33"/>
      <c r="AN1075" s="48"/>
      <c r="AO1075" s="34"/>
      <c r="AP1075" s="38"/>
      <c r="AQ1075" s="34"/>
      <c r="AR1075" s="31"/>
      <c r="AS1075" s="38"/>
      <c r="AT1075" s="38"/>
      <c r="AU1075" s="37"/>
      <c r="AV1075" s="38"/>
      <c r="AW1075" s="38"/>
      <c r="AX1075" s="147"/>
      <c r="AY1075" s="60"/>
      <c r="AZ1075" s="60"/>
      <c r="BA1075" s="148"/>
      <c r="BB1075" s="282"/>
      <c r="BC1075" s="283"/>
      <c r="BD1075" s="147"/>
      <c r="BE1075" s="147"/>
      <c r="BF1075" s="147"/>
      <c r="BG1075" s="147"/>
      <c r="BH1075" s="147"/>
      <c r="BI1075" s="147"/>
      <c r="BJ1075" s="147"/>
      <c r="BK1075" s="148"/>
      <c r="BL1075" s="149"/>
      <c r="BM1075" s="149"/>
      <c r="BN1075" s="147"/>
      <c r="BO1075" s="38"/>
      <c r="BP1075" s="38"/>
      <c r="BQ1075" s="187"/>
      <c r="BR1075" s="61"/>
      <c r="BS1075" s="61"/>
      <c r="BT1075" s="188"/>
      <c r="BU1075" s="275"/>
      <c r="BV1075" s="275"/>
      <c r="BW1075" s="187"/>
      <c r="BX1075" s="187"/>
      <c r="BY1075" s="187"/>
      <c r="BZ1075" s="187"/>
      <c r="CA1075" s="187"/>
      <c r="CB1075" s="187"/>
      <c r="CC1075" s="187"/>
      <c r="CD1075" s="187"/>
      <c r="CE1075" s="187"/>
      <c r="CF1075" s="188"/>
      <c r="CG1075" s="189"/>
      <c r="CH1075" s="189"/>
      <c r="CI1075" s="187"/>
      <c r="CJ1075" s="38"/>
      <c r="CK1075" s="38"/>
      <c r="CL1075" s="38"/>
      <c r="CM1075" s="38"/>
      <c r="CN1075" s="38"/>
      <c r="CO1075" s="38"/>
      <c r="CP1075" s="38"/>
      <c r="CQ1075" s="38"/>
      <c r="CR1075" s="38"/>
      <c r="CS1075" s="38"/>
    </row>
    <row r="1076" spans="1:97" ht="13.5" customHeight="1" x14ac:dyDescent="0.35">
      <c r="A1076" s="25"/>
      <c r="B1076" s="132"/>
      <c r="C1076" s="27"/>
      <c r="D1076" s="104"/>
      <c r="E1076" s="105"/>
      <c r="F1076" s="29"/>
      <c r="G1076" s="30"/>
      <c r="H1076" s="30"/>
      <c r="I1076" s="31"/>
      <c r="J1076" s="106"/>
      <c r="K1076" s="106"/>
      <c r="L1076" s="107"/>
      <c r="M1076" s="107"/>
      <c r="N1076" s="108"/>
      <c r="O1076" s="108"/>
      <c r="P1076" s="108"/>
      <c r="Q1076" s="108"/>
      <c r="R1076" s="108"/>
      <c r="S1076" s="107"/>
      <c r="T1076" s="107"/>
      <c r="U1076" s="33"/>
      <c r="V1076" s="31"/>
      <c r="W1076" s="38"/>
      <c r="X1076" s="38"/>
      <c r="Y1076" s="38"/>
      <c r="Z1076" s="38"/>
      <c r="AA1076" s="38"/>
      <c r="AB1076" s="33"/>
      <c r="AC1076" s="33"/>
      <c r="AD1076" s="33"/>
      <c r="AE1076" s="33"/>
      <c r="AF1076" s="33"/>
      <c r="AG1076" s="33"/>
      <c r="AH1076" s="33"/>
      <c r="AI1076" s="170"/>
      <c r="AJ1076" s="170"/>
      <c r="AK1076" s="170"/>
      <c r="AL1076" s="170"/>
      <c r="AM1076" s="33"/>
      <c r="AN1076" s="48"/>
      <c r="AO1076" s="34"/>
      <c r="AP1076" s="38"/>
      <c r="AQ1076" s="34"/>
      <c r="AR1076" s="31"/>
      <c r="AS1076" s="38"/>
      <c r="AT1076" s="38"/>
      <c r="AU1076" s="37"/>
      <c r="AV1076" s="38"/>
      <c r="AW1076" s="38"/>
      <c r="AX1076" s="147"/>
      <c r="AY1076" s="60"/>
      <c r="AZ1076" s="60"/>
      <c r="BA1076" s="148"/>
      <c r="BB1076" s="282"/>
      <c r="BC1076" s="283"/>
      <c r="BD1076" s="147"/>
      <c r="BE1076" s="147"/>
      <c r="BF1076" s="147"/>
      <c r="BG1076" s="147"/>
      <c r="BH1076" s="147"/>
      <c r="BI1076" s="147"/>
      <c r="BJ1076" s="147"/>
      <c r="BK1076" s="148"/>
      <c r="BL1076" s="149"/>
      <c r="BM1076" s="149"/>
      <c r="BN1076" s="147"/>
      <c r="BO1076" s="38"/>
      <c r="BP1076" s="38"/>
      <c r="BQ1076" s="187"/>
      <c r="BR1076" s="61"/>
      <c r="BS1076" s="61"/>
      <c r="BT1076" s="188"/>
      <c r="BU1076" s="275"/>
      <c r="BV1076" s="275"/>
      <c r="BW1076" s="187"/>
      <c r="BX1076" s="187"/>
      <c r="BY1076" s="187"/>
      <c r="BZ1076" s="187"/>
      <c r="CA1076" s="187"/>
      <c r="CB1076" s="187"/>
      <c r="CC1076" s="187"/>
      <c r="CD1076" s="187"/>
      <c r="CE1076" s="187"/>
      <c r="CF1076" s="188"/>
      <c r="CG1076" s="189"/>
      <c r="CH1076" s="189"/>
      <c r="CI1076" s="187"/>
      <c r="CJ1076" s="38"/>
      <c r="CK1076" s="38"/>
      <c r="CL1076" s="38"/>
      <c r="CM1076" s="38"/>
      <c r="CN1076" s="38"/>
      <c r="CO1076" s="38"/>
      <c r="CP1076" s="38"/>
      <c r="CQ1076" s="38"/>
      <c r="CR1076" s="38"/>
      <c r="CS1076" s="38"/>
    </row>
    <row r="1077" spans="1:97" ht="13.5" customHeight="1" x14ac:dyDescent="0.35">
      <c r="A1077" s="25"/>
      <c r="B1077" s="132"/>
      <c r="C1077" s="27"/>
      <c r="D1077" s="104"/>
      <c r="E1077" s="105"/>
      <c r="F1077" s="29"/>
      <c r="G1077" s="30"/>
      <c r="H1077" s="30"/>
      <c r="I1077" s="31"/>
      <c r="J1077" s="106"/>
      <c r="K1077" s="106"/>
      <c r="L1077" s="107"/>
      <c r="M1077" s="107"/>
      <c r="N1077" s="108"/>
      <c r="O1077" s="108"/>
      <c r="P1077" s="108"/>
      <c r="Q1077" s="108"/>
      <c r="R1077" s="108"/>
      <c r="S1077" s="107"/>
      <c r="T1077" s="107"/>
      <c r="U1077" s="33"/>
      <c r="V1077" s="31"/>
      <c r="W1077" s="38"/>
      <c r="X1077" s="38"/>
      <c r="Y1077" s="38"/>
      <c r="Z1077" s="38"/>
      <c r="AA1077" s="38"/>
      <c r="AB1077" s="33"/>
      <c r="AC1077" s="33"/>
      <c r="AD1077" s="33"/>
      <c r="AE1077" s="33"/>
      <c r="AF1077" s="33"/>
      <c r="AG1077" s="33"/>
      <c r="AH1077" s="33"/>
      <c r="AI1077" s="170"/>
      <c r="AJ1077" s="170"/>
      <c r="AK1077" s="170"/>
      <c r="AL1077" s="170"/>
      <c r="AM1077" s="33"/>
      <c r="AN1077" s="48"/>
      <c r="AO1077" s="34"/>
      <c r="AP1077" s="38"/>
      <c r="AQ1077" s="34"/>
      <c r="AR1077" s="31"/>
      <c r="AS1077" s="38"/>
      <c r="AT1077" s="38"/>
      <c r="AU1077" s="37"/>
      <c r="AV1077" s="38"/>
      <c r="AW1077" s="38"/>
      <c r="AX1077" s="147"/>
      <c r="AY1077" s="60"/>
      <c r="AZ1077" s="60"/>
      <c r="BA1077" s="148"/>
      <c r="BB1077" s="282"/>
      <c r="BC1077" s="283"/>
      <c r="BD1077" s="147"/>
      <c r="BE1077" s="147"/>
      <c r="BF1077" s="147"/>
      <c r="BG1077" s="147"/>
      <c r="BH1077" s="147"/>
      <c r="BI1077" s="147"/>
      <c r="BJ1077" s="147"/>
      <c r="BK1077" s="148"/>
      <c r="BL1077" s="149"/>
      <c r="BM1077" s="149"/>
      <c r="BN1077" s="147"/>
      <c r="BO1077" s="38"/>
      <c r="BP1077" s="38"/>
      <c r="BQ1077" s="187"/>
      <c r="BR1077" s="61"/>
      <c r="BS1077" s="61"/>
      <c r="BT1077" s="188"/>
      <c r="BU1077" s="275"/>
      <c r="BV1077" s="275"/>
      <c r="BW1077" s="187"/>
      <c r="BX1077" s="187"/>
      <c r="BY1077" s="187"/>
      <c r="BZ1077" s="187"/>
      <c r="CA1077" s="187"/>
      <c r="CB1077" s="187"/>
      <c r="CC1077" s="187"/>
      <c r="CD1077" s="187"/>
      <c r="CE1077" s="187"/>
      <c r="CF1077" s="188"/>
      <c r="CG1077" s="189"/>
      <c r="CH1077" s="189"/>
      <c r="CI1077" s="187"/>
      <c r="CJ1077" s="38"/>
      <c r="CK1077" s="38"/>
      <c r="CL1077" s="38"/>
      <c r="CM1077" s="38"/>
      <c r="CN1077" s="38"/>
      <c r="CO1077" s="38"/>
      <c r="CP1077" s="38"/>
      <c r="CQ1077" s="38"/>
      <c r="CR1077" s="38"/>
      <c r="CS1077" s="38"/>
    </row>
    <row r="1078" spans="1:97" ht="13.5" customHeight="1" x14ac:dyDescent="0.35">
      <c r="A1078" s="25"/>
      <c r="B1078" s="132"/>
      <c r="C1078" s="27"/>
      <c r="D1078" s="104"/>
      <c r="E1078" s="105"/>
      <c r="F1078" s="29"/>
      <c r="G1078" s="30"/>
      <c r="H1078" s="30"/>
      <c r="I1078" s="31"/>
      <c r="J1078" s="106"/>
      <c r="K1078" s="106"/>
      <c r="L1078" s="107"/>
      <c r="M1078" s="107"/>
      <c r="N1078" s="108"/>
      <c r="O1078" s="108"/>
      <c r="P1078" s="108"/>
      <c r="Q1078" s="108"/>
      <c r="R1078" s="108"/>
      <c r="S1078" s="107"/>
      <c r="T1078" s="107"/>
      <c r="U1078" s="33"/>
      <c r="V1078" s="31"/>
      <c r="W1078" s="38"/>
      <c r="X1078" s="38"/>
      <c r="Y1078" s="38"/>
      <c r="Z1078" s="38"/>
      <c r="AA1078" s="38"/>
      <c r="AB1078" s="33"/>
      <c r="AC1078" s="33"/>
      <c r="AD1078" s="33"/>
      <c r="AE1078" s="33"/>
      <c r="AF1078" s="33"/>
      <c r="AG1078" s="33"/>
      <c r="AH1078" s="33"/>
      <c r="AI1078" s="170"/>
      <c r="AJ1078" s="170"/>
      <c r="AK1078" s="170"/>
      <c r="AL1078" s="170"/>
      <c r="AM1078" s="33"/>
      <c r="AN1078" s="48"/>
      <c r="AO1078" s="34"/>
      <c r="AP1078" s="38"/>
      <c r="AQ1078" s="34"/>
      <c r="AR1078" s="31"/>
      <c r="AS1078" s="38"/>
      <c r="AT1078" s="38"/>
      <c r="AU1078" s="37"/>
      <c r="AV1078" s="38"/>
      <c r="AW1078" s="38"/>
      <c r="AX1078" s="147"/>
      <c r="AY1078" s="60"/>
      <c r="AZ1078" s="60"/>
      <c r="BA1078" s="148"/>
      <c r="BB1078" s="282"/>
      <c r="BC1078" s="283"/>
      <c r="BD1078" s="147"/>
      <c r="BE1078" s="147"/>
      <c r="BF1078" s="147"/>
      <c r="BG1078" s="147"/>
      <c r="BH1078" s="147"/>
      <c r="BI1078" s="147"/>
      <c r="BJ1078" s="147"/>
      <c r="BK1078" s="148"/>
      <c r="BL1078" s="149"/>
      <c r="BM1078" s="149"/>
      <c r="BN1078" s="147"/>
      <c r="BO1078" s="38"/>
      <c r="BP1078" s="38"/>
      <c r="BQ1078" s="187"/>
      <c r="BR1078" s="61"/>
      <c r="BS1078" s="61"/>
      <c r="BT1078" s="188"/>
      <c r="BU1078" s="275"/>
      <c r="BV1078" s="275"/>
      <c r="BW1078" s="187"/>
      <c r="BX1078" s="187"/>
      <c r="BY1078" s="187"/>
      <c r="BZ1078" s="187"/>
      <c r="CA1078" s="187"/>
      <c r="CB1078" s="187"/>
      <c r="CC1078" s="187"/>
      <c r="CD1078" s="187"/>
      <c r="CE1078" s="187"/>
      <c r="CF1078" s="188"/>
      <c r="CG1078" s="189"/>
      <c r="CH1078" s="189"/>
      <c r="CI1078" s="187"/>
      <c r="CJ1078" s="38"/>
      <c r="CK1078" s="38"/>
      <c r="CL1078" s="38"/>
      <c r="CM1078" s="38"/>
      <c r="CN1078" s="38"/>
      <c r="CO1078" s="38"/>
      <c r="CP1078" s="38"/>
      <c r="CQ1078" s="38"/>
      <c r="CR1078" s="38"/>
      <c r="CS1078" s="38"/>
    </row>
    <row r="1079" spans="1:97" ht="13.5" customHeight="1" x14ac:dyDescent="0.35">
      <c r="A1079" s="25"/>
      <c r="B1079" s="132"/>
      <c r="C1079" s="27"/>
      <c r="D1079" s="104"/>
      <c r="E1079" s="105"/>
      <c r="F1079" s="29"/>
      <c r="G1079" s="30"/>
      <c r="H1079" s="30"/>
      <c r="I1079" s="31"/>
      <c r="J1079" s="106"/>
      <c r="K1079" s="106"/>
      <c r="L1079" s="107"/>
      <c r="M1079" s="107"/>
      <c r="N1079" s="108"/>
      <c r="O1079" s="108"/>
      <c r="P1079" s="108"/>
      <c r="Q1079" s="108"/>
      <c r="R1079" s="108"/>
      <c r="S1079" s="107"/>
      <c r="T1079" s="107"/>
      <c r="U1079" s="33"/>
      <c r="V1079" s="31"/>
      <c r="W1079" s="38"/>
      <c r="X1079" s="38"/>
      <c r="Y1079" s="38"/>
      <c r="Z1079" s="38"/>
      <c r="AA1079" s="38"/>
      <c r="AB1079" s="33"/>
      <c r="AC1079" s="33"/>
      <c r="AD1079" s="33"/>
      <c r="AE1079" s="33"/>
      <c r="AF1079" s="33"/>
      <c r="AG1079" s="33"/>
      <c r="AH1079" s="33"/>
      <c r="AI1079" s="170"/>
      <c r="AJ1079" s="170"/>
      <c r="AK1079" s="170"/>
      <c r="AL1079" s="170"/>
      <c r="AM1079" s="33"/>
      <c r="AN1079" s="48"/>
      <c r="AO1079" s="34"/>
      <c r="AP1079" s="38"/>
      <c r="AQ1079" s="34"/>
      <c r="AR1079" s="31"/>
      <c r="AS1079" s="38"/>
      <c r="AT1079" s="38"/>
      <c r="AU1079" s="37"/>
      <c r="AV1079" s="38"/>
      <c r="AW1079" s="38"/>
      <c r="AX1079" s="147"/>
      <c r="AY1079" s="60"/>
      <c r="AZ1079" s="60"/>
      <c r="BA1079" s="148"/>
      <c r="BB1079" s="282"/>
      <c r="BC1079" s="283"/>
      <c r="BD1079" s="147"/>
      <c r="BE1079" s="147"/>
      <c r="BF1079" s="147"/>
      <c r="BG1079" s="147"/>
      <c r="BH1079" s="147"/>
      <c r="BI1079" s="147"/>
      <c r="BJ1079" s="147"/>
      <c r="BK1079" s="148"/>
      <c r="BL1079" s="149"/>
      <c r="BM1079" s="149"/>
      <c r="BN1079" s="147"/>
      <c r="BO1079" s="38"/>
      <c r="BP1079" s="38"/>
      <c r="BQ1079" s="187"/>
      <c r="BR1079" s="61"/>
      <c r="BS1079" s="61"/>
      <c r="BT1079" s="188"/>
      <c r="BU1079" s="275"/>
      <c r="BV1079" s="275"/>
      <c r="BW1079" s="187"/>
      <c r="BX1079" s="187"/>
      <c r="BY1079" s="187"/>
      <c r="BZ1079" s="187"/>
      <c r="CA1079" s="187"/>
      <c r="CB1079" s="187"/>
      <c r="CC1079" s="187"/>
      <c r="CD1079" s="187"/>
      <c r="CE1079" s="187"/>
      <c r="CF1079" s="188"/>
      <c r="CG1079" s="189"/>
      <c r="CH1079" s="189"/>
      <c r="CI1079" s="187"/>
      <c r="CJ1079" s="38"/>
      <c r="CK1079" s="38"/>
      <c r="CL1079" s="38"/>
      <c r="CM1079" s="38"/>
      <c r="CN1079" s="38"/>
      <c r="CO1079" s="38"/>
      <c r="CP1079" s="38"/>
      <c r="CQ1079" s="38"/>
      <c r="CR1079" s="38"/>
      <c r="CS1079" s="38"/>
    </row>
    <row r="1080" spans="1:97" ht="13.5" customHeight="1" x14ac:dyDescent="0.35">
      <c r="A1080" s="25"/>
      <c r="B1080" s="132"/>
      <c r="C1080" s="27"/>
      <c r="D1080" s="104"/>
      <c r="E1080" s="105"/>
      <c r="F1080" s="29"/>
      <c r="G1080" s="30"/>
      <c r="H1080" s="30"/>
      <c r="I1080" s="31"/>
      <c r="J1080" s="106"/>
      <c r="K1080" s="106"/>
      <c r="L1080" s="107"/>
      <c r="M1080" s="107"/>
      <c r="N1080" s="108"/>
      <c r="O1080" s="108"/>
      <c r="P1080" s="108"/>
      <c r="Q1080" s="108"/>
      <c r="R1080" s="108"/>
      <c r="S1080" s="107"/>
      <c r="T1080" s="107"/>
      <c r="U1080" s="33"/>
      <c r="V1080" s="31"/>
      <c r="W1080" s="38"/>
      <c r="X1080" s="38"/>
      <c r="Y1080" s="38"/>
      <c r="Z1080" s="38"/>
      <c r="AA1080" s="38"/>
      <c r="AB1080" s="33"/>
      <c r="AC1080" s="33"/>
      <c r="AD1080" s="33"/>
      <c r="AE1080" s="33"/>
      <c r="AF1080" s="33"/>
      <c r="AG1080" s="33"/>
      <c r="AH1080" s="33"/>
      <c r="AI1080" s="170"/>
      <c r="AJ1080" s="170"/>
      <c r="AK1080" s="170"/>
      <c r="AL1080" s="170"/>
      <c r="AM1080" s="33"/>
      <c r="AN1080" s="48"/>
      <c r="AO1080" s="34"/>
      <c r="AP1080" s="38"/>
      <c r="AQ1080" s="34"/>
      <c r="AR1080" s="31"/>
      <c r="AS1080" s="38"/>
      <c r="AT1080" s="38"/>
      <c r="AU1080" s="37"/>
      <c r="AV1080" s="38"/>
      <c r="AW1080" s="38"/>
      <c r="AX1080" s="147"/>
      <c r="AY1080" s="60"/>
      <c r="AZ1080" s="60"/>
      <c r="BA1080" s="148"/>
      <c r="BB1080" s="282"/>
      <c r="BC1080" s="283"/>
      <c r="BD1080" s="147"/>
      <c r="BE1080" s="147"/>
      <c r="BF1080" s="147"/>
      <c r="BG1080" s="147"/>
      <c r="BH1080" s="147"/>
      <c r="BI1080" s="147"/>
      <c r="BJ1080" s="147"/>
      <c r="BK1080" s="148"/>
      <c r="BL1080" s="149"/>
      <c r="BM1080" s="149"/>
      <c r="BN1080" s="147"/>
      <c r="BO1080" s="38"/>
      <c r="BP1080" s="38"/>
      <c r="BQ1080" s="187"/>
      <c r="BR1080" s="61"/>
      <c r="BS1080" s="61"/>
      <c r="BT1080" s="188"/>
      <c r="BU1080" s="275"/>
      <c r="BV1080" s="275"/>
      <c r="BW1080" s="187"/>
      <c r="BX1080" s="187"/>
      <c r="BY1080" s="187"/>
      <c r="BZ1080" s="187"/>
      <c r="CA1080" s="187"/>
      <c r="CB1080" s="187"/>
      <c r="CC1080" s="187"/>
      <c r="CD1080" s="187"/>
      <c r="CE1080" s="187"/>
      <c r="CF1080" s="188"/>
      <c r="CG1080" s="189"/>
      <c r="CH1080" s="189"/>
      <c r="CI1080" s="187"/>
      <c r="CJ1080" s="38"/>
      <c r="CK1080" s="38"/>
      <c r="CL1080" s="38"/>
      <c r="CM1080" s="38"/>
      <c r="CN1080" s="38"/>
      <c r="CO1080" s="38"/>
      <c r="CP1080" s="38"/>
      <c r="CQ1080" s="38"/>
      <c r="CR1080" s="38"/>
      <c r="CS1080" s="38"/>
    </row>
    <row r="1081" spans="1:97" ht="13.5" customHeight="1" x14ac:dyDescent="0.35">
      <c r="A1081" s="25"/>
      <c r="B1081" s="132"/>
      <c r="C1081" s="27"/>
      <c r="D1081" s="104"/>
      <c r="E1081" s="105"/>
      <c r="F1081" s="29"/>
      <c r="G1081" s="30"/>
      <c r="H1081" s="30"/>
      <c r="I1081" s="31"/>
      <c r="J1081" s="106"/>
      <c r="K1081" s="106"/>
      <c r="L1081" s="107"/>
      <c r="M1081" s="107"/>
      <c r="N1081" s="108"/>
      <c r="O1081" s="108"/>
      <c r="P1081" s="108"/>
      <c r="Q1081" s="108"/>
      <c r="R1081" s="108"/>
      <c r="S1081" s="107"/>
      <c r="T1081" s="107"/>
      <c r="U1081" s="33"/>
      <c r="V1081" s="31"/>
      <c r="W1081" s="38"/>
      <c r="X1081" s="38"/>
      <c r="Y1081" s="38"/>
      <c r="Z1081" s="38"/>
      <c r="AA1081" s="38"/>
      <c r="AB1081" s="33"/>
      <c r="AC1081" s="33"/>
      <c r="AD1081" s="33"/>
      <c r="AE1081" s="33"/>
      <c r="AF1081" s="33"/>
      <c r="AG1081" s="33"/>
      <c r="AH1081" s="33"/>
      <c r="AI1081" s="170"/>
      <c r="AJ1081" s="170"/>
      <c r="AK1081" s="170"/>
      <c r="AL1081" s="170"/>
      <c r="AM1081" s="33"/>
      <c r="AN1081" s="48"/>
      <c r="AO1081" s="34"/>
      <c r="AP1081" s="38"/>
      <c r="AQ1081" s="34"/>
      <c r="AR1081" s="31"/>
      <c r="AS1081" s="38"/>
      <c r="AT1081" s="38"/>
      <c r="AU1081" s="37"/>
      <c r="AV1081" s="38"/>
      <c r="AW1081" s="38"/>
      <c r="AX1081" s="147"/>
      <c r="AY1081" s="60"/>
      <c r="AZ1081" s="60"/>
      <c r="BA1081" s="148"/>
      <c r="BB1081" s="282"/>
      <c r="BC1081" s="283"/>
      <c r="BD1081" s="147"/>
      <c r="BE1081" s="147"/>
      <c r="BF1081" s="147"/>
      <c r="BG1081" s="147"/>
      <c r="BH1081" s="147"/>
      <c r="BI1081" s="147"/>
      <c r="BJ1081" s="147"/>
      <c r="BK1081" s="148"/>
      <c r="BL1081" s="149"/>
      <c r="BM1081" s="149"/>
      <c r="BN1081" s="147"/>
      <c r="BO1081" s="38"/>
      <c r="BP1081" s="38"/>
      <c r="BQ1081" s="187"/>
      <c r="BR1081" s="61"/>
      <c r="BS1081" s="61"/>
      <c r="BT1081" s="188"/>
      <c r="BU1081" s="275"/>
      <c r="BV1081" s="275"/>
      <c r="BW1081" s="187"/>
      <c r="BX1081" s="187"/>
      <c r="BY1081" s="187"/>
      <c r="BZ1081" s="187"/>
      <c r="CA1081" s="187"/>
      <c r="CB1081" s="187"/>
      <c r="CC1081" s="187"/>
      <c r="CD1081" s="187"/>
      <c r="CE1081" s="187"/>
      <c r="CF1081" s="188"/>
      <c r="CG1081" s="189"/>
      <c r="CH1081" s="189"/>
      <c r="CI1081" s="187"/>
      <c r="CJ1081" s="38"/>
      <c r="CK1081" s="38"/>
      <c r="CL1081" s="38"/>
      <c r="CM1081" s="38"/>
      <c r="CN1081" s="38"/>
      <c r="CO1081" s="38"/>
      <c r="CP1081" s="38"/>
      <c r="CQ1081" s="38"/>
      <c r="CR1081" s="38"/>
      <c r="CS1081" s="38"/>
    </row>
    <row r="1082" spans="1:97" ht="13.5" customHeight="1" x14ac:dyDescent="0.35">
      <c r="A1082" s="25"/>
      <c r="B1082" s="132"/>
      <c r="C1082" s="27"/>
      <c r="D1082" s="104"/>
      <c r="E1082" s="105"/>
      <c r="F1082" s="29"/>
      <c r="G1082" s="30"/>
      <c r="H1082" s="30"/>
      <c r="I1082" s="31"/>
      <c r="J1082" s="106"/>
      <c r="K1082" s="106"/>
      <c r="L1082" s="107"/>
      <c r="M1082" s="107"/>
      <c r="N1082" s="108"/>
      <c r="O1082" s="108"/>
      <c r="P1082" s="108"/>
      <c r="Q1082" s="108"/>
      <c r="R1082" s="108"/>
      <c r="S1082" s="107"/>
      <c r="T1082" s="107"/>
      <c r="U1082" s="33"/>
      <c r="V1082" s="31"/>
      <c r="W1082" s="38"/>
      <c r="X1082" s="38"/>
      <c r="Y1082" s="38"/>
      <c r="Z1082" s="38"/>
      <c r="AA1082" s="38"/>
      <c r="AB1082" s="33"/>
      <c r="AC1082" s="33"/>
      <c r="AD1082" s="33"/>
      <c r="AE1082" s="33"/>
      <c r="AF1082" s="33"/>
      <c r="AG1082" s="33"/>
      <c r="AH1082" s="33"/>
      <c r="AI1082" s="170"/>
      <c r="AJ1082" s="170"/>
      <c r="AK1082" s="170"/>
      <c r="AL1082" s="170"/>
      <c r="AM1082" s="33"/>
      <c r="AN1082" s="48"/>
      <c r="AO1082" s="34"/>
      <c r="AP1082" s="38"/>
      <c r="AQ1082" s="34"/>
      <c r="AR1082" s="31"/>
      <c r="AS1082" s="38"/>
      <c r="AT1082" s="38"/>
      <c r="AU1082" s="37"/>
      <c r="AV1082" s="38"/>
      <c r="AW1082" s="38"/>
      <c r="AX1082" s="147"/>
      <c r="AY1082" s="60"/>
      <c r="AZ1082" s="60"/>
      <c r="BA1082" s="148"/>
      <c r="BB1082" s="282"/>
      <c r="BC1082" s="283"/>
      <c r="BD1082" s="147"/>
      <c r="BE1082" s="147"/>
      <c r="BF1082" s="147"/>
      <c r="BG1082" s="147"/>
      <c r="BH1082" s="147"/>
      <c r="BI1082" s="147"/>
      <c r="BJ1082" s="147"/>
      <c r="BK1082" s="148"/>
      <c r="BL1082" s="149"/>
      <c r="BM1082" s="149"/>
      <c r="BN1082" s="147"/>
      <c r="BO1082" s="38"/>
      <c r="BP1082" s="38"/>
      <c r="BQ1082" s="187"/>
      <c r="BR1082" s="61"/>
      <c r="BS1082" s="61"/>
      <c r="BT1082" s="188"/>
      <c r="BU1082" s="275"/>
      <c r="BV1082" s="275"/>
      <c r="BW1082" s="187"/>
      <c r="BX1082" s="187"/>
      <c r="BY1082" s="187"/>
      <c r="BZ1082" s="187"/>
      <c r="CA1082" s="187"/>
      <c r="CB1082" s="187"/>
      <c r="CC1082" s="187"/>
      <c r="CD1082" s="187"/>
      <c r="CE1082" s="187"/>
      <c r="CF1082" s="188"/>
      <c r="CG1082" s="189"/>
      <c r="CH1082" s="189"/>
      <c r="CI1082" s="187"/>
      <c r="CJ1082" s="38"/>
      <c r="CK1082" s="38"/>
      <c r="CL1082" s="38"/>
      <c r="CM1082" s="38"/>
      <c r="CN1082" s="38"/>
      <c r="CO1082" s="38"/>
      <c r="CP1082" s="38"/>
      <c r="CQ1082" s="38"/>
      <c r="CR1082" s="38"/>
      <c r="CS1082" s="38"/>
    </row>
    <row r="1083" spans="1:97" ht="13.5" customHeight="1" x14ac:dyDescent="0.35">
      <c r="A1083" s="25"/>
      <c r="B1083" s="132"/>
      <c r="C1083" s="27"/>
      <c r="D1083" s="104"/>
      <c r="E1083" s="105"/>
      <c r="F1083" s="29"/>
      <c r="G1083" s="30"/>
      <c r="H1083" s="30"/>
      <c r="I1083" s="31"/>
      <c r="J1083" s="106"/>
      <c r="K1083" s="106"/>
      <c r="L1083" s="107"/>
      <c r="M1083" s="107"/>
      <c r="N1083" s="108"/>
      <c r="O1083" s="108"/>
      <c r="P1083" s="108"/>
      <c r="Q1083" s="108"/>
      <c r="R1083" s="108"/>
      <c r="S1083" s="107"/>
      <c r="T1083" s="107"/>
      <c r="U1083" s="33"/>
      <c r="V1083" s="31"/>
      <c r="W1083" s="38"/>
      <c r="X1083" s="38"/>
      <c r="Y1083" s="38"/>
      <c r="Z1083" s="38"/>
      <c r="AA1083" s="38"/>
      <c r="AB1083" s="33"/>
      <c r="AC1083" s="33"/>
      <c r="AD1083" s="33"/>
      <c r="AE1083" s="33"/>
      <c r="AF1083" s="33"/>
      <c r="AG1083" s="33"/>
      <c r="AH1083" s="33"/>
      <c r="AI1083" s="170"/>
      <c r="AJ1083" s="170"/>
      <c r="AK1083" s="170"/>
      <c r="AL1083" s="170"/>
      <c r="AM1083" s="33"/>
      <c r="AN1083" s="48"/>
      <c r="AO1083" s="34"/>
      <c r="AP1083" s="38"/>
      <c r="AQ1083" s="34"/>
      <c r="AR1083" s="31"/>
      <c r="AS1083" s="38"/>
      <c r="AT1083" s="38"/>
      <c r="AU1083" s="37"/>
      <c r="AV1083" s="38"/>
      <c r="AW1083" s="38"/>
      <c r="AX1083" s="147"/>
      <c r="AY1083" s="60"/>
      <c r="AZ1083" s="60"/>
      <c r="BA1083" s="148"/>
      <c r="BB1083" s="282"/>
      <c r="BC1083" s="283"/>
      <c r="BD1083" s="147"/>
      <c r="BE1083" s="147"/>
      <c r="BF1083" s="147"/>
      <c r="BG1083" s="147"/>
      <c r="BH1083" s="147"/>
      <c r="BI1083" s="147"/>
      <c r="BJ1083" s="147"/>
      <c r="BK1083" s="148"/>
      <c r="BL1083" s="149"/>
      <c r="BM1083" s="149"/>
      <c r="BN1083" s="147"/>
      <c r="BO1083" s="38"/>
      <c r="BP1083" s="38"/>
      <c r="BQ1083" s="187"/>
      <c r="BR1083" s="61"/>
      <c r="BS1083" s="61"/>
      <c r="BT1083" s="188"/>
      <c r="BU1083" s="275"/>
      <c r="BV1083" s="275"/>
      <c r="BW1083" s="187"/>
      <c r="BX1083" s="187"/>
      <c r="BY1083" s="187"/>
      <c r="BZ1083" s="187"/>
      <c r="CA1083" s="187"/>
      <c r="CB1083" s="187"/>
      <c r="CC1083" s="187"/>
      <c r="CD1083" s="187"/>
      <c r="CE1083" s="187"/>
      <c r="CF1083" s="188"/>
      <c r="CG1083" s="189"/>
      <c r="CH1083" s="189"/>
      <c r="CI1083" s="187"/>
      <c r="CJ1083" s="38"/>
      <c r="CK1083" s="38"/>
      <c r="CL1083" s="38"/>
      <c r="CM1083" s="38"/>
      <c r="CN1083" s="38"/>
      <c r="CO1083" s="38"/>
      <c r="CP1083" s="38"/>
      <c r="CQ1083" s="38"/>
      <c r="CR1083" s="38"/>
      <c r="CS1083" s="38"/>
    </row>
    <row r="1084" spans="1:97" ht="13.5" customHeight="1" x14ac:dyDescent="0.35">
      <c r="A1084" s="25"/>
      <c r="B1084" s="132"/>
      <c r="C1084" s="27"/>
      <c r="D1084" s="104"/>
      <c r="E1084" s="105"/>
      <c r="F1084" s="29"/>
      <c r="G1084" s="30"/>
      <c r="H1084" s="30"/>
      <c r="I1084" s="31"/>
      <c r="J1084" s="106"/>
      <c r="K1084" s="106"/>
      <c r="L1084" s="107"/>
      <c r="M1084" s="107"/>
      <c r="N1084" s="108"/>
      <c r="O1084" s="108"/>
      <c r="P1084" s="108"/>
      <c r="Q1084" s="108"/>
      <c r="R1084" s="108"/>
      <c r="S1084" s="107"/>
      <c r="T1084" s="107"/>
      <c r="U1084" s="33"/>
      <c r="V1084" s="31"/>
      <c r="W1084" s="38"/>
      <c r="X1084" s="38"/>
      <c r="Y1084" s="38"/>
      <c r="Z1084" s="38"/>
      <c r="AA1084" s="38"/>
      <c r="AB1084" s="33"/>
      <c r="AC1084" s="33"/>
      <c r="AD1084" s="33"/>
      <c r="AE1084" s="33"/>
      <c r="AF1084" s="33"/>
      <c r="AG1084" s="33"/>
      <c r="AH1084" s="33"/>
      <c r="AI1084" s="170"/>
      <c r="AJ1084" s="170"/>
      <c r="AK1084" s="170"/>
      <c r="AL1084" s="170"/>
      <c r="AM1084" s="33"/>
      <c r="AN1084" s="48"/>
      <c r="AO1084" s="34"/>
      <c r="AP1084" s="38"/>
      <c r="AQ1084" s="34"/>
      <c r="AR1084" s="31"/>
      <c r="AS1084" s="38"/>
      <c r="AT1084" s="38"/>
      <c r="AU1084" s="37"/>
      <c r="AV1084" s="38"/>
      <c r="AW1084" s="38"/>
      <c r="AX1084" s="147"/>
      <c r="AY1084" s="60"/>
      <c r="AZ1084" s="60"/>
      <c r="BA1084" s="148"/>
      <c r="BB1084" s="282"/>
      <c r="BC1084" s="283"/>
      <c r="BD1084" s="147"/>
      <c r="BE1084" s="147"/>
      <c r="BF1084" s="147"/>
      <c r="BG1084" s="147"/>
      <c r="BH1084" s="147"/>
      <c r="BI1084" s="147"/>
      <c r="BJ1084" s="147"/>
      <c r="BK1084" s="148"/>
      <c r="BL1084" s="149"/>
      <c r="BM1084" s="149"/>
      <c r="BN1084" s="147"/>
      <c r="BO1084" s="38"/>
      <c r="BP1084" s="38"/>
      <c r="BQ1084" s="187"/>
      <c r="BR1084" s="61"/>
      <c r="BS1084" s="61"/>
      <c r="BT1084" s="188"/>
      <c r="BU1084" s="275"/>
      <c r="BV1084" s="275"/>
      <c r="BW1084" s="187"/>
      <c r="BX1084" s="187"/>
      <c r="BY1084" s="187"/>
      <c r="BZ1084" s="187"/>
      <c r="CA1084" s="187"/>
      <c r="CB1084" s="187"/>
      <c r="CC1084" s="187"/>
      <c r="CD1084" s="187"/>
      <c r="CE1084" s="187"/>
      <c r="CF1084" s="188"/>
      <c r="CG1084" s="189"/>
      <c r="CH1084" s="189"/>
      <c r="CI1084" s="187"/>
      <c r="CJ1084" s="38"/>
      <c r="CK1084" s="38"/>
      <c r="CL1084" s="38"/>
      <c r="CM1084" s="38"/>
      <c r="CN1084" s="38"/>
      <c r="CO1084" s="38"/>
      <c r="CP1084" s="38"/>
      <c r="CQ1084" s="38"/>
      <c r="CR1084" s="38"/>
      <c r="CS1084" s="38"/>
    </row>
    <row r="1085" spans="1:97" ht="13.5" customHeight="1" x14ac:dyDescent="0.35">
      <c r="A1085" s="25"/>
      <c r="B1085" s="132"/>
      <c r="C1085" s="27"/>
      <c r="D1085" s="104"/>
      <c r="E1085" s="105"/>
      <c r="F1085" s="29"/>
      <c r="G1085" s="30"/>
      <c r="H1085" s="30"/>
      <c r="I1085" s="31"/>
      <c r="J1085" s="106"/>
      <c r="K1085" s="106"/>
      <c r="L1085" s="107"/>
      <c r="M1085" s="107"/>
      <c r="N1085" s="108"/>
      <c r="O1085" s="108"/>
      <c r="P1085" s="108"/>
      <c r="Q1085" s="108"/>
      <c r="R1085" s="108"/>
      <c r="S1085" s="107"/>
      <c r="T1085" s="107"/>
      <c r="U1085" s="33"/>
      <c r="V1085" s="31"/>
      <c r="W1085" s="38"/>
      <c r="X1085" s="38"/>
      <c r="Y1085" s="38"/>
      <c r="Z1085" s="38"/>
      <c r="AA1085" s="38"/>
      <c r="AB1085" s="33"/>
      <c r="AC1085" s="33"/>
      <c r="AD1085" s="33"/>
      <c r="AE1085" s="33"/>
      <c r="AF1085" s="33"/>
      <c r="AG1085" s="33"/>
      <c r="AH1085" s="33"/>
      <c r="AI1085" s="170"/>
      <c r="AJ1085" s="170"/>
      <c r="AK1085" s="170"/>
      <c r="AL1085" s="170"/>
      <c r="AM1085" s="33"/>
      <c r="AN1085" s="48"/>
      <c r="AO1085" s="34"/>
      <c r="AP1085" s="38"/>
      <c r="AQ1085" s="34"/>
      <c r="AR1085" s="31"/>
      <c r="AS1085" s="38"/>
      <c r="AT1085" s="38"/>
      <c r="AU1085" s="37"/>
      <c r="AV1085" s="38"/>
      <c r="AW1085" s="38"/>
      <c r="AX1085" s="147"/>
      <c r="AY1085" s="60"/>
      <c r="AZ1085" s="60"/>
      <c r="BA1085" s="148"/>
      <c r="BB1085" s="282"/>
      <c r="BC1085" s="283"/>
      <c r="BD1085" s="147"/>
      <c r="BE1085" s="147"/>
      <c r="BF1085" s="147"/>
      <c r="BG1085" s="147"/>
      <c r="BH1085" s="147"/>
      <c r="BI1085" s="147"/>
      <c r="BJ1085" s="147"/>
      <c r="BK1085" s="148"/>
      <c r="BL1085" s="149"/>
      <c r="BM1085" s="149"/>
      <c r="BN1085" s="147"/>
      <c r="BO1085" s="38"/>
      <c r="BP1085" s="38"/>
      <c r="BQ1085" s="187"/>
      <c r="BR1085" s="61"/>
      <c r="BS1085" s="61"/>
      <c r="BT1085" s="188"/>
      <c r="BU1085" s="275"/>
      <c r="BV1085" s="275"/>
      <c r="BW1085" s="187"/>
      <c r="BX1085" s="187"/>
      <c r="BY1085" s="187"/>
      <c r="BZ1085" s="187"/>
      <c r="CA1085" s="187"/>
      <c r="CB1085" s="187"/>
      <c r="CC1085" s="187"/>
      <c r="CD1085" s="187"/>
      <c r="CE1085" s="187"/>
      <c r="CF1085" s="188"/>
      <c r="CG1085" s="189"/>
      <c r="CH1085" s="189"/>
      <c r="CI1085" s="187"/>
      <c r="CJ1085" s="38"/>
      <c r="CK1085" s="38"/>
      <c r="CL1085" s="38"/>
      <c r="CM1085" s="38"/>
      <c r="CN1085" s="38"/>
      <c r="CO1085" s="38"/>
      <c r="CP1085" s="38"/>
      <c r="CQ1085" s="38"/>
      <c r="CR1085" s="38"/>
      <c r="CS1085" s="38"/>
    </row>
    <row r="1086" spans="1:97" ht="13.5" customHeight="1" x14ac:dyDescent="0.35">
      <c r="A1086" s="25"/>
      <c r="B1086" s="132"/>
      <c r="C1086" s="27"/>
      <c r="D1086" s="104"/>
      <c r="E1086" s="105"/>
      <c r="F1086" s="29"/>
      <c r="G1086" s="30"/>
      <c r="H1086" s="30"/>
      <c r="I1086" s="31"/>
      <c r="J1086" s="106"/>
      <c r="K1086" s="106"/>
      <c r="L1086" s="107"/>
      <c r="M1086" s="107"/>
      <c r="N1086" s="108"/>
      <c r="O1086" s="108"/>
      <c r="P1086" s="108"/>
      <c r="Q1086" s="108"/>
      <c r="R1086" s="108"/>
      <c r="S1086" s="107"/>
      <c r="T1086" s="107"/>
      <c r="U1086" s="33"/>
      <c r="V1086" s="31"/>
      <c r="W1086" s="38"/>
      <c r="X1086" s="38"/>
      <c r="Y1086" s="38"/>
      <c r="Z1086" s="38"/>
      <c r="AA1086" s="38"/>
      <c r="AB1086" s="33"/>
      <c r="AC1086" s="33"/>
      <c r="AD1086" s="33"/>
      <c r="AE1086" s="33"/>
      <c r="AF1086" s="33"/>
      <c r="AG1086" s="33"/>
      <c r="AH1086" s="33"/>
      <c r="AI1086" s="170"/>
      <c r="AJ1086" s="170"/>
      <c r="AK1086" s="170"/>
      <c r="AL1086" s="170"/>
      <c r="AM1086" s="33"/>
      <c r="AN1086" s="48"/>
      <c r="AO1086" s="34"/>
      <c r="AP1086" s="38"/>
      <c r="AQ1086" s="34"/>
      <c r="AR1086" s="31"/>
      <c r="AS1086" s="38"/>
      <c r="AT1086" s="38"/>
      <c r="AU1086" s="37"/>
      <c r="AV1086" s="38"/>
      <c r="AW1086" s="38"/>
      <c r="AX1086" s="147"/>
      <c r="AY1086" s="60"/>
      <c r="AZ1086" s="60"/>
      <c r="BA1086" s="148"/>
      <c r="BB1086" s="282"/>
      <c r="BC1086" s="283"/>
      <c r="BD1086" s="147"/>
      <c r="BE1086" s="147"/>
      <c r="BF1086" s="147"/>
      <c r="BG1086" s="147"/>
      <c r="BH1086" s="147"/>
      <c r="BI1086" s="147"/>
      <c r="BJ1086" s="147"/>
      <c r="BK1086" s="148"/>
      <c r="BL1086" s="149"/>
      <c r="BM1086" s="149"/>
      <c r="BN1086" s="147"/>
      <c r="BO1086" s="38"/>
      <c r="BP1086" s="38"/>
      <c r="BQ1086" s="187"/>
      <c r="BR1086" s="61"/>
      <c r="BS1086" s="61"/>
      <c r="BT1086" s="188"/>
      <c r="BU1086" s="275"/>
      <c r="BV1086" s="275"/>
      <c r="BW1086" s="187"/>
      <c r="BX1086" s="187"/>
      <c r="BY1086" s="187"/>
      <c r="BZ1086" s="187"/>
      <c r="CA1086" s="187"/>
      <c r="CB1086" s="187"/>
      <c r="CC1086" s="187"/>
      <c r="CD1086" s="187"/>
      <c r="CE1086" s="187"/>
      <c r="CF1086" s="188"/>
      <c r="CG1086" s="189"/>
      <c r="CH1086" s="189"/>
      <c r="CI1086" s="187"/>
      <c r="CJ1086" s="38"/>
      <c r="CK1086" s="38"/>
      <c r="CL1086" s="38"/>
      <c r="CM1086" s="38"/>
      <c r="CN1086" s="38"/>
      <c r="CO1086" s="38"/>
      <c r="CP1086" s="38"/>
      <c r="CQ1086" s="38"/>
      <c r="CR1086" s="38"/>
      <c r="CS1086" s="38"/>
    </row>
    <row r="1087" spans="1:97" ht="13.5" customHeight="1" x14ac:dyDescent="0.35">
      <c r="A1087" s="25"/>
      <c r="B1087" s="132"/>
      <c r="C1087" s="27"/>
      <c r="D1087" s="104"/>
      <c r="E1087" s="105"/>
      <c r="F1087" s="29"/>
      <c r="G1087" s="30"/>
      <c r="H1087" s="30"/>
      <c r="I1087" s="31"/>
      <c r="J1087" s="106"/>
      <c r="K1087" s="106"/>
      <c r="L1087" s="107"/>
      <c r="M1087" s="107"/>
      <c r="N1087" s="108"/>
      <c r="O1087" s="108"/>
      <c r="P1087" s="108"/>
      <c r="Q1087" s="108"/>
      <c r="R1087" s="108"/>
      <c r="S1087" s="107"/>
      <c r="T1087" s="107"/>
      <c r="U1087" s="33"/>
      <c r="V1087" s="31"/>
      <c r="W1087" s="38"/>
      <c r="X1087" s="38"/>
      <c r="Y1087" s="38"/>
      <c r="Z1087" s="38"/>
      <c r="AA1087" s="38"/>
      <c r="AB1087" s="33"/>
      <c r="AC1087" s="33"/>
      <c r="AD1087" s="33"/>
      <c r="AE1087" s="33"/>
      <c r="AF1087" s="33"/>
      <c r="AG1087" s="33"/>
      <c r="AH1087" s="33"/>
      <c r="AI1087" s="170"/>
      <c r="AJ1087" s="170"/>
      <c r="AK1087" s="170"/>
      <c r="AL1087" s="170"/>
      <c r="AM1087" s="33"/>
      <c r="AN1087" s="48"/>
      <c r="AO1087" s="34"/>
      <c r="AP1087" s="38"/>
      <c r="AQ1087" s="34"/>
      <c r="AR1087" s="31"/>
      <c r="AS1087" s="38"/>
      <c r="AT1087" s="38"/>
      <c r="AU1087" s="37"/>
      <c r="AV1087" s="38"/>
      <c r="AW1087" s="38"/>
      <c r="AX1087" s="147"/>
      <c r="AY1087" s="60"/>
      <c r="AZ1087" s="60"/>
      <c r="BA1087" s="148"/>
      <c r="BB1087" s="282"/>
      <c r="BC1087" s="283"/>
      <c r="BD1087" s="147"/>
      <c r="BE1087" s="147"/>
      <c r="BF1087" s="147"/>
      <c r="BG1087" s="147"/>
      <c r="BH1087" s="147"/>
      <c r="BI1087" s="147"/>
      <c r="BJ1087" s="147"/>
      <c r="BK1087" s="148"/>
      <c r="BL1087" s="149"/>
      <c r="BM1087" s="149"/>
      <c r="BN1087" s="147"/>
      <c r="BO1087" s="38"/>
      <c r="BP1087" s="38"/>
      <c r="BQ1087" s="187"/>
      <c r="BR1087" s="61"/>
      <c r="BS1087" s="61"/>
      <c r="BT1087" s="188"/>
      <c r="BU1087" s="275"/>
      <c r="BV1087" s="275"/>
      <c r="BW1087" s="187"/>
      <c r="BX1087" s="187"/>
      <c r="BY1087" s="187"/>
      <c r="BZ1087" s="187"/>
      <c r="CA1087" s="187"/>
      <c r="CB1087" s="187"/>
      <c r="CC1087" s="187"/>
      <c r="CD1087" s="187"/>
      <c r="CE1087" s="187"/>
      <c r="CF1087" s="188"/>
      <c r="CG1087" s="189"/>
      <c r="CH1087" s="189"/>
      <c r="CI1087" s="187"/>
      <c r="CJ1087" s="38"/>
      <c r="CK1087" s="38"/>
      <c r="CL1087" s="38"/>
      <c r="CM1087" s="38"/>
      <c r="CN1087" s="38"/>
      <c r="CO1087" s="38"/>
      <c r="CP1087" s="38"/>
      <c r="CQ1087" s="38"/>
      <c r="CR1087" s="38"/>
      <c r="CS1087" s="38"/>
    </row>
    <row r="1088" spans="1:97" ht="13.5" customHeight="1" x14ac:dyDescent="0.35">
      <c r="A1088" s="25"/>
      <c r="B1088" s="132"/>
      <c r="C1088" s="27"/>
      <c r="D1088" s="104"/>
      <c r="E1088" s="105"/>
      <c r="F1088" s="29"/>
      <c r="G1088" s="30"/>
      <c r="H1088" s="30"/>
      <c r="I1088" s="31"/>
      <c r="J1088" s="106"/>
      <c r="K1088" s="106"/>
      <c r="L1088" s="107"/>
      <c r="M1088" s="107"/>
      <c r="N1088" s="108"/>
      <c r="O1088" s="108"/>
      <c r="P1088" s="108"/>
      <c r="Q1088" s="108"/>
      <c r="R1088" s="108"/>
      <c r="S1088" s="107"/>
      <c r="T1088" s="107"/>
      <c r="U1088" s="33"/>
      <c r="V1088" s="31"/>
      <c r="W1088" s="38"/>
      <c r="X1088" s="38"/>
      <c r="Y1088" s="38"/>
      <c r="Z1088" s="38"/>
      <c r="AA1088" s="38"/>
      <c r="AB1088" s="33"/>
      <c r="AC1088" s="33"/>
      <c r="AD1088" s="33"/>
      <c r="AE1088" s="33"/>
      <c r="AF1088" s="33"/>
      <c r="AG1088" s="33"/>
      <c r="AH1088" s="33"/>
      <c r="AI1088" s="170"/>
      <c r="AJ1088" s="170"/>
      <c r="AK1088" s="170"/>
      <c r="AL1088" s="170"/>
      <c r="AM1088" s="33"/>
      <c r="AN1088" s="48"/>
      <c r="AO1088" s="34"/>
      <c r="AP1088" s="38"/>
      <c r="AQ1088" s="34"/>
      <c r="AR1088" s="31"/>
      <c r="AS1088" s="38"/>
      <c r="AT1088" s="38"/>
      <c r="AU1088" s="37"/>
      <c r="AV1088" s="38"/>
      <c r="AW1088" s="38"/>
      <c r="AX1088" s="147"/>
      <c r="AY1088" s="60"/>
      <c r="AZ1088" s="60"/>
      <c r="BA1088" s="148"/>
      <c r="BB1088" s="282"/>
      <c r="BC1088" s="283"/>
      <c r="BD1088" s="147"/>
      <c r="BE1088" s="147"/>
      <c r="BF1088" s="147"/>
      <c r="BG1088" s="147"/>
      <c r="BH1088" s="147"/>
      <c r="BI1088" s="147"/>
      <c r="BJ1088" s="147"/>
      <c r="BK1088" s="148"/>
      <c r="BL1088" s="149"/>
      <c r="BM1088" s="149"/>
      <c r="BN1088" s="147"/>
      <c r="BO1088" s="38"/>
      <c r="BP1088" s="38"/>
      <c r="BQ1088" s="187"/>
      <c r="BR1088" s="61"/>
      <c r="BS1088" s="61"/>
      <c r="BT1088" s="188"/>
      <c r="BU1088" s="275"/>
      <c r="BV1088" s="275"/>
      <c r="BW1088" s="187"/>
      <c r="BX1088" s="187"/>
      <c r="BY1088" s="187"/>
      <c r="BZ1088" s="187"/>
      <c r="CA1088" s="187"/>
      <c r="CB1088" s="187"/>
      <c r="CC1088" s="187"/>
      <c r="CD1088" s="187"/>
      <c r="CE1088" s="187"/>
      <c r="CF1088" s="188"/>
      <c r="CG1088" s="189"/>
      <c r="CH1088" s="189"/>
      <c r="CI1088" s="187"/>
      <c r="CJ1088" s="38"/>
      <c r="CK1088" s="38"/>
      <c r="CL1088" s="38"/>
      <c r="CM1088" s="38"/>
      <c r="CN1088" s="38"/>
      <c r="CO1088" s="38"/>
      <c r="CP1088" s="38"/>
      <c r="CQ1088" s="38"/>
      <c r="CR1088" s="38"/>
      <c r="CS1088" s="38"/>
    </row>
    <row r="1089" spans="1:97" ht="13.5" customHeight="1" x14ac:dyDescent="0.35">
      <c r="A1089" s="25"/>
      <c r="B1089" s="132"/>
      <c r="C1089" s="27"/>
      <c r="D1089" s="104"/>
      <c r="E1089" s="105"/>
      <c r="F1089" s="29"/>
      <c r="G1089" s="30"/>
      <c r="H1089" s="30"/>
      <c r="I1089" s="31"/>
      <c r="J1089" s="106"/>
      <c r="K1089" s="106"/>
      <c r="L1089" s="107"/>
      <c r="M1089" s="107"/>
      <c r="N1089" s="108"/>
      <c r="O1089" s="108"/>
      <c r="P1089" s="108"/>
      <c r="Q1089" s="108"/>
      <c r="R1089" s="108"/>
      <c r="S1089" s="107"/>
      <c r="T1089" s="107"/>
      <c r="U1089" s="33"/>
      <c r="V1089" s="31"/>
      <c r="W1089" s="38"/>
      <c r="X1089" s="38"/>
      <c r="Y1089" s="38"/>
      <c r="Z1089" s="38"/>
      <c r="AA1089" s="38"/>
      <c r="AB1089" s="33"/>
      <c r="AC1089" s="33"/>
      <c r="AD1089" s="33"/>
      <c r="AE1089" s="33"/>
      <c r="AF1089" s="33"/>
      <c r="AG1089" s="33"/>
      <c r="AH1089" s="33"/>
      <c r="AI1089" s="170"/>
      <c r="AJ1089" s="170"/>
      <c r="AK1089" s="170"/>
      <c r="AL1089" s="170"/>
      <c r="AM1089" s="33"/>
      <c r="AN1089" s="48"/>
      <c r="AO1089" s="34"/>
      <c r="AP1089" s="38"/>
      <c r="AQ1089" s="34"/>
      <c r="AR1089" s="31"/>
      <c r="AS1089" s="38"/>
      <c r="AT1089" s="38"/>
      <c r="AU1089" s="37"/>
      <c r="AV1089" s="38"/>
      <c r="AW1089" s="38"/>
      <c r="AX1089" s="147"/>
      <c r="AY1089" s="60"/>
      <c r="AZ1089" s="60"/>
      <c r="BA1089" s="148"/>
      <c r="BB1089" s="282"/>
      <c r="BC1089" s="283"/>
      <c r="BD1089" s="147"/>
      <c r="BE1089" s="147"/>
      <c r="BF1089" s="147"/>
      <c r="BG1089" s="147"/>
      <c r="BH1089" s="147"/>
      <c r="BI1089" s="147"/>
      <c r="BJ1089" s="147"/>
      <c r="BK1089" s="148"/>
      <c r="BL1089" s="149"/>
      <c r="BM1089" s="149"/>
      <c r="BN1089" s="147"/>
      <c r="BO1089" s="38"/>
      <c r="BP1089" s="38"/>
      <c r="BQ1089" s="187"/>
      <c r="BR1089" s="61"/>
      <c r="BS1089" s="61"/>
      <c r="BT1089" s="188"/>
      <c r="BU1089" s="275"/>
      <c r="BV1089" s="275"/>
      <c r="BW1089" s="187"/>
      <c r="BX1089" s="187"/>
      <c r="BY1089" s="187"/>
      <c r="BZ1089" s="187"/>
      <c r="CA1089" s="187"/>
      <c r="CB1089" s="187"/>
      <c r="CC1089" s="187"/>
      <c r="CD1089" s="187"/>
      <c r="CE1089" s="187"/>
      <c r="CF1089" s="188"/>
      <c r="CG1089" s="189"/>
      <c r="CH1089" s="189"/>
      <c r="CI1089" s="187"/>
      <c r="CJ1089" s="38"/>
      <c r="CK1089" s="38"/>
      <c r="CL1089" s="38"/>
      <c r="CM1089" s="38"/>
      <c r="CN1089" s="38"/>
      <c r="CO1089" s="38"/>
      <c r="CP1089" s="38"/>
      <c r="CQ1089" s="38"/>
      <c r="CR1089" s="38"/>
      <c r="CS1089" s="38"/>
    </row>
    <row r="1090" spans="1:97" ht="13.5" customHeight="1" x14ac:dyDescent="0.35">
      <c r="A1090" s="25"/>
      <c r="B1090" s="132"/>
      <c r="C1090" s="27"/>
      <c r="D1090" s="104"/>
      <c r="E1090" s="105"/>
      <c r="F1090" s="29"/>
      <c r="G1090" s="30"/>
      <c r="H1090" s="30"/>
      <c r="I1090" s="31"/>
      <c r="J1090" s="106"/>
      <c r="K1090" s="106"/>
      <c r="L1090" s="107"/>
      <c r="M1090" s="107"/>
      <c r="N1090" s="108"/>
      <c r="O1090" s="108"/>
      <c r="P1090" s="108"/>
      <c r="Q1090" s="108"/>
      <c r="R1090" s="108"/>
      <c r="S1090" s="107"/>
      <c r="T1090" s="107"/>
      <c r="U1090" s="33"/>
      <c r="V1090" s="31"/>
      <c r="W1090" s="38"/>
      <c r="X1090" s="38"/>
      <c r="Y1090" s="38"/>
      <c r="Z1090" s="38"/>
      <c r="AA1090" s="38"/>
      <c r="AB1090" s="33"/>
      <c r="AC1090" s="33"/>
      <c r="AD1090" s="33"/>
      <c r="AE1090" s="33"/>
      <c r="AF1090" s="33"/>
      <c r="AG1090" s="33"/>
      <c r="AH1090" s="33"/>
      <c r="AI1090" s="170"/>
      <c r="AJ1090" s="170"/>
      <c r="AK1090" s="170"/>
      <c r="AL1090" s="170"/>
      <c r="AM1090" s="33"/>
      <c r="AN1090" s="48"/>
      <c r="AO1090" s="34"/>
      <c r="AP1090" s="38"/>
      <c r="AQ1090" s="34"/>
      <c r="AR1090" s="31"/>
      <c r="AS1090" s="38"/>
      <c r="AT1090" s="38"/>
      <c r="AU1090" s="37"/>
      <c r="AV1090" s="38"/>
      <c r="AW1090" s="38"/>
      <c r="AX1090" s="147"/>
      <c r="AY1090" s="60"/>
      <c r="AZ1090" s="60"/>
      <c r="BA1090" s="148"/>
      <c r="BB1090" s="282"/>
      <c r="BC1090" s="283"/>
      <c r="BD1090" s="147"/>
      <c r="BE1090" s="147"/>
      <c r="BF1090" s="147"/>
      <c r="BG1090" s="147"/>
      <c r="BH1090" s="147"/>
      <c r="BI1090" s="147"/>
      <c r="BJ1090" s="147"/>
      <c r="BK1090" s="148"/>
      <c r="BL1090" s="149"/>
      <c r="BM1090" s="149"/>
      <c r="BN1090" s="147"/>
      <c r="BO1090" s="38"/>
      <c r="BP1090" s="38"/>
      <c r="BQ1090" s="187"/>
      <c r="BR1090" s="61"/>
      <c r="BS1090" s="61"/>
      <c r="BT1090" s="188"/>
      <c r="BU1090" s="275"/>
      <c r="BV1090" s="275"/>
      <c r="BW1090" s="187"/>
      <c r="BX1090" s="187"/>
      <c r="BY1090" s="187"/>
      <c r="BZ1090" s="187"/>
      <c r="CA1090" s="187"/>
      <c r="CB1090" s="187"/>
      <c r="CC1090" s="187"/>
      <c r="CD1090" s="187"/>
      <c r="CE1090" s="187"/>
      <c r="CF1090" s="188"/>
      <c r="CG1090" s="189"/>
      <c r="CH1090" s="189"/>
      <c r="CI1090" s="187"/>
      <c r="CJ1090" s="38"/>
      <c r="CK1090" s="38"/>
      <c r="CL1090" s="38"/>
      <c r="CM1090" s="38"/>
      <c r="CN1090" s="38"/>
      <c r="CO1090" s="38"/>
      <c r="CP1090" s="38"/>
      <c r="CQ1090" s="38"/>
      <c r="CR1090" s="38"/>
      <c r="CS1090" s="38"/>
    </row>
    <row r="1091" spans="1:97" ht="13.5" customHeight="1" x14ac:dyDescent="0.35">
      <c r="A1091" s="25"/>
      <c r="B1091" s="132"/>
      <c r="C1091" s="27"/>
      <c r="D1091" s="104"/>
      <c r="E1091" s="105"/>
      <c r="F1091" s="29"/>
      <c r="G1091" s="30"/>
      <c r="H1091" s="30"/>
      <c r="I1091" s="31"/>
      <c r="J1091" s="106"/>
      <c r="K1091" s="106"/>
      <c r="L1091" s="107"/>
      <c r="M1091" s="107"/>
      <c r="N1091" s="108"/>
      <c r="O1091" s="108"/>
      <c r="P1091" s="108"/>
      <c r="Q1091" s="108"/>
      <c r="R1091" s="108"/>
      <c r="S1091" s="107"/>
      <c r="T1091" s="107"/>
      <c r="U1091" s="33"/>
      <c r="V1091" s="31"/>
      <c r="W1091" s="38"/>
      <c r="X1091" s="38"/>
      <c r="Y1091" s="38"/>
      <c r="Z1091" s="38"/>
      <c r="AA1091" s="38"/>
      <c r="AB1091" s="33"/>
      <c r="AC1091" s="33"/>
      <c r="AD1091" s="33"/>
      <c r="AE1091" s="33"/>
      <c r="AF1091" s="33"/>
      <c r="AG1091" s="33"/>
      <c r="AH1091" s="33"/>
      <c r="AI1091" s="170"/>
      <c r="AJ1091" s="170"/>
      <c r="AK1091" s="170"/>
      <c r="AL1091" s="170"/>
      <c r="AM1091" s="33"/>
      <c r="AN1091" s="48"/>
      <c r="AO1091" s="34"/>
      <c r="AP1091" s="38"/>
      <c r="AQ1091" s="34"/>
      <c r="AR1091" s="31"/>
      <c r="AS1091" s="38"/>
      <c r="AT1091" s="38"/>
      <c r="AU1091" s="37"/>
      <c r="AV1091" s="38"/>
      <c r="AW1091" s="38"/>
      <c r="AX1091" s="147"/>
      <c r="AY1091" s="60"/>
      <c r="AZ1091" s="60"/>
      <c r="BA1091" s="148"/>
      <c r="BB1091" s="282"/>
      <c r="BC1091" s="283"/>
      <c r="BD1091" s="147"/>
      <c r="BE1091" s="147"/>
      <c r="BF1091" s="147"/>
      <c r="BG1091" s="147"/>
      <c r="BH1091" s="147"/>
      <c r="BI1091" s="147"/>
      <c r="BJ1091" s="147"/>
      <c r="BK1091" s="148"/>
      <c r="BL1091" s="149"/>
      <c r="BM1091" s="149"/>
      <c r="BN1091" s="147"/>
      <c r="BO1091" s="38"/>
      <c r="BP1091" s="38"/>
      <c r="BQ1091" s="187"/>
      <c r="BR1091" s="61"/>
      <c r="BS1091" s="61"/>
      <c r="BT1091" s="188"/>
      <c r="BU1091" s="275"/>
      <c r="BV1091" s="275"/>
      <c r="BW1091" s="187"/>
      <c r="BX1091" s="187"/>
      <c r="BY1091" s="187"/>
      <c r="BZ1091" s="187"/>
      <c r="CA1091" s="187"/>
      <c r="CB1091" s="187"/>
      <c r="CC1091" s="187"/>
      <c r="CD1091" s="187"/>
      <c r="CE1091" s="187"/>
      <c r="CF1091" s="188"/>
      <c r="CG1091" s="189"/>
      <c r="CH1091" s="189"/>
      <c r="CI1091" s="187"/>
      <c r="CJ1091" s="38"/>
      <c r="CK1091" s="38"/>
      <c r="CL1091" s="38"/>
      <c r="CM1091" s="38"/>
      <c r="CN1091" s="38"/>
      <c r="CO1091" s="38"/>
      <c r="CP1091" s="38"/>
      <c r="CQ1091" s="38"/>
      <c r="CR1091" s="38"/>
      <c r="CS1091" s="38"/>
    </row>
    <row r="1092" spans="1:97" ht="13.5" customHeight="1" x14ac:dyDescent="0.35">
      <c r="A1092" s="25"/>
      <c r="B1092" s="132"/>
      <c r="C1092" s="27"/>
      <c r="D1092" s="104"/>
      <c r="E1092" s="105"/>
      <c r="F1092" s="29"/>
      <c r="G1092" s="30"/>
      <c r="H1092" s="30"/>
      <c r="I1092" s="31"/>
      <c r="J1092" s="106"/>
      <c r="K1092" s="106"/>
      <c r="L1092" s="107"/>
      <c r="M1092" s="107"/>
      <c r="N1092" s="108"/>
      <c r="O1092" s="108"/>
      <c r="P1092" s="108"/>
      <c r="Q1092" s="108"/>
      <c r="R1092" s="108"/>
      <c r="S1092" s="107"/>
      <c r="T1092" s="107"/>
      <c r="U1092" s="33"/>
      <c r="V1092" s="31"/>
      <c r="W1092" s="38"/>
      <c r="X1092" s="38"/>
      <c r="Y1092" s="38"/>
      <c r="Z1092" s="38"/>
      <c r="AA1092" s="38"/>
      <c r="AB1092" s="33"/>
      <c r="AC1092" s="33"/>
      <c r="AD1092" s="33"/>
      <c r="AE1092" s="33"/>
      <c r="AF1092" s="33"/>
      <c r="AG1092" s="33"/>
      <c r="AH1092" s="33"/>
      <c r="AI1092" s="170"/>
      <c r="AJ1092" s="170"/>
      <c r="AK1092" s="170"/>
      <c r="AL1092" s="170"/>
      <c r="AM1092" s="33"/>
      <c r="AN1092" s="48"/>
      <c r="AO1092" s="34"/>
      <c r="AP1092" s="38"/>
      <c r="AQ1092" s="34"/>
      <c r="AR1092" s="31"/>
      <c r="AS1092" s="38"/>
      <c r="AT1092" s="38"/>
      <c r="AU1092" s="37"/>
      <c r="AV1092" s="38"/>
      <c r="AW1092" s="38"/>
      <c r="AX1092" s="147"/>
      <c r="AY1092" s="60"/>
      <c r="AZ1092" s="60"/>
      <c r="BA1092" s="148"/>
      <c r="BB1092" s="282"/>
      <c r="BC1092" s="283"/>
      <c r="BD1092" s="147"/>
      <c r="BE1092" s="147"/>
      <c r="BF1092" s="147"/>
      <c r="BG1092" s="147"/>
      <c r="BH1092" s="147"/>
      <c r="BI1092" s="147"/>
      <c r="BJ1092" s="147"/>
      <c r="BK1092" s="148"/>
      <c r="BL1092" s="149"/>
      <c r="BM1092" s="149"/>
      <c r="BN1092" s="147"/>
      <c r="BO1092" s="38"/>
      <c r="BP1092" s="38"/>
      <c r="BQ1092" s="187"/>
      <c r="BR1092" s="61"/>
      <c r="BS1092" s="61"/>
      <c r="BT1092" s="188"/>
      <c r="BU1092" s="275"/>
      <c r="BV1092" s="275"/>
      <c r="BW1092" s="187"/>
      <c r="BX1092" s="187"/>
      <c r="BY1092" s="187"/>
      <c r="BZ1092" s="187"/>
      <c r="CA1092" s="187"/>
      <c r="CB1092" s="187"/>
      <c r="CC1092" s="187"/>
      <c r="CD1092" s="187"/>
      <c r="CE1092" s="187"/>
      <c r="CF1092" s="188"/>
      <c r="CG1092" s="189"/>
      <c r="CH1092" s="189"/>
      <c r="CI1092" s="187"/>
      <c r="CJ1092" s="38"/>
      <c r="CK1092" s="38"/>
      <c r="CL1092" s="38"/>
      <c r="CM1092" s="38"/>
      <c r="CN1092" s="38"/>
      <c r="CO1092" s="38"/>
      <c r="CP1092" s="38"/>
      <c r="CQ1092" s="38"/>
      <c r="CR1092" s="38"/>
      <c r="CS1092" s="38"/>
    </row>
    <row r="1093" spans="1:97" ht="13.5" customHeight="1" x14ac:dyDescent="0.35">
      <c r="A1093" s="25"/>
      <c r="B1093" s="132"/>
      <c r="C1093" s="27"/>
      <c r="D1093" s="104"/>
      <c r="E1093" s="105"/>
      <c r="F1093" s="29"/>
      <c r="G1093" s="30"/>
      <c r="H1093" s="30"/>
      <c r="I1093" s="31"/>
      <c r="J1093" s="106"/>
      <c r="K1093" s="106"/>
      <c r="L1093" s="107"/>
      <c r="M1093" s="107"/>
      <c r="N1093" s="108"/>
      <c r="O1093" s="108"/>
      <c r="P1093" s="108"/>
      <c r="Q1093" s="108"/>
      <c r="R1093" s="108"/>
      <c r="S1093" s="107"/>
      <c r="T1093" s="107"/>
      <c r="U1093" s="33"/>
      <c r="V1093" s="31"/>
      <c r="W1093" s="38"/>
      <c r="X1093" s="38"/>
      <c r="Y1093" s="38"/>
      <c r="Z1093" s="38"/>
      <c r="AA1093" s="38"/>
      <c r="AB1093" s="33"/>
      <c r="AC1093" s="33"/>
      <c r="AD1093" s="33"/>
      <c r="AE1093" s="33"/>
      <c r="AF1093" s="33"/>
      <c r="AG1093" s="33"/>
      <c r="AH1093" s="33"/>
      <c r="AI1093" s="170"/>
      <c r="AJ1093" s="170"/>
      <c r="AK1093" s="170"/>
      <c r="AL1093" s="170"/>
      <c r="AM1093" s="33"/>
      <c r="AN1093" s="48"/>
      <c r="AO1093" s="34"/>
      <c r="AP1093" s="38"/>
      <c r="AQ1093" s="34"/>
      <c r="AR1093" s="31"/>
      <c r="AS1093" s="38"/>
      <c r="AT1093" s="38"/>
      <c r="AU1093" s="37"/>
      <c r="AV1093" s="38"/>
      <c r="AW1093" s="38"/>
      <c r="AX1093" s="147"/>
      <c r="AY1093" s="60"/>
      <c r="AZ1093" s="60"/>
      <c r="BA1093" s="148"/>
      <c r="BB1093" s="282"/>
      <c r="BC1093" s="283"/>
      <c r="BD1093" s="147"/>
      <c r="BE1093" s="147"/>
      <c r="BF1093" s="147"/>
      <c r="BG1093" s="147"/>
      <c r="BH1093" s="147"/>
      <c r="BI1093" s="147"/>
      <c r="BJ1093" s="147"/>
      <c r="BK1093" s="148"/>
      <c r="BL1093" s="149"/>
      <c r="BM1093" s="149"/>
      <c r="BN1093" s="147"/>
      <c r="BO1093" s="38"/>
      <c r="BP1093" s="38"/>
      <c r="BQ1093" s="187"/>
      <c r="BR1093" s="61"/>
      <c r="BS1093" s="61"/>
      <c r="BT1093" s="188"/>
      <c r="BU1093" s="275"/>
      <c r="BV1093" s="275"/>
      <c r="BW1093" s="187"/>
      <c r="BX1093" s="187"/>
      <c r="BY1093" s="187"/>
      <c r="BZ1093" s="187"/>
      <c r="CA1093" s="187"/>
      <c r="CB1093" s="187"/>
      <c r="CC1093" s="187"/>
      <c r="CD1093" s="187"/>
      <c r="CE1093" s="187"/>
      <c r="CF1093" s="188"/>
      <c r="CG1093" s="189"/>
      <c r="CH1093" s="189"/>
      <c r="CI1093" s="187"/>
      <c r="CJ1093" s="38"/>
      <c r="CK1093" s="38"/>
      <c r="CL1093" s="38"/>
      <c r="CM1093" s="38"/>
      <c r="CN1093" s="38"/>
      <c r="CO1093" s="38"/>
      <c r="CP1093" s="38"/>
      <c r="CQ1093" s="38"/>
      <c r="CR1093" s="38"/>
      <c r="CS1093" s="38"/>
    </row>
    <row r="1094" spans="1:97" ht="13.5" customHeight="1" x14ac:dyDescent="0.35">
      <c r="A1094" s="25"/>
      <c r="B1094" s="132"/>
      <c r="C1094" s="27"/>
      <c r="D1094" s="104"/>
      <c r="E1094" s="105"/>
      <c r="F1094" s="29"/>
      <c r="G1094" s="30"/>
      <c r="H1094" s="30"/>
      <c r="I1094" s="31"/>
      <c r="J1094" s="106"/>
      <c r="K1094" s="106"/>
      <c r="L1094" s="107"/>
      <c r="M1094" s="107"/>
      <c r="N1094" s="108"/>
      <c r="O1094" s="108"/>
      <c r="P1094" s="108"/>
      <c r="Q1094" s="108"/>
      <c r="R1094" s="108"/>
      <c r="S1094" s="107"/>
      <c r="T1094" s="107"/>
      <c r="U1094" s="33"/>
      <c r="V1094" s="31"/>
      <c r="W1094" s="38"/>
      <c r="X1094" s="38"/>
      <c r="Y1094" s="38"/>
      <c r="Z1094" s="38"/>
      <c r="AA1094" s="38"/>
      <c r="AB1094" s="33"/>
      <c r="AC1094" s="33"/>
      <c r="AD1094" s="33"/>
      <c r="AE1094" s="33"/>
      <c r="AF1094" s="33"/>
      <c r="AG1094" s="33"/>
      <c r="AH1094" s="33"/>
      <c r="AI1094" s="170"/>
      <c r="AJ1094" s="170"/>
      <c r="AK1094" s="170"/>
      <c r="AL1094" s="170"/>
      <c r="AM1094" s="33"/>
      <c r="AN1094" s="48"/>
      <c r="AO1094" s="34"/>
      <c r="AP1094" s="38"/>
      <c r="AQ1094" s="34"/>
      <c r="AR1094" s="31"/>
      <c r="AS1094" s="38"/>
      <c r="AT1094" s="38"/>
      <c r="AU1094" s="37"/>
      <c r="AV1094" s="38"/>
      <c r="AW1094" s="38"/>
      <c r="AX1094" s="147"/>
      <c r="AY1094" s="60"/>
      <c r="AZ1094" s="60"/>
      <c r="BA1094" s="148"/>
      <c r="BB1094" s="282"/>
      <c r="BC1094" s="283"/>
      <c r="BD1094" s="147"/>
      <c r="BE1094" s="147"/>
      <c r="BF1094" s="147"/>
      <c r="BG1094" s="147"/>
      <c r="BH1094" s="147"/>
      <c r="BI1094" s="147"/>
      <c r="BJ1094" s="147"/>
      <c r="BK1094" s="148"/>
      <c r="BL1094" s="149"/>
      <c r="BM1094" s="149"/>
      <c r="BN1094" s="147"/>
      <c r="BO1094" s="38"/>
      <c r="BP1094" s="38"/>
      <c r="BQ1094" s="187"/>
      <c r="BR1094" s="61"/>
      <c r="BS1094" s="61"/>
      <c r="BT1094" s="188"/>
      <c r="BU1094" s="275"/>
      <c r="BV1094" s="275"/>
      <c r="BW1094" s="187"/>
      <c r="BX1094" s="187"/>
      <c r="BY1094" s="187"/>
      <c r="BZ1094" s="187"/>
      <c r="CA1094" s="187"/>
      <c r="CB1094" s="187"/>
      <c r="CC1094" s="187"/>
      <c r="CD1094" s="187"/>
      <c r="CE1094" s="187"/>
      <c r="CF1094" s="188"/>
      <c r="CG1094" s="189"/>
      <c r="CH1094" s="189"/>
      <c r="CI1094" s="187"/>
      <c r="CJ1094" s="38"/>
      <c r="CK1094" s="38"/>
      <c r="CL1094" s="38"/>
      <c r="CM1094" s="38"/>
      <c r="CN1094" s="38"/>
      <c r="CO1094" s="38"/>
      <c r="CP1094" s="38"/>
      <c r="CQ1094" s="38"/>
      <c r="CR1094" s="38"/>
      <c r="CS1094" s="38"/>
    </row>
    <row r="1095" spans="1:97" ht="13.5" customHeight="1" x14ac:dyDescent="0.35">
      <c r="A1095" s="25"/>
      <c r="B1095" s="132"/>
      <c r="C1095" s="27"/>
      <c r="D1095" s="104"/>
      <c r="E1095" s="105"/>
      <c r="F1095" s="29"/>
      <c r="G1095" s="30"/>
      <c r="H1095" s="30"/>
      <c r="I1095" s="31"/>
      <c r="J1095" s="106"/>
      <c r="K1095" s="106"/>
      <c r="L1095" s="107"/>
      <c r="M1095" s="107"/>
      <c r="N1095" s="108"/>
      <c r="O1095" s="108"/>
      <c r="P1095" s="108"/>
      <c r="Q1095" s="108"/>
      <c r="R1095" s="108"/>
      <c r="S1095" s="107"/>
      <c r="T1095" s="107"/>
      <c r="U1095" s="33"/>
      <c r="V1095" s="31"/>
      <c r="W1095" s="38"/>
      <c r="X1095" s="38"/>
      <c r="Y1095" s="38"/>
      <c r="Z1095" s="38"/>
      <c r="AA1095" s="38"/>
      <c r="AB1095" s="33"/>
      <c r="AC1095" s="33"/>
      <c r="AD1095" s="33"/>
      <c r="AE1095" s="33"/>
      <c r="AF1095" s="33"/>
      <c r="AG1095" s="33"/>
      <c r="AH1095" s="33"/>
      <c r="AI1095" s="170"/>
      <c r="AJ1095" s="170"/>
      <c r="AK1095" s="170"/>
      <c r="AL1095" s="170"/>
      <c r="AM1095" s="33"/>
      <c r="AN1095" s="48"/>
      <c r="AO1095" s="34"/>
      <c r="AP1095" s="38"/>
      <c r="AQ1095" s="34"/>
      <c r="AR1095" s="31"/>
      <c r="AS1095" s="38"/>
      <c r="AT1095" s="38"/>
      <c r="AU1095" s="37"/>
      <c r="AV1095" s="38"/>
      <c r="AW1095" s="38"/>
      <c r="AX1095" s="147"/>
      <c r="AY1095" s="60"/>
      <c r="AZ1095" s="60"/>
      <c r="BA1095" s="148"/>
      <c r="BB1095" s="282"/>
      <c r="BC1095" s="283"/>
      <c r="BD1095" s="147"/>
      <c r="BE1095" s="147"/>
      <c r="BF1095" s="147"/>
      <c r="BG1095" s="147"/>
      <c r="BH1095" s="147"/>
      <c r="BI1095" s="147"/>
      <c r="BJ1095" s="147"/>
      <c r="BK1095" s="148"/>
      <c r="BL1095" s="149"/>
      <c r="BM1095" s="149"/>
      <c r="BN1095" s="147"/>
      <c r="BO1095" s="38"/>
      <c r="BP1095" s="38"/>
      <c r="BQ1095" s="187"/>
      <c r="BR1095" s="61"/>
      <c r="BS1095" s="61"/>
      <c r="BT1095" s="188"/>
      <c r="BU1095" s="275"/>
      <c r="BV1095" s="275"/>
      <c r="BW1095" s="187"/>
      <c r="BX1095" s="187"/>
      <c r="BY1095" s="187"/>
      <c r="BZ1095" s="187"/>
      <c r="CA1095" s="187"/>
      <c r="CB1095" s="187"/>
      <c r="CC1095" s="187"/>
      <c r="CD1095" s="187"/>
      <c r="CE1095" s="187"/>
      <c r="CF1095" s="188"/>
      <c r="CG1095" s="189"/>
      <c r="CH1095" s="189"/>
      <c r="CI1095" s="187"/>
      <c r="CJ1095" s="38"/>
      <c r="CK1095" s="38"/>
      <c r="CL1095" s="38"/>
      <c r="CM1095" s="38"/>
      <c r="CN1095" s="38"/>
      <c r="CO1095" s="38"/>
      <c r="CP1095" s="38"/>
      <c r="CQ1095" s="38"/>
      <c r="CR1095" s="38"/>
      <c r="CS1095" s="38"/>
    </row>
    <row r="1096" spans="1:97" ht="13.5" customHeight="1" x14ac:dyDescent="0.35">
      <c r="A1096" s="25"/>
      <c r="B1096" s="132"/>
      <c r="C1096" s="27"/>
      <c r="D1096" s="104"/>
      <c r="E1096" s="105"/>
      <c r="F1096" s="29"/>
      <c r="G1096" s="30"/>
      <c r="H1096" s="30"/>
      <c r="I1096" s="31"/>
      <c r="J1096" s="106"/>
      <c r="K1096" s="106"/>
      <c r="L1096" s="107"/>
      <c r="M1096" s="107"/>
      <c r="N1096" s="108"/>
      <c r="O1096" s="108"/>
      <c r="P1096" s="108"/>
      <c r="Q1096" s="108"/>
      <c r="R1096" s="108"/>
      <c r="S1096" s="107"/>
      <c r="T1096" s="107"/>
      <c r="U1096" s="33"/>
      <c r="V1096" s="31"/>
      <c r="W1096" s="38"/>
      <c r="X1096" s="38"/>
      <c r="Y1096" s="38"/>
      <c r="Z1096" s="38"/>
      <c r="AA1096" s="38"/>
      <c r="AB1096" s="33"/>
      <c r="AC1096" s="33"/>
      <c r="AD1096" s="33"/>
      <c r="AE1096" s="33"/>
      <c r="AF1096" s="33"/>
      <c r="AG1096" s="33"/>
      <c r="AH1096" s="33"/>
      <c r="AI1096" s="170"/>
      <c r="AJ1096" s="170"/>
      <c r="AK1096" s="170"/>
      <c r="AL1096" s="170"/>
      <c r="AM1096" s="33"/>
      <c r="AN1096" s="48"/>
      <c r="AO1096" s="34"/>
      <c r="AP1096" s="38"/>
      <c r="AQ1096" s="34"/>
      <c r="AR1096" s="31"/>
      <c r="AS1096" s="38"/>
      <c r="AT1096" s="38"/>
      <c r="AU1096" s="37"/>
      <c r="AV1096" s="38"/>
      <c r="AW1096" s="38"/>
      <c r="AX1096" s="147"/>
      <c r="AY1096" s="60"/>
      <c r="AZ1096" s="60"/>
      <c r="BA1096" s="148"/>
      <c r="BB1096" s="282"/>
      <c r="BC1096" s="283"/>
      <c r="BD1096" s="147"/>
      <c r="BE1096" s="147"/>
      <c r="BF1096" s="147"/>
      <c r="BG1096" s="147"/>
      <c r="BH1096" s="147"/>
      <c r="BI1096" s="147"/>
      <c r="BJ1096" s="147"/>
      <c r="BK1096" s="148"/>
      <c r="BL1096" s="149"/>
      <c r="BM1096" s="149"/>
      <c r="BN1096" s="147"/>
      <c r="BO1096" s="38"/>
      <c r="BP1096" s="38"/>
      <c r="BQ1096" s="187"/>
      <c r="BR1096" s="61"/>
      <c r="BS1096" s="61"/>
      <c r="BT1096" s="188"/>
      <c r="BU1096" s="275"/>
      <c r="BV1096" s="275"/>
      <c r="BW1096" s="187"/>
      <c r="BX1096" s="187"/>
      <c r="BY1096" s="187"/>
      <c r="BZ1096" s="187"/>
      <c r="CA1096" s="187"/>
      <c r="CB1096" s="187"/>
      <c r="CC1096" s="187"/>
      <c r="CD1096" s="187"/>
      <c r="CE1096" s="187"/>
      <c r="CF1096" s="188"/>
      <c r="CG1096" s="189"/>
      <c r="CH1096" s="189"/>
      <c r="CI1096" s="187"/>
      <c r="CJ1096" s="38"/>
      <c r="CK1096" s="38"/>
      <c r="CL1096" s="38"/>
      <c r="CM1096" s="38"/>
      <c r="CN1096" s="38"/>
      <c r="CO1096" s="38"/>
      <c r="CP1096" s="38"/>
      <c r="CQ1096" s="38"/>
      <c r="CR1096" s="38"/>
      <c r="CS1096" s="38"/>
    </row>
    <row r="1097" spans="1:97" ht="13.5" customHeight="1" x14ac:dyDescent="0.35">
      <c r="A1097" s="25"/>
      <c r="B1097" s="132"/>
      <c r="C1097" s="27"/>
      <c r="D1097" s="104"/>
      <c r="E1097" s="105"/>
      <c r="F1097" s="29"/>
      <c r="G1097" s="30"/>
      <c r="H1097" s="30"/>
      <c r="I1097" s="31"/>
      <c r="J1097" s="106"/>
      <c r="K1097" s="106"/>
      <c r="L1097" s="107"/>
      <c r="M1097" s="107"/>
      <c r="N1097" s="108"/>
      <c r="O1097" s="108"/>
      <c r="P1097" s="108"/>
      <c r="Q1097" s="108"/>
      <c r="R1097" s="108"/>
      <c r="S1097" s="107"/>
      <c r="T1097" s="107"/>
      <c r="U1097" s="33"/>
      <c r="V1097" s="31"/>
      <c r="W1097" s="38"/>
      <c r="X1097" s="38"/>
      <c r="Y1097" s="38"/>
      <c r="Z1097" s="38"/>
      <c r="AA1097" s="38"/>
      <c r="AB1097" s="33"/>
      <c r="AC1097" s="33"/>
      <c r="AD1097" s="33"/>
      <c r="AE1097" s="33"/>
      <c r="AF1097" s="33"/>
      <c r="AG1097" s="33"/>
      <c r="AH1097" s="33"/>
      <c r="AI1097" s="170"/>
      <c r="AJ1097" s="170"/>
      <c r="AK1097" s="170"/>
      <c r="AL1097" s="170"/>
      <c r="AM1097" s="33"/>
      <c r="AN1097" s="48"/>
      <c r="AO1097" s="34"/>
      <c r="AP1097" s="38"/>
      <c r="AQ1097" s="34"/>
      <c r="AR1097" s="31"/>
      <c r="AS1097" s="38"/>
      <c r="AT1097" s="38"/>
      <c r="AU1097" s="37"/>
      <c r="AV1097" s="38"/>
      <c r="AW1097" s="38"/>
      <c r="AX1097" s="147"/>
      <c r="AY1097" s="60"/>
      <c r="AZ1097" s="60"/>
      <c r="BA1097" s="148"/>
      <c r="BB1097" s="282"/>
      <c r="BC1097" s="283"/>
      <c r="BD1097" s="147"/>
      <c r="BE1097" s="147"/>
      <c r="BF1097" s="147"/>
      <c r="BG1097" s="147"/>
      <c r="BH1097" s="147"/>
      <c r="BI1097" s="147"/>
      <c r="BJ1097" s="147"/>
      <c r="BK1097" s="148"/>
      <c r="BL1097" s="149"/>
      <c r="BM1097" s="149"/>
      <c r="BN1097" s="147"/>
      <c r="BO1097" s="38"/>
      <c r="BP1097" s="38"/>
      <c r="BQ1097" s="187"/>
      <c r="BR1097" s="61"/>
      <c r="BS1097" s="61"/>
      <c r="BT1097" s="188"/>
      <c r="BU1097" s="275"/>
      <c r="BV1097" s="275"/>
      <c r="BW1097" s="187"/>
      <c r="BX1097" s="187"/>
      <c r="BY1097" s="187"/>
      <c r="BZ1097" s="187"/>
      <c r="CA1097" s="187"/>
      <c r="CB1097" s="187"/>
      <c r="CC1097" s="187"/>
      <c r="CD1097" s="187"/>
      <c r="CE1097" s="187"/>
      <c r="CF1097" s="188"/>
      <c r="CG1097" s="189"/>
      <c r="CH1097" s="189"/>
      <c r="CI1097" s="187"/>
      <c r="CJ1097" s="38"/>
      <c r="CK1097" s="38"/>
      <c r="CL1097" s="38"/>
      <c r="CM1097" s="38"/>
      <c r="CN1097" s="38"/>
      <c r="CO1097" s="38"/>
      <c r="CP1097" s="38"/>
      <c r="CQ1097" s="38"/>
      <c r="CR1097" s="38"/>
      <c r="CS1097" s="38"/>
    </row>
    <row r="1098" spans="1:97" ht="13.5" customHeight="1" x14ac:dyDescent="0.35">
      <c r="A1098" s="25"/>
      <c r="B1098" s="132"/>
      <c r="C1098" s="27"/>
      <c r="D1098" s="104"/>
      <c r="E1098" s="105"/>
      <c r="F1098" s="29"/>
      <c r="G1098" s="30"/>
      <c r="H1098" s="30"/>
      <c r="I1098" s="31"/>
      <c r="J1098" s="106"/>
      <c r="K1098" s="106"/>
      <c r="L1098" s="107"/>
      <c r="M1098" s="107"/>
      <c r="N1098" s="108"/>
      <c r="O1098" s="108"/>
      <c r="P1098" s="108"/>
      <c r="Q1098" s="108"/>
      <c r="R1098" s="108"/>
      <c r="S1098" s="107"/>
      <c r="T1098" s="107"/>
      <c r="U1098" s="33"/>
      <c r="V1098" s="31"/>
      <c r="W1098" s="38"/>
      <c r="X1098" s="38"/>
      <c r="Y1098" s="38"/>
      <c r="Z1098" s="38"/>
      <c r="AA1098" s="38"/>
      <c r="AB1098" s="33"/>
      <c r="AC1098" s="33"/>
      <c r="AD1098" s="33"/>
      <c r="AE1098" s="33"/>
      <c r="AF1098" s="33"/>
      <c r="AG1098" s="33"/>
      <c r="AH1098" s="33"/>
      <c r="AI1098" s="170"/>
      <c r="AJ1098" s="170"/>
      <c r="AK1098" s="170"/>
      <c r="AL1098" s="170"/>
      <c r="AM1098" s="33"/>
      <c r="AN1098" s="48"/>
      <c r="AO1098" s="34"/>
      <c r="AP1098" s="38"/>
      <c r="AQ1098" s="34"/>
      <c r="AR1098" s="31"/>
      <c r="AS1098" s="38"/>
      <c r="AT1098" s="38"/>
      <c r="AU1098" s="37"/>
      <c r="AV1098" s="38"/>
      <c r="AW1098" s="38"/>
      <c r="AX1098" s="147"/>
      <c r="AY1098" s="60"/>
      <c r="AZ1098" s="60"/>
      <c r="BA1098" s="148"/>
      <c r="BB1098" s="282"/>
      <c r="BC1098" s="283"/>
      <c r="BD1098" s="147"/>
      <c r="BE1098" s="147"/>
      <c r="BF1098" s="147"/>
      <c r="BG1098" s="147"/>
      <c r="BH1098" s="147"/>
      <c r="BI1098" s="147"/>
      <c r="BJ1098" s="147"/>
      <c r="BK1098" s="148"/>
      <c r="BL1098" s="149"/>
      <c r="BM1098" s="149"/>
      <c r="BN1098" s="147"/>
      <c r="BO1098" s="38"/>
      <c r="BP1098" s="38"/>
      <c r="BQ1098" s="187"/>
      <c r="BR1098" s="61"/>
      <c r="BS1098" s="61"/>
      <c r="BT1098" s="188"/>
      <c r="BU1098" s="275"/>
      <c r="BV1098" s="275"/>
      <c r="BW1098" s="187"/>
      <c r="BX1098" s="187"/>
      <c r="BY1098" s="187"/>
      <c r="BZ1098" s="187"/>
      <c r="CA1098" s="187"/>
      <c r="CB1098" s="187"/>
      <c r="CC1098" s="187"/>
      <c r="CD1098" s="187"/>
      <c r="CE1098" s="187"/>
      <c r="CF1098" s="188"/>
      <c r="CG1098" s="189"/>
      <c r="CH1098" s="189"/>
      <c r="CI1098" s="187"/>
      <c r="CJ1098" s="38"/>
      <c r="CK1098" s="38"/>
      <c r="CL1098" s="38"/>
      <c r="CM1098" s="38"/>
      <c r="CN1098" s="38"/>
      <c r="CO1098" s="38"/>
      <c r="CP1098" s="38"/>
      <c r="CQ1098" s="38"/>
      <c r="CR1098" s="38"/>
      <c r="CS1098" s="38"/>
    </row>
    <row r="1099" spans="1:97" ht="13.5" customHeight="1" x14ac:dyDescent="0.35">
      <c r="A1099" s="25"/>
      <c r="B1099" s="132"/>
      <c r="C1099" s="27"/>
      <c r="D1099" s="104"/>
      <c r="E1099" s="105"/>
      <c r="F1099" s="29"/>
      <c r="G1099" s="30"/>
      <c r="H1099" s="30"/>
      <c r="I1099" s="31"/>
      <c r="J1099" s="106"/>
      <c r="K1099" s="106"/>
      <c r="L1099" s="107"/>
      <c r="M1099" s="107"/>
      <c r="N1099" s="108"/>
      <c r="O1099" s="108"/>
      <c r="P1099" s="108"/>
      <c r="Q1099" s="108"/>
      <c r="R1099" s="108"/>
      <c r="S1099" s="107"/>
      <c r="T1099" s="107"/>
      <c r="U1099" s="33"/>
      <c r="V1099" s="31"/>
      <c r="W1099" s="38"/>
      <c r="X1099" s="38"/>
      <c r="Y1099" s="38"/>
      <c r="Z1099" s="38"/>
      <c r="AA1099" s="38"/>
      <c r="AB1099" s="33"/>
      <c r="AC1099" s="33"/>
      <c r="AD1099" s="33"/>
      <c r="AE1099" s="33"/>
      <c r="AF1099" s="33"/>
      <c r="AG1099" s="33"/>
      <c r="AH1099" s="33"/>
      <c r="AI1099" s="170"/>
      <c r="AJ1099" s="170"/>
      <c r="AK1099" s="170"/>
      <c r="AL1099" s="170"/>
      <c r="AM1099" s="33"/>
      <c r="AN1099" s="48"/>
      <c r="AO1099" s="34"/>
      <c r="AP1099" s="38"/>
      <c r="AQ1099" s="34"/>
      <c r="AR1099" s="31"/>
      <c r="AS1099" s="38"/>
      <c r="AT1099" s="38"/>
      <c r="AU1099" s="37"/>
      <c r="AV1099" s="38"/>
      <c r="AW1099" s="38"/>
      <c r="AX1099" s="147"/>
      <c r="AY1099" s="60"/>
      <c r="AZ1099" s="60"/>
      <c r="BA1099" s="148"/>
      <c r="BB1099" s="282"/>
      <c r="BC1099" s="283"/>
      <c r="BD1099" s="147"/>
      <c r="BE1099" s="147"/>
      <c r="BF1099" s="147"/>
      <c r="BG1099" s="147"/>
      <c r="BH1099" s="147"/>
      <c r="BI1099" s="147"/>
      <c r="BJ1099" s="147"/>
      <c r="BK1099" s="148"/>
      <c r="BL1099" s="149"/>
      <c r="BM1099" s="149"/>
      <c r="BN1099" s="147"/>
      <c r="BO1099" s="38"/>
      <c r="BP1099" s="38"/>
      <c r="BQ1099" s="187"/>
      <c r="BR1099" s="61"/>
      <c r="BS1099" s="61"/>
      <c r="BT1099" s="188"/>
      <c r="BU1099" s="275"/>
      <c r="BV1099" s="275"/>
      <c r="BW1099" s="187"/>
      <c r="BX1099" s="187"/>
      <c r="BY1099" s="187"/>
      <c r="BZ1099" s="187"/>
      <c r="CA1099" s="187"/>
      <c r="CB1099" s="187"/>
      <c r="CC1099" s="187"/>
      <c r="CD1099" s="187"/>
      <c r="CE1099" s="187"/>
      <c r="CF1099" s="188"/>
      <c r="CG1099" s="189"/>
      <c r="CH1099" s="189"/>
      <c r="CI1099" s="187"/>
      <c r="CJ1099" s="38"/>
      <c r="CK1099" s="38"/>
      <c r="CL1099" s="38"/>
      <c r="CM1099" s="38"/>
      <c r="CN1099" s="38"/>
      <c r="CO1099" s="38"/>
      <c r="CP1099" s="38"/>
      <c r="CQ1099" s="38"/>
      <c r="CR1099" s="38"/>
      <c r="CS1099" s="38"/>
    </row>
    <row r="1100" spans="1:97" ht="13.5" customHeight="1" x14ac:dyDescent="0.35">
      <c r="A1100" s="25"/>
      <c r="B1100" s="132"/>
      <c r="C1100" s="27"/>
      <c r="D1100" s="104"/>
      <c r="E1100" s="105"/>
      <c r="F1100" s="29"/>
      <c r="G1100" s="30"/>
      <c r="H1100" s="30"/>
      <c r="I1100" s="31"/>
      <c r="J1100" s="106"/>
      <c r="K1100" s="106"/>
      <c r="L1100" s="107"/>
      <c r="M1100" s="107"/>
      <c r="N1100" s="108"/>
      <c r="O1100" s="108"/>
      <c r="P1100" s="108"/>
      <c r="Q1100" s="108"/>
      <c r="R1100" s="108"/>
      <c r="S1100" s="107"/>
      <c r="T1100" s="107"/>
      <c r="U1100" s="33"/>
      <c r="V1100" s="31"/>
      <c r="W1100" s="38"/>
      <c r="X1100" s="38"/>
      <c r="Y1100" s="38"/>
      <c r="Z1100" s="38"/>
      <c r="AA1100" s="38"/>
      <c r="AB1100" s="33"/>
      <c r="AC1100" s="33"/>
      <c r="AD1100" s="33"/>
      <c r="AE1100" s="33"/>
      <c r="AF1100" s="33"/>
      <c r="AG1100" s="33"/>
      <c r="AH1100" s="33"/>
      <c r="AI1100" s="170"/>
      <c r="AJ1100" s="170"/>
      <c r="AK1100" s="170"/>
      <c r="AL1100" s="170"/>
      <c r="AM1100" s="33"/>
      <c r="AN1100" s="48"/>
      <c r="AO1100" s="34"/>
      <c r="AP1100" s="38"/>
      <c r="AQ1100" s="34"/>
      <c r="AR1100" s="31"/>
      <c r="AS1100" s="38"/>
      <c r="AT1100" s="38"/>
      <c r="AU1100" s="37"/>
      <c r="AV1100" s="38"/>
      <c r="AW1100" s="38"/>
      <c r="AX1100" s="147"/>
      <c r="AY1100" s="60"/>
      <c r="AZ1100" s="60"/>
      <c r="BA1100" s="148"/>
      <c r="BB1100" s="282"/>
      <c r="BC1100" s="283"/>
      <c r="BD1100" s="147"/>
      <c r="BE1100" s="147"/>
      <c r="BF1100" s="147"/>
      <c r="BG1100" s="147"/>
      <c r="BH1100" s="147"/>
      <c r="BI1100" s="147"/>
      <c r="BJ1100" s="147"/>
      <c r="BK1100" s="148"/>
      <c r="BL1100" s="149"/>
      <c r="BM1100" s="149"/>
      <c r="BN1100" s="147"/>
      <c r="BO1100" s="38"/>
      <c r="BP1100" s="38"/>
      <c r="BQ1100" s="187"/>
      <c r="BR1100" s="61"/>
      <c r="BS1100" s="61"/>
      <c r="BT1100" s="188"/>
      <c r="BU1100" s="275"/>
      <c r="BV1100" s="275"/>
      <c r="BW1100" s="187"/>
      <c r="BX1100" s="187"/>
      <c r="BY1100" s="187"/>
      <c r="BZ1100" s="187"/>
      <c r="CA1100" s="187"/>
      <c r="CB1100" s="187"/>
      <c r="CC1100" s="187"/>
      <c r="CD1100" s="187"/>
      <c r="CE1100" s="187"/>
      <c r="CF1100" s="188"/>
      <c r="CG1100" s="189"/>
      <c r="CH1100" s="189"/>
      <c r="CI1100" s="187"/>
      <c r="CJ1100" s="38"/>
      <c r="CK1100" s="38"/>
      <c r="CL1100" s="38"/>
      <c r="CM1100" s="38"/>
      <c r="CN1100" s="38"/>
      <c r="CO1100" s="38"/>
      <c r="CP1100" s="38"/>
      <c r="CQ1100" s="38"/>
      <c r="CR1100" s="38"/>
      <c r="CS1100" s="38"/>
    </row>
    <row r="1101" spans="1:97" ht="13.5" customHeight="1" x14ac:dyDescent="0.35">
      <c r="A1101" s="25"/>
      <c r="B1101" s="132"/>
      <c r="C1101" s="27"/>
      <c r="D1101" s="104"/>
      <c r="E1101" s="105"/>
      <c r="F1101" s="29"/>
      <c r="G1101" s="30"/>
      <c r="H1101" s="30"/>
      <c r="I1101" s="31"/>
      <c r="J1101" s="106"/>
      <c r="K1101" s="106"/>
      <c r="L1101" s="107"/>
      <c r="M1101" s="107"/>
      <c r="N1101" s="108"/>
      <c r="O1101" s="108"/>
      <c r="P1101" s="108"/>
      <c r="Q1101" s="108"/>
      <c r="R1101" s="108"/>
      <c r="S1101" s="107"/>
      <c r="T1101" s="107"/>
      <c r="U1101" s="33"/>
      <c r="V1101" s="31"/>
      <c r="W1101" s="38"/>
      <c r="X1101" s="38"/>
      <c r="Y1101" s="38"/>
      <c r="Z1101" s="38"/>
      <c r="AA1101" s="38"/>
      <c r="AB1101" s="33"/>
      <c r="AC1101" s="33"/>
      <c r="AD1101" s="33"/>
      <c r="AE1101" s="33"/>
      <c r="AF1101" s="33"/>
      <c r="AG1101" s="33"/>
      <c r="AH1101" s="33"/>
      <c r="AI1101" s="170"/>
      <c r="AJ1101" s="170"/>
      <c r="AK1101" s="170"/>
      <c r="AL1101" s="170"/>
      <c r="AM1101" s="33"/>
      <c r="AN1101" s="48"/>
      <c r="AO1101" s="34"/>
      <c r="AP1101" s="38"/>
      <c r="AQ1101" s="34"/>
      <c r="AR1101" s="31"/>
      <c r="AS1101" s="38"/>
      <c r="AT1101" s="38"/>
      <c r="AU1101" s="37"/>
      <c r="AV1101" s="38"/>
      <c r="AW1101" s="38"/>
      <c r="AX1101" s="147"/>
      <c r="AY1101" s="60"/>
      <c r="AZ1101" s="60"/>
      <c r="BA1101" s="148"/>
      <c r="BB1101" s="282"/>
      <c r="BC1101" s="283"/>
      <c r="BD1101" s="147"/>
      <c r="BE1101" s="147"/>
      <c r="BF1101" s="147"/>
      <c r="BG1101" s="147"/>
      <c r="BH1101" s="147"/>
      <c r="BI1101" s="147"/>
      <c r="BJ1101" s="147"/>
      <c r="BK1101" s="148"/>
      <c r="BL1101" s="149"/>
      <c r="BM1101" s="149"/>
      <c r="BN1101" s="147"/>
      <c r="BO1101" s="38"/>
      <c r="BP1101" s="38"/>
      <c r="BQ1101" s="187"/>
      <c r="BR1101" s="61"/>
      <c r="BS1101" s="61"/>
      <c r="BT1101" s="188"/>
      <c r="BU1101" s="275"/>
      <c r="BV1101" s="275"/>
      <c r="BW1101" s="187"/>
      <c r="BX1101" s="187"/>
      <c r="BY1101" s="187"/>
      <c r="BZ1101" s="187"/>
      <c r="CA1101" s="187"/>
      <c r="CB1101" s="187"/>
      <c r="CC1101" s="187"/>
      <c r="CD1101" s="187"/>
      <c r="CE1101" s="187"/>
      <c r="CF1101" s="188"/>
      <c r="CG1101" s="189"/>
      <c r="CH1101" s="189"/>
      <c r="CI1101" s="187"/>
      <c r="CJ1101" s="38"/>
      <c r="CK1101" s="38"/>
      <c r="CL1101" s="38"/>
      <c r="CM1101" s="38"/>
      <c r="CN1101" s="38"/>
      <c r="CO1101" s="38"/>
      <c r="CP1101" s="38"/>
      <c r="CQ1101" s="38"/>
      <c r="CR1101" s="38"/>
      <c r="CS1101" s="38"/>
    </row>
    <row r="1102" spans="1:97" ht="13.5" customHeight="1" x14ac:dyDescent="0.35">
      <c r="A1102" s="25"/>
      <c r="B1102" s="132"/>
      <c r="C1102" s="27"/>
      <c r="D1102" s="104"/>
      <c r="E1102" s="105"/>
      <c r="F1102" s="29"/>
      <c r="G1102" s="30"/>
      <c r="H1102" s="30"/>
      <c r="I1102" s="31"/>
      <c r="J1102" s="106"/>
      <c r="K1102" s="106"/>
      <c r="L1102" s="107"/>
      <c r="M1102" s="107"/>
      <c r="N1102" s="108"/>
      <c r="O1102" s="108"/>
      <c r="P1102" s="108"/>
      <c r="Q1102" s="108"/>
      <c r="R1102" s="108"/>
      <c r="S1102" s="107"/>
      <c r="T1102" s="107"/>
      <c r="U1102" s="33"/>
      <c r="V1102" s="31"/>
      <c r="W1102" s="38"/>
      <c r="X1102" s="38"/>
      <c r="Y1102" s="38"/>
      <c r="Z1102" s="38"/>
      <c r="AA1102" s="38"/>
      <c r="AB1102" s="33"/>
      <c r="AC1102" s="33"/>
      <c r="AD1102" s="33"/>
      <c r="AE1102" s="33"/>
      <c r="AF1102" s="33"/>
      <c r="AG1102" s="33"/>
      <c r="AH1102" s="33"/>
      <c r="AI1102" s="170"/>
      <c r="AJ1102" s="170"/>
      <c r="AK1102" s="170"/>
      <c r="AL1102" s="170"/>
      <c r="AM1102" s="33"/>
      <c r="AN1102" s="48"/>
      <c r="AO1102" s="34"/>
      <c r="AP1102" s="38"/>
      <c r="AQ1102" s="34"/>
      <c r="AR1102" s="31"/>
      <c r="AS1102" s="38"/>
      <c r="AT1102" s="38"/>
      <c r="AU1102" s="37"/>
      <c r="AV1102" s="38"/>
      <c r="AW1102" s="38"/>
      <c r="AX1102" s="147"/>
      <c r="AY1102" s="60"/>
      <c r="AZ1102" s="60"/>
      <c r="BA1102" s="148"/>
      <c r="BB1102" s="282"/>
      <c r="BC1102" s="283"/>
      <c r="BD1102" s="147"/>
      <c r="BE1102" s="147"/>
      <c r="BF1102" s="147"/>
      <c r="BG1102" s="147"/>
      <c r="BH1102" s="147"/>
      <c r="BI1102" s="147"/>
      <c r="BJ1102" s="147"/>
      <c r="BK1102" s="148"/>
      <c r="BL1102" s="149"/>
      <c r="BM1102" s="149"/>
      <c r="BN1102" s="147"/>
      <c r="BO1102" s="38"/>
      <c r="BP1102" s="38"/>
      <c r="BQ1102" s="187"/>
      <c r="BR1102" s="61"/>
      <c r="BS1102" s="61"/>
      <c r="BT1102" s="188"/>
      <c r="BU1102" s="275"/>
      <c r="BV1102" s="275"/>
      <c r="BW1102" s="187"/>
      <c r="BX1102" s="187"/>
      <c r="BY1102" s="187"/>
      <c r="BZ1102" s="187"/>
      <c r="CA1102" s="187"/>
      <c r="CB1102" s="187"/>
      <c r="CC1102" s="187"/>
      <c r="CD1102" s="187"/>
      <c r="CE1102" s="187"/>
      <c r="CF1102" s="188"/>
      <c r="CG1102" s="189"/>
      <c r="CH1102" s="189"/>
      <c r="CI1102" s="187"/>
      <c r="CJ1102" s="38"/>
      <c r="CK1102" s="38"/>
      <c r="CL1102" s="38"/>
      <c r="CM1102" s="38"/>
      <c r="CN1102" s="38"/>
      <c r="CO1102" s="38"/>
      <c r="CP1102" s="38"/>
      <c r="CQ1102" s="38"/>
      <c r="CR1102" s="38"/>
      <c r="CS1102" s="38"/>
    </row>
    <row r="1103" spans="1:97" ht="13.5" customHeight="1" x14ac:dyDescent="0.35">
      <c r="A1103" s="25"/>
      <c r="B1103" s="132"/>
      <c r="C1103" s="27"/>
      <c r="D1103" s="104"/>
      <c r="E1103" s="105"/>
      <c r="F1103" s="29"/>
      <c r="G1103" s="30"/>
      <c r="H1103" s="30"/>
      <c r="I1103" s="31"/>
      <c r="J1103" s="106"/>
      <c r="K1103" s="106"/>
      <c r="L1103" s="107"/>
      <c r="M1103" s="107"/>
      <c r="N1103" s="108"/>
      <c r="O1103" s="108"/>
      <c r="P1103" s="108"/>
      <c r="Q1103" s="108"/>
      <c r="R1103" s="108"/>
      <c r="S1103" s="107"/>
      <c r="T1103" s="107"/>
      <c r="U1103" s="33"/>
      <c r="V1103" s="31"/>
      <c r="W1103" s="38"/>
      <c r="X1103" s="38"/>
      <c r="Y1103" s="38"/>
      <c r="Z1103" s="38"/>
      <c r="AA1103" s="38"/>
      <c r="AB1103" s="33"/>
      <c r="AC1103" s="33"/>
      <c r="AD1103" s="33"/>
      <c r="AE1103" s="33"/>
      <c r="AF1103" s="33"/>
      <c r="AG1103" s="33"/>
      <c r="AH1103" s="33"/>
      <c r="AI1103" s="170"/>
      <c r="AJ1103" s="170"/>
      <c r="AK1103" s="170"/>
      <c r="AL1103" s="170"/>
      <c r="AM1103" s="33"/>
      <c r="AN1103" s="48"/>
      <c r="AO1103" s="34"/>
      <c r="AP1103" s="38"/>
      <c r="AQ1103" s="34"/>
      <c r="AR1103" s="31"/>
      <c r="AS1103" s="38"/>
      <c r="AT1103" s="38"/>
      <c r="AU1103" s="37"/>
      <c r="AV1103" s="38"/>
      <c r="AW1103" s="38"/>
      <c r="AX1103" s="147"/>
      <c r="AY1103" s="60"/>
      <c r="AZ1103" s="60"/>
      <c r="BA1103" s="148"/>
      <c r="BB1103" s="282"/>
      <c r="BC1103" s="283"/>
      <c r="BD1103" s="147"/>
      <c r="BE1103" s="147"/>
      <c r="BF1103" s="147"/>
      <c r="BG1103" s="147"/>
      <c r="BH1103" s="147"/>
      <c r="BI1103" s="147"/>
      <c r="BJ1103" s="147"/>
      <c r="BK1103" s="148"/>
      <c r="BL1103" s="149"/>
      <c r="BM1103" s="149"/>
      <c r="BN1103" s="147"/>
      <c r="BO1103" s="38"/>
      <c r="BP1103" s="38"/>
      <c r="BQ1103" s="187"/>
      <c r="BR1103" s="61"/>
      <c r="BS1103" s="61"/>
      <c r="BT1103" s="188"/>
      <c r="BU1103" s="275"/>
      <c r="BV1103" s="275"/>
      <c r="BW1103" s="187"/>
      <c r="BX1103" s="187"/>
      <c r="BY1103" s="187"/>
      <c r="BZ1103" s="187"/>
      <c r="CA1103" s="187"/>
      <c r="CB1103" s="187"/>
      <c r="CC1103" s="187"/>
      <c r="CD1103" s="187"/>
      <c r="CE1103" s="187"/>
      <c r="CF1103" s="188"/>
      <c r="CG1103" s="189"/>
      <c r="CH1103" s="189"/>
      <c r="CI1103" s="187"/>
      <c r="CJ1103" s="38"/>
      <c r="CK1103" s="38"/>
      <c r="CL1103" s="38"/>
      <c r="CM1103" s="38"/>
      <c r="CN1103" s="38"/>
      <c r="CO1103" s="38"/>
      <c r="CP1103" s="38"/>
      <c r="CQ1103" s="38"/>
      <c r="CR1103" s="38"/>
      <c r="CS1103" s="38"/>
    </row>
    <row r="1104" spans="1:97" ht="13.5" customHeight="1" x14ac:dyDescent="0.35">
      <c r="A1104" s="25"/>
      <c r="B1104" s="132"/>
      <c r="C1104" s="27"/>
      <c r="D1104" s="104"/>
      <c r="E1104" s="105"/>
      <c r="F1104" s="29"/>
      <c r="G1104" s="30"/>
      <c r="H1104" s="30"/>
      <c r="I1104" s="31"/>
      <c r="J1104" s="106"/>
      <c r="K1104" s="106"/>
      <c r="L1104" s="107"/>
      <c r="M1104" s="107"/>
      <c r="N1104" s="108"/>
      <c r="O1104" s="108"/>
      <c r="P1104" s="108"/>
      <c r="Q1104" s="108"/>
      <c r="R1104" s="108"/>
      <c r="S1104" s="107"/>
      <c r="T1104" s="107"/>
      <c r="U1104" s="33"/>
      <c r="V1104" s="31"/>
      <c r="W1104" s="38"/>
      <c r="X1104" s="38"/>
      <c r="Y1104" s="38"/>
      <c r="Z1104" s="38"/>
      <c r="AA1104" s="38"/>
      <c r="AB1104" s="33"/>
      <c r="AC1104" s="33"/>
      <c r="AD1104" s="33"/>
      <c r="AE1104" s="33"/>
      <c r="AF1104" s="33"/>
      <c r="AG1104" s="33"/>
      <c r="AH1104" s="33"/>
      <c r="AI1104" s="170"/>
      <c r="AJ1104" s="170"/>
      <c r="AK1104" s="170"/>
      <c r="AL1104" s="170"/>
      <c r="AM1104" s="33"/>
      <c r="AN1104" s="48"/>
      <c r="AO1104" s="34"/>
      <c r="AP1104" s="38"/>
      <c r="AQ1104" s="34"/>
      <c r="AR1104" s="31"/>
      <c r="AS1104" s="38"/>
      <c r="AT1104" s="38"/>
      <c r="AU1104" s="37"/>
      <c r="AV1104" s="38"/>
      <c r="AW1104" s="38"/>
      <c r="AX1104" s="147"/>
      <c r="AY1104" s="60"/>
      <c r="AZ1104" s="60"/>
      <c r="BA1104" s="148"/>
      <c r="BB1104" s="282"/>
      <c r="BC1104" s="283"/>
      <c r="BD1104" s="147"/>
      <c r="BE1104" s="147"/>
      <c r="BF1104" s="147"/>
      <c r="BG1104" s="147"/>
      <c r="BH1104" s="147"/>
      <c r="BI1104" s="147"/>
      <c r="BJ1104" s="147"/>
      <c r="BK1104" s="148"/>
      <c r="BL1104" s="149"/>
      <c r="BM1104" s="149"/>
      <c r="BN1104" s="147"/>
      <c r="BO1104" s="38"/>
      <c r="BP1104" s="38"/>
      <c r="BQ1104" s="187"/>
      <c r="BR1104" s="61"/>
      <c r="BS1104" s="61"/>
      <c r="BT1104" s="188"/>
      <c r="BU1104" s="275"/>
      <c r="BV1104" s="275"/>
      <c r="BW1104" s="187"/>
      <c r="BX1104" s="187"/>
      <c r="BY1104" s="187"/>
      <c r="BZ1104" s="187"/>
      <c r="CA1104" s="187"/>
      <c r="CB1104" s="187"/>
      <c r="CC1104" s="187"/>
      <c r="CD1104" s="187"/>
      <c r="CE1104" s="187"/>
      <c r="CF1104" s="188"/>
      <c r="CG1104" s="189"/>
      <c r="CH1104" s="189"/>
      <c r="CI1104" s="187"/>
      <c r="CJ1104" s="38"/>
      <c r="CK1104" s="38"/>
      <c r="CL1104" s="38"/>
      <c r="CM1104" s="38"/>
      <c r="CN1104" s="38"/>
      <c r="CO1104" s="38"/>
      <c r="CP1104" s="38"/>
      <c r="CQ1104" s="38"/>
      <c r="CR1104" s="38"/>
      <c r="CS1104" s="38"/>
    </row>
    <row r="1105" spans="1:97" ht="13.5" customHeight="1" x14ac:dyDescent="0.35">
      <c r="A1105" s="25"/>
      <c r="B1105" s="132"/>
      <c r="C1105" s="27"/>
      <c r="D1105" s="104"/>
      <c r="E1105" s="105"/>
      <c r="F1105" s="29"/>
      <c r="G1105" s="30"/>
      <c r="H1105" s="30"/>
      <c r="I1105" s="31"/>
      <c r="J1105" s="106"/>
      <c r="K1105" s="106"/>
      <c r="L1105" s="107"/>
      <c r="M1105" s="107"/>
      <c r="N1105" s="108"/>
      <c r="O1105" s="108"/>
      <c r="P1105" s="108"/>
      <c r="Q1105" s="108"/>
      <c r="R1105" s="108"/>
      <c r="S1105" s="107"/>
      <c r="T1105" s="107"/>
      <c r="U1105" s="33"/>
      <c r="V1105" s="31"/>
      <c r="W1105" s="38"/>
      <c r="X1105" s="38"/>
      <c r="Y1105" s="38"/>
      <c r="Z1105" s="38"/>
      <c r="AA1105" s="38"/>
      <c r="AB1105" s="33"/>
      <c r="AC1105" s="33"/>
      <c r="AD1105" s="33"/>
      <c r="AE1105" s="33"/>
      <c r="AF1105" s="33"/>
      <c r="AG1105" s="33"/>
      <c r="AH1105" s="33"/>
      <c r="AI1105" s="170"/>
      <c r="AJ1105" s="170"/>
      <c r="AK1105" s="170"/>
      <c r="AL1105" s="170"/>
      <c r="AM1105" s="33"/>
      <c r="AN1105" s="48"/>
      <c r="AO1105" s="34"/>
      <c r="AP1105" s="38"/>
      <c r="AQ1105" s="34"/>
      <c r="AR1105" s="31"/>
      <c r="AS1105" s="38"/>
      <c r="AT1105" s="38"/>
      <c r="AU1105" s="37"/>
      <c r="AV1105" s="38"/>
      <c r="AW1105" s="38"/>
      <c r="AX1105" s="147"/>
      <c r="AY1105" s="60"/>
      <c r="AZ1105" s="60"/>
      <c r="BA1105" s="148"/>
      <c r="BB1105" s="282"/>
      <c r="BC1105" s="283"/>
      <c r="BD1105" s="147"/>
      <c r="BE1105" s="147"/>
      <c r="BF1105" s="147"/>
      <c r="BG1105" s="147"/>
      <c r="BH1105" s="147"/>
      <c r="BI1105" s="147"/>
      <c r="BJ1105" s="147"/>
      <c r="BK1105" s="148"/>
      <c r="BL1105" s="149"/>
      <c r="BM1105" s="149"/>
      <c r="BN1105" s="147"/>
      <c r="BO1105" s="38"/>
      <c r="BP1105" s="38"/>
      <c r="BQ1105" s="187"/>
      <c r="BR1105" s="61"/>
      <c r="BS1105" s="61"/>
      <c r="BT1105" s="188"/>
      <c r="BU1105" s="275"/>
      <c r="BV1105" s="275"/>
      <c r="BW1105" s="187"/>
      <c r="BX1105" s="187"/>
      <c r="BY1105" s="187"/>
      <c r="BZ1105" s="187"/>
      <c r="CA1105" s="187"/>
      <c r="CB1105" s="187"/>
      <c r="CC1105" s="187"/>
      <c r="CD1105" s="187"/>
      <c r="CE1105" s="187"/>
      <c r="CF1105" s="188"/>
      <c r="CG1105" s="189"/>
      <c r="CH1105" s="189"/>
      <c r="CI1105" s="187"/>
      <c r="CJ1105" s="38"/>
      <c r="CK1105" s="38"/>
      <c r="CL1105" s="38"/>
      <c r="CM1105" s="38"/>
      <c r="CN1105" s="38"/>
      <c r="CO1105" s="38"/>
      <c r="CP1105" s="38"/>
      <c r="CQ1105" s="38"/>
      <c r="CR1105" s="38"/>
      <c r="CS1105" s="38"/>
    </row>
    <row r="1106" spans="1:97" ht="13.5" customHeight="1" x14ac:dyDescent="0.35">
      <c r="A1106" s="25"/>
      <c r="B1106" s="132"/>
      <c r="C1106" s="27"/>
      <c r="D1106" s="104"/>
      <c r="E1106" s="105"/>
      <c r="F1106" s="29"/>
      <c r="G1106" s="30"/>
      <c r="H1106" s="30"/>
      <c r="I1106" s="31"/>
      <c r="J1106" s="106"/>
      <c r="K1106" s="106"/>
      <c r="L1106" s="107"/>
      <c r="M1106" s="107"/>
      <c r="N1106" s="108"/>
      <c r="O1106" s="108"/>
      <c r="P1106" s="108"/>
      <c r="Q1106" s="108"/>
      <c r="R1106" s="108"/>
      <c r="S1106" s="107"/>
      <c r="T1106" s="107"/>
      <c r="U1106" s="33"/>
      <c r="V1106" s="31"/>
      <c r="W1106" s="38"/>
      <c r="X1106" s="38"/>
      <c r="Y1106" s="38"/>
      <c r="Z1106" s="38"/>
      <c r="AA1106" s="38"/>
      <c r="AB1106" s="33"/>
      <c r="AC1106" s="33"/>
      <c r="AD1106" s="33"/>
      <c r="AE1106" s="33"/>
      <c r="AF1106" s="33"/>
      <c r="AG1106" s="33"/>
      <c r="AH1106" s="33"/>
      <c r="AI1106" s="170"/>
      <c r="AJ1106" s="170"/>
      <c r="AK1106" s="170"/>
      <c r="AL1106" s="170"/>
      <c r="AM1106" s="33"/>
      <c r="AN1106" s="48"/>
      <c r="AO1106" s="34"/>
      <c r="AP1106" s="38"/>
      <c r="AQ1106" s="34"/>
      <c r="AR1106" s="31"/>
      <c r="AS1106" s="38"/>
      <c r="AT1106" s="38"/>
      <c r="AU1106" s="37"/>
      <c r="AV1106" s="38"/>
      <c r="AW1106" s="38"/>
      <c r="AX1106" s="147"/>
      <c r="AY1106" s="60"/>
      <c r="AZ1106" s="60"/>
      <c r="BA1106" s="148"/>
      <c r="BB1106" s="282"/>
      <c r="BC1106" s="283"/>
      <c r="BD1106" s="147"/>
      <c r="BE1106" s="147"/>
      <c r="BF1106" s="147"/>
      <c r="BG1106" s="147"/>
      <c r="BH1106" s="147"/>
      <c r="BI1106" s="147"/>
      <c r="BJ1106" s="147"/>
      <c r="BK1106" s="148"/>
      <c r="BL1106" s="149"/>
      <c r="BM1106" s="149"/>
      <c r="BN1106" s="147"/>
      <c r="BO1106" s="38"/>
      <c r="BP1106" s="38"/>
      <c r="BQ1106" s="187"/>
      <c r="BR1106" s="61"/>
      <c r="BS1106" s="61"/>
      <c r="BT1106" s="188"/>
      <c r="BU1106" s="275"/>
      <c r="BV1106" s="275"/>
      <c r="BW1106" s="187"/>
      <c r="BX1106" s="187"/>
      <c r="BY1106" s="187"/>
      <c r="BZ1106" s="187"/>
      <c r="CA1106" s="187"/>
      <c r="CB1106" s="187"/>
      <c r="CC1106" s="187"/>
      <c r="CD1106" s="187"/>
      <c r="CE1106" s="187"/>
      <c r="CF1106" s="188"/>
      <c r="CG1106" s="189"/>
      <c r="CH1106" s="189"/>
      <c r="CI1106" s="187"/>
      <c r="CJ1106" s="38"/>
      <c r="CK1106" s="38"/>
      <c r="CL1106" s="38"/>
      <c r="CM1106" s="38"/>
      <c r="CN1106" s="38"/>
      <c r="CO1106" s="38"/>
      <c r="CP1106" s="38"/>
      <c r="CQ1106" s="38"/>
      <c r="CR1106" s="38"/>
      <c r="CS1106" s="38"/>
    </row>
    <row r="1107" spans="1:97" ht="13.5" customHeight="1" x14ac:dyDescent="0.35">
      <c r="A1107" s="25"/>
      <c r="B1107" s="132"/>
      <c r="C1107" s="27"/>
      <c r="D1107" s="104"/>
      <c r="E1107" s="105"/>
      <c r="F1107" s="29"/>
      <c r="G1107" s="30"/>
      <c r="H1107" s="30"/>
      <c r="I1107" s="31"/>
      <c r="J1107" s="106"/>
      <c r="K1107" s="106"/>
      <c r="L1107" s="107"/>
      <c r="M1107" s="107"/>
      <c r="N1107" s="108"/>
      <c r="O1107" s="108"/>
      <c r="P1107" s="108"/>
      <c r="Q1107" s="108"/>
      <c r="R1107" s="108"/>
      <c r="S1107" s="107"/>
      <c r="T1107" s="107"/>
      <c r="U1107" s="33"/>
      <c r="V1107" s="31"/>
      <c r="W1107" s="38"/>
      <c r="X1107" s="38"/>
      <c r="Y1107" s="38"/>
      <c r="Z1107" s="38"/>
      <c r="AA1107" s="38"/>
      <c r="AB1107" s="33"/>
      <c r="AC1107" s="33"/>
      <c r="AD1107" s="33"/>
      <c r="AE1107" s="33"/>
      <c r="AF1107" s="33"/>
      <c r="AG1107" s="33"/>
      <c r="AH1107" s="33"/>
      <c r="AI1107" s="170"/>
      <c r="AJ1107" s="170"/>
      <c r="AK1107" s="170"/>
      <c r="AL1107" s="170"/>
      <c r="AM1107" s="33"/>
      <c r="AN1107" s="48"/>
      <c r="AO1107" s="34"/>
      <c r="AP1107" s="38"/>
      <c r="AQ1107" s="34"/>
      <c r="AR1107" s="31"/>
      <c r="AS1107" s="38"/>
      <c r="AT1107" s="38"/>
      <c r="AU1107" s="37"/>
      <c r="AV1107" s="38"/>
      <c r="AW1107" s="38"/>
      <c r="AX1107" s="147"/>
      <c r="AY1107" s="60"/>
      <c r="AZ1107" s="60"/>
      <c r="BA1107" s="148"/>
      <c r="BB1107" s="282"/>
      <c r="BC1107" s="283"/>
      <c r="BD1107" s="147"/>
      <c r="BE1107" s="147"/>
      <c r="BF1107" s="147"/>
      <c r="BG1107" s="147"/>
      <c r="BH1107" s="147"/>
      <c r="BI1107" s="147"/>
      <c r="BJ1107" s="147"/>
      <c r="BK1107" s="148"/>
      <c r="BL1107" s="149"/>
      <c r="BM1107" s="149"/>
      <c r="BN1107" s="147"/>
      <c r="BO1107" s="38"/>
      <c r="BP1107" s="38"/>
      <c r="BQ1107" s="187"/>
      <c r="BR1107" s="61"/>
      <c r="BS1107" s="61"/>
      <c r="BT1107" s="188"/>
      <c r="BU1107" s="275"/>
      <c r="BV1107" s="275"/>
      <c r="BW1107" s="187"/>
      <c r="BX1107" s="187"/>
      <c r="BY1107" s="187"/>
      <c r="BZ1107" s="187"/>
      <c r="CA1107" s="187"/>
      <c r="CB1107" s="187"/>
      <c r="CC1107" s="187"/>
      <c r="CD1107" s="187"/>
      <c r="CE1107" s="187"/>
      <c r="CF1107" s="188"/>
      <c r="CG1107" s="189"/>
      <c r="CH1107" s="189"/>
      <c r="CI1107" s="187"/>
      <c r="CJ1107" s="38"/>
      <c r="CK1107" s="38"/>
      <c r="CL1107" s="38"/>
      <c r="CM1107" s="38"/>
      <c r="CN1107" s="38"/>
      <c r="CO1107" s="38"/>
      <c r="CP1107" s="38"/>
      <c r="CQ1107" s="38"/>
      <c r="CR1107" s="38"/>
      <c r="CS1107" s="38"/>
    </row>
    <row r="1108" spans="1:97" ht="13.5" customHeight="1" x14ac:dyDescent="0.35">
      <c r="A1108" s="25"/>
      <c r="B1108" s="132"/>
      <c r="C1108" s="27"/>
      <c r="D1108" s="104"/>
      <c r="E1108" s="105"/>
      <c r="F1108" s="29"/>
      <c r="G1108" s="30"/>
      <c r="H1108" s="30"/>
      <c r="I1108" s="31"/>
      <c r="J1108" s="106"/>
      <c r="K1108" s="106"/>
      <c r="L1108" s="107"/>
      <c r="M1108" s="107"/>
      <c r="N1108" s="108"/>
      <c r="O1108" s="108"/>
      <c r="P1108" s="108"/>
      <c r="Q1108" s="108"/>
      <c r="R1108" s="108"/>
      <c r="S1108" s="107"/>
      <c r="T1108" s="107"/>
      <c r="U1108" s="33"/>
      <c r="V1108" s="31"/>
      <c r="W1108" s="38"/>
      <c r="X1108" s="38"/>
      <c r="Y1108" s="38"/>
      <c r="Z1108" s="38"/>
      <c r="AA1108" s="38"/>
      <c r="AB1108" s="33"/>
      <c r="AC1108" s="33"/>
      <c r="AD1108" s="33"/>
      <c r="AE1108" s="33"/>
      <c r="AF1108" s="33"/>
      <c r="AG1108" s="33"/>
      <c r="AH1108" s="33"/>
      <c r="AI1108" s="170"/>
      <c r="AJ1108" s="170"/>
      <c r="AK1108" s="170"/>
      <c r="AL1108" s="170"/>
      <c r="AM1108" s="33"/>
      <c r="AN1108" s="48"/>
      <c r="AO1108" s="34"/>
      <c r="AP1108" s="38"/>
      <c r="AQ1108" s="34"/>
      <c r="AR1108" s="31"/>
      <c r="AS1108" s="38"/>
      <c r="AT1108" s="38"/>
      <c r="AU1108" s="37"/>
      <c r="AV1108" s="38"/>
      <c r="AW1108" s="38"/>
      <c r="AX1108" s="147"/>
      <c r="AY1108" s="60"/>
      <c r="AZ1108" s="60"/>
      <c r="BA1108" s="148"/>
      <c r="BB1108" s="282"/>
      <c r="BC1108" s="283"/>
      <c r="BD1108" s="147"/>
      <c r="BE1108" s="147"/>
      <c r="BF1108" s="147"/>
      <c r="BG1108" s="147"/>
      <c r="BH1108" s="147"/>
      <c r="BI1108" s="147"/>
      <c r="BJ1108" s="147"/>
      <c r="BK1108" s="148"/>
      <c r="BL1108" s="149"/>
      <c r="BM1108" s="149"/>
      <c r="BN1108" s="147"/>
      <c r="BO1108" s="38"/>
      <c r="BP1108" s="38"/>
      <c r="BQ1108" s="187"/>
      <c r="BR1108" s="61"/>
      <c r="BS1108" s="61"/>
      <c r="BT1108" s="188"/>
      <c r="BU1108" s="275"/>
      <c r="BV1108" s="275"/>
      <c r="BW1108" s="187"/>
      <c r="BX1108" s="187"/>
      <c r="BY1108" s="187"/>
      <c r="BZ1108" s="187"/>
      <c r="CA1108" s="187"/>
      <c r="CB1108" s="187"/>
      <c r="CC1108" s="187"/>
      <c r="CD1108" s="187"/>
      <c r="CE1108" s="187"/>
      <c r="CF1108" s="188"/>
      <c r="CG1108" s="189"/>
      <c r="CH1108" s="189"/>
      <c r="CI1108" s="187"/>
      <c r="CJ1108" s="38"/>
      <c r="CK1108" s="38"/>
      <c r="CL1108" s="38"/>
      <c r="CM1108" s="38"/>
      <c r="CN1108" s="38"/>
      <c r="CO1108" s="38"/>
      <c r="CP1108" s="38"/>
      <c r="CQ1108" s="38"/>
      <c r="CR1108" s="38"/>
      <c r="CS1108" s="38"/>
    </row>
    <row r="1109" spans="1:97" ht="13.5" customHeight="1" x14ac:dyDescent="0.35">
      <c r="A1109" s="25"/>
      <c r="B1109" s="132"/>
      <c r="C1109" s="27"/>
      <c r="D1109" s="104"/>
      <c r="E1109" s="105"/>
      <c r="F1109" s="29"/>
      <c r="G1109" s="30"/>
      <c r="H1109" s="30"/>
      <c r="I1109" s="31"/>
      <c r="J1109" s="106"/>
      <c r="K1109" s="106"/>
      <c r="L1109" s="107"/>
      <c r="M1109" s="107"/>
      <c r="N1109" s="108"/>
      <c r="O1109" s="108"/>
      <c r="P1109" s="108"/>
      <c r="Q1109" s="108"/>
      <c r="R1109" s="108"/>
      <c r="S1109" s="107"/>
      <c r="T1109" s="107"/>
      <c r="U1109" s="33"/>
      <c r="V1109" s="31"/>
      <c r="W1109" s="38"/>
      <c r="X1109" s="38"/>
      <c r="Y1109" s="38"/>
      <c r="Z1109" s="38"/>
      <c r="AA1109" s="38"/>
      <c r="AB1109" s="33"/>
      <c r="AC1109" s="33"/>
      <c r="AD1109" s="33"/>
      <c r="AE1109" s="33"/>
      <c r="AF1109" s="33"/>
      <c r="AG1109" s="33"/>
      <c r="AH1109" s="33"/>
      <c r="AI1109" s="170"/>
      <c r="AJ1109" s="170"/>
      <c r="AK1109" s="170"/>
      <c r="AL1109" s="170"/>
      <c r="AM1109" s="33"/>
      <c r="AN1109" s="48"/>
      <c r="AO1109" s="34"/>
      <c r="AP1109" s="38"/>
      <c r="AQ1109" s="34"/>
      <c r="AR1109" s="31"/>
      <c r="AS1109" s="38"/>
      <c r="AT1109" s="38"/>
      <c r="AU1109" s="37"/>
      <c r="AV1109" s="38"/>
      <c r="AW1109" s="38"/>
      <c r="AX1109" s="147"/>
      <c r="AY1109" s="60"/>
      <c r="AZ1109" s="60"/>
      <c r="BA1109" s="148"/>
      <c r="BB1109" s="282"/>
      <c r="BC1109" s="283"/>
      <c r="BD1109" s="147"/>
      <c r="BE1109" s="147"/>
      <c r="BF1109" s="147"/>
      <c r="BG1109" s="147"/>
      <c r="BH1109" s="147"/>
      <c r="BI1109" s="147"/>
      <c r="BJ1109" s="147"/>
      <c r="BK1109" s="148"/>
      <c r="BL1109" s="149"/>
      <c r="BM1109" s="149"/>
      <c r="BN1109" s="147"/>
      <c r="BO1109" s="38"/>
      <c r="BP1109" s="38"/>
      <c r="BQ1109" s="187"/>
      <c r="BR1109" s="61"/>
      <c r="BS1109" s="61"/>
      <c r="BT1109" s="188"/>
      <c r="BU1109" s="275"/>
      <c r="BV1109" s="275"/>
      <c r="BW1109" s="187"/>
      <c r="BX1109" s="187"/>
      <c r="BY1109" s="187"/>
      <c r="BZ1109" s="187"/>
      <c r="CA1109" s="187"/>
      <c r="CB1109" s="187"/>
      <c r="CC1109" s="187"/>
      <c r="CD1109" s="187"/>
      <c r="CE1109" s="187"/>
      <c r="CF1109" s="188"/>
      <c r="CG1109" s="189"/>
      <c r="CH1109" s="189"/>
      <c r="CI1109" s="187"/>
      <c r="CJ1109" s="38"/>
      <c r="CK1109" s="38"/>
      <c r="CL1109" s="38"/>
      <c r="CM1109" s="38"/>
      <c r="CN1109" s="38"/>
      <c r="CO1109" s="38"/>
      <c r="CP1109" s="38"/>
      <c r="CQ1109" s="38"/>
      <c r="CR1109" s="38"/>
      <c r="CS1109" s="38"/>
    </row>
    <row r="1110" spans="1:97" ht="13.5" customHeight="1" x14ac:dyDescent="0.35">
      <c r="A1110" s="25"/>
      <c r="B1110" s="132"/>
      <c r="C1110" s="27"/>
      <c r="D1110" s="104"/>
      <c r="E1110" s="105"/>
      <c r="F1110" s="29"/>
      <c r="G1110" s="30"/>
      <c r="H1110" s="30"/>
      <c r="I1110" s="31"/>
      <c r="J1110" s="106"/>
      <c r="K1110" s="106"/>
      <c r="L1110" s="107"/>
      <c r="M1110" s="107"/>
      <c r="N1110" s="108"/>
      <c r="O1110" s="108"/>
      <c r="P1110" s="108"/>
      <c r="Q1110" s="108"/>
      <c r="R1110" s="108"/>
      <c r="S1110" s="107"/>
      <c r="T1110" s="107"/>
      <c r="U1110" s="33"/>
      <c r="V1110" s="31"/>
      <c r="W1110" s="38"/>
      <c r="X1110" s="38"/>
      <c r="Y1110" s="38"/>
      <c r="Z1110" s="38"/>
      <c r="AA1110" s="38"/>
      <c r="AB1110" s="33"/>
      <c r="AC1110" s="33"/>
      <c r="AD1110" s="33"/>
      <c r="AE1110" s="33"/>
      <c r="AF1110" s="33"/>
      <c r="AG1110" s="33"/>
      <c r="AH1110" s="33"/>
      <c r="AI1110" s="170"/>
      <c r="AJ1110" s="170"/>
      <c r="AK1110" s="170"/>
      <c r="AL1110" s="170"/>
      <c r="AM1110" s="33"/>
      <c r="AN1110" s="48"/>
      <c r="AO1110" s="34"/>
      <c r="AP1110" s="38"/>
      <c r="AQ1110" s="34"/>
      <c r="AR1110" s="31"/>
      <c r="AS1110" s="38"/>
      <c r="AT1110" s="38"/>
      <c r="AU1110" s="37"/>
      <c r="AV1110" s="38"/>
      <c r="AW1110" s="38"/>
      <c r="AX1110" s="147"/>
      <c r="AY1110" s="60"/>
      <c r="AZ1110" s="60"/>
      <c r="BA1110" s="148"/>
      <c r="BB1110" s="282"/>
      <c r="BC1110" s="283"/>
      <c r="BD1110" s="147"/>
      <c r="BE1110" s="147"/>
      <c r="BF1110" s="147"/>
      <c r="BG1110" s="147"/>
      <c r="BH1110" s="147"/>
      <c r="BI1110" s="147"/>
      <c r="BJ1110" s="147"/>
      <c r="BK1110" s="148"/>
      <c r="BL1110" s="149"/>
      <c r="BM1110" s="149"/>
      <c r="BN1110" s="147"/>
      <c r="BO1110" s="38"/>
      <c r="BP1110" s="38"/>
      <c r="BQ1110" s="187"/>
      <c r="BR1110" s="61"/>
      <c r="BS1110" s="61"/>
      <c r="BT1110" s="188"/>
      <c r="BU1110" s="275"/>
      <c r="BV1110" s="275"/>
      <c r="BW1110" s="187"/>
      <c r="BX1110" s="187"/>
      <c r="BY1110" s="187"/>
      <c r="BZ1110" s="187"/>
      <c r="CA1110" s="187"/>
      <c r="CB1110" s="187"/>
      <c r="CC1110" s="187"/>
      <c r="CD1110" s="187"/>
      <c r="CE1110" s="187"/>
      <c r="CF1110" s="188"/>
      <c r="CG1110" s="189"/>
      <c r="CH1110" s="189"/>
      <c r="CI1110" s="187"/>
      <c r="CJ1110" s="38"/>
      <c r="CK1110" s="38"/>
      <c r="CL1110" s="38"/>
      <c r="CM1110" s="38"/>
      <c r="CN1110" s="38"/>
      <c r="CO1110" s="38"/>
      <c r="CP1110" s="38"/>
      <c r="CQ1110" s="38"/>
      <c r="CR1110" s="38"/>
      <c r="CS1110" s="38"/>
    </row>
    <row r="1111" spans="1:97" ht="13.5" customHeight="1" x14ac:dyDescent="0.35">
      <c r="A1111" s="25"/>
      <c r="B1111" s="132"/>
      <c r="C1111" s="27"/>
      <c r="D1111" s="104"/>
      <c r="E1111" s="105"/>
      <c r="F1111" s="29"/>
      <c r="G1111" s="30"/>
      <c r="H1111" s="30"/>
      <c r="I1111" s="31"/>
      <c r="J1111" s="106"/>
      <c r="K1111" s="106"/>
      <c r="L1111" s="107"/>
      <c r="M1111" s="107"/>
      <c r="N1111" s="108"/>
      <c r="O1111" s="108"/>
      <c r="P1111" s="108"/>
      <c r="Q1111" s="108"/>
      <c r="R1111" s="108"/>
      <c r="S1111" s="107"/>
      <c r="T1111" s="107"/>
      <c r="U1111" s="33"/>
      <c r="V1111" s="31"/>
      <c r="W1111" s="38"/>
      <c r="X1111" s="38"/>
      <c r="Y1111" s="38"/>
      <c r="Z1111" s="38"/>
      <c r="AA1111" s="38"/>
      <c r="AB1111" s="33"/>
      <c r="AC1111" s="33"/>
      <c r="AD1111" s="33"/>
      <c r="AE1111" s="33"/>
      <c r="AF1111" s="33"/>
      <c r="AG1111" s="33"/>
      <c r="AH1111" s="33"/>
      <c r="AI1111" s="170"/>
      <c r="AJ1111" s="170"/>
      <c r="AK1111" s="170"/>
      <c r="AL1111" s="170"/>
      <c r="AM1111" s="33"/>
      <c r="AN1111" s="48"/>
      <c r="AO1111" s="34"/>
      <c r="AP1111" s="38"/>
      <c r="AQ1111" s="34"/>
      <c r="AR1111" s="31"/>
      <c r="AS1111" s="38"/>
      <c r="AT1111" s="38"/>
      <c r="AU1111" s="37"/>
      <c r="AV1111" s="38"/>
      <c r="AW1111" s="38"/>
      <c r="AX1111" s="147"/>
      <c r="AY1111" s="60"/>
      <c r="AZ1111" s="60"/>
      <c r="BA1111" s="148"/>
      <c r="BB1111" s="282"/>
      <c r="BC1111" s="283"/>
      <c r="BD1111" s="147"/>
      <c r="BE1111" s="147"/>
      <c r="BF1111" s="147"/>
      <c r="BG1111" s="147"/>
      <c r="BH1111" s="147"/>
      <c r="BI1111" s="147"/>
      <c r="BJ1111" s="147"/>
      <c r="BK1111" s="148"/>
      <c r="BL1111" s="149"/>
      <c r="BM1111" s="149"/>
      <c r="BN1111" s="147"/>
      <c r="BO1111" s="38"/>
      <c r="BP1111" s="38"/>
      <c r="BQ1111" s="187"/>
      <c r="BR1111" s="61"/>
      <c r="BS1111" s="61"/>
      <c r="BT1111" s="188"/>
      <c r="BU1111" s="275"/>
      <c r="BV1111" s="275"/>
      <c r="BW1111" s="187"/>
      <c r="BX1111" s="187"/>
      <c r="BY1111" s="187"/>
      <c r="BZ1111" s="187"/>
      <c r="CA1111" s="187"/>
      <c r="CB1111" s="187"/>
      <c r="CC1111" s="187"/>
      <c r="CD1111" s="187"/>
      <c r="CE1111" s="187"/>
      <c r="CF1111" s="188"/>
      <c r="CG1111" s="189"/>
      <c r="CH1111" s="189"/>
      <c r="CI1111" s="187"/>
      <c r="CJ1111" s="38"/>
      <c r="CK1111" s="38"/>
      <c r="CL1111" s="38"/>
      <c r="CM1111" s="38"/>
      <c r="CN1111" s="38"/>
      <c r="CO1111" s="38"/>
      <c r="CP1111" s="38"/>
      <c r="CQ1111" s="38"/>
      <c r="CR1111" s="38"/>
      <c r="CS1111" s="38"/>
    </row>
    <row r="1112" spans="1:97" ht="13.5" customHeight="1" x14ac:dyDescent="0.35">
      <c r="A1112" s="25"/>
      <c r="B1112" s="132"/>
      <c r="C1112" s="27"/>
      <c r="D1112" s="104"/>
      <c r="E1112" s="105"/>
      <c r="F1112" s="29"/>
      <c r="G1112" s="30"/>
      <c r="H1112" s="30"/>
      <c r="I1112" s="31"/>
      <c r="J1112" s="106"/>
      <c r="K1112" s="106"/>
      <c r="L1112" s="107"/>
      <c r="M1112" s="107"/>
      <c r="N1112" s="108"/>
      <c r="O1112" s="108"/>
      <c r="P1112" s="108"/>
      <c r="Q1112" s="108"/>
      <c r="R1112" s="108"/>
      <c r="S1112" s="107"/>
      <c r="T1112" s="107"/>
      <c r="U1112" s="33"/>
      <c r="V1112" s="31"/>
      <c r="W1112" s="38"/>
      <c r="X1112" s="38"/>
      <c r="Y1112" s="38"/>
      <c r="Z1112" s="38"/>
      <c r="AA1112" s="38"/>
      <c r="AB1112" s="33"/>
      <c r="AC1112" s="33"/>
      <c r="AD1112" s="33"/>
      <c r="AE1112" s="33"/>
      <c r="AF1112" s="33"/>
      <c r="AG1112" s="33"/>
      <c r="AH1112" s="33"/>
      <c r="AI1112" s="170"/>
      <c r="AJ1112" s="170"/>
      <c r="AK1112" s="170"/>
      <c r="AL1112" s="170"/>
      <c r="AM1112" s="33"/>
      <c r="AN1112" s="48"/>
      <c r="AO1112" s="34"/>
      <c r="AP1112" s="38"/>
      <c r="AQ1112" s="34"/>
      <c r="AR1112" s="31"/>
      <c r="AS1112" s="38"/>
      <c r="AT1112" s="38"/>
      <c r="AU1112" s="37"/>
      <c r="AV1112" s="38"/>
      <c r="AW1112" s="38"/>
      <c r="AX1112" s="147"/>
      <c r="AY1112" s="60"/>
      <c r="AZ1112" s="60"/>
      <c r="BA1112" s="148"/>
      <c r="BB1112" s="282"/>
      <c r="BC1112" s="283"/>
      <c r="BD1112" s="147"/>
      <c r="BE1112" s="147"/>
      <c r="BF1112" s="147"/>
      <c r="BG1112" s="147"/>
      <c r="BH1112" s="147"/>
      <c r="BI1112" s="147"/>
      <c r="BJ1112" s="147"/>
      <c r="BK1112" s="148"/>
      <c r="BL1112" s="149"/>
      <c r="BM1112" s="149"/>
      <c r="BN1112" s="147"/>
      <c r="BO1112" s="38"/>
      <c r="BP1112" s="38"/>
      <c r="BQ1112" s="187"/>
      <c r="BR1112" s="61"/>
      <c r="BS1112" s="61"/>
      <c r="BT1112" s="188"/>
      <c r="BU1112" s="275"/>
      <c r="BV1112" s="275"/>
      <c r="BW1112" s="187"/>
      <c r="BX1112" s="187"/>
      <c r="BY1112" s="187"/>
      <c r="BZ1112" s="187"/>
      <c r="CA1112" s="187"/>
      <c r="CB1112" s="187"/>
      <c r="CC1112" s="187"/>
      <c r="CD1112" s="187"/>
      <c r="CE1112" s="187"/>
      <c r="CF1112" s="188"/>
      <c r="CG1112" s="189"/>
      <c r="CH1112" s="189"/>
      <c r="CI1112" s="187"/>
      <c r="CJ1112" s="38"/>
      <c r="CK1112" s="38"/>
      <c r="CL1112" s="38"/>
      <c r="CM1112" s="38"/>
      <c r="CN1112" s="38"/>
      <c r="CO1112" s="38"/>
      <c r="CP1112" s="38"/>
      <c r="CQ1112" s="38"/>
      <c r="CR1112" s="38"/>
      <c r="CS1112" s="38"/>
    </row>
    <row r="1113" spans="1:97" ht="13.5" customHeight="1" x14ac:dyDescent="0.35">
      <c r="A1113" s="25"/>
      <c r="B1113" s="132"/>
      <c r="C1113" s="27"/>
      <c r="D1113" s="104"/>
      <c r="E1113" s="105"/>
      <c r="F1113" s="29"/>
      <c r="G1113" s="30"/>
      <c r="H1113" s="30"/>
      <c r="I1113" s="31"/>
      <c r="J1113" s="106"/>
      <c r="K1113" s="106"/>
      <c r="L1113" s="107"/>
      <c r="M1113" s="107"/>
      <c r="N1113" s="108"/>
      <c r="O1113" s="108"/>
      <c r="P1113" s="108"/>
      <c r="Q1113" s="108"/>
      <c r="R1113" s="108"/>
      <c r="S1113" s="107"/>
      <c r="T1113" s="107"/>
      <c r="U1113" s="33"/>
      <c r="V1113" s="31"/>
      <c r="W1113" s="38"/>
      <c r="X1113" s="38"/>
      <c r="Y1113" s="38"/>
      <c r="Z1113" s="38"/>
      <c r="AA1113" s="38"/>
      <c r="AB1113" s="33"/>
      <c r="AC1113" s="33"/>
      <c r="AD1113" s="33"/>
      <c r="AE1113" s="33"/>
      <c r="AF1113" s="33"/>
      <c r="AG1113" s="33"/>
      <c r="AH1113" s="33"/>
      <c r="AI1113" s="170"/>
      <c r="AJ1113" s="170"/>
      <c r="AK1113" s="170"/>
      <c r="AL1113" s="170"/>
      <c r="AM1113" s="33"/>
      <c r="AN1113" s="48"/>
      <c r="AO1113" s="34"/>
      <c r="AP1113" s="38"/>
      <c r="AQ1113" s="34"/>
      <c r="AR1113" s="31"/>
      <c r="AS1113" s="38"/>
      <c r="AT1113" s="38"/>
      <c r="AU1113" s="37"/>
      <c r="AV1113" s="38"/>
      <c r="AW1113" s="38"/>
      <c r="AX1113" s="147"/>
      <c r="AY1113" s="60"/>
      <c r="AZ1113" s="60"/>
      <c r="BA1113" s="148"/>
      <c r="BB1113" s="282"/>
      <c r="BC1113" s="283"/>
      <c r="BD1113" s="147"/>
      <c r="BE1113" s="147"/>
      <c r="BF1113" s="147"/>
      <c r="BG1113" s="147"/>
      <c r="BH1113" s="147"/>
      <c r="BI1113" s="147"/>
      <c r="BJ1113" s="147"/>
      <c r="BK1113" s="148"/>
      <c r="BL1113" s="149"/>
      <c r="BM1113" s="149"/>
      <c r="BN1113" s="147"/>
      <c r="BO1113" s="38"/>
      <c r="BP1113" s="38"/>
      <c r="BQ1113" s="187"/>
      <c r="BR1113" s="61"/>
      <c r="BS1113" s="61"/>
      <c r="BT1113" s="188"/>
      <c r="BU1113" s="275"/>
      <c r="BV1113" s="275"/>
      <c r="BW1113" s="187"/>
      <c r="BX1113" s="187"/>
      <c r="BY1113" s="187"/>
      <c r="BZ1113" s="187"/>
      <c r="CA1113" s="187"/>
      <c r="CB1113" s="187"/>
      <c r="CC1113" s="187"/>
      <c r="CD1113" s="187"/>
      <c r="CE1113" s="187"/>
      <c r="CF1113" s="188"/>
      <c r="CG1113" s="189"/>
      <c r="CH1113" s="189"/>
      <c r="CI1113" s="187"/>
      <c r="CJ1113" s="38"/>
      <c r="CK1113" s="38"/>
      <c r="CL1113" s="38"/>
      <c r="CM1113" s="38"/>
      <c r="CN1113" s="38"/>
      <c r="CO1113" s="38"/>
      <c r="CP1113" s="38"/>
      <c r="CQ1113" s="38"/>
      <c r="CR1113" s="38"/>
      <c r="CS1113" s="38"/>
    </row>
    <row r="1114" spans="1:97" ht="13.5" customHeight="1" x14ac:dyDescent="0.35">
      <c r="A1114" s="25"/>
      <c r="B1114" s="132"/>
      <c r="C1114" s="27"/>
      <c r="D1114" s="104"/>
      <c r="E1114" s="105"/>
      <c r="F1114" s="29"/>
      <c r="G1114" s="30"/>
      <c r="H1114" s="30"/>
      <c r="I1114" s="31"/>
      <c r="J1114" s="106"/>
      <c r="K1114" s="106"/>
      <c r="L1114" s="107"/>
      <c r="M1114" s="107"/>
      <c r="N1114" s="108"/>
      <c r="O1114" s="108"/>
      <c r="P1114" s="108"/>
      <c r="Q1114" s="108"/>
      <c r="R1114" s="108"/>
      <c r="S1114" s="107"/>
      <c r="T1114" s="107"/>
      <c r="U1114" s="33"/>
      <c r="V1114" s="31"/>
      <c r="W1114" s="38"/>
      <c r="X1114" s="38"/>
      <c r="Y1114" s="38"/>
      <c r="Z1114" s="38"/>
      <c r="AA1114" s="38"/>
      <c r="AB1114" s="33"/>
      <c r="AC1114" s="33"/>
      <c r="AD1114" s="33"/>
      <c r="AE1114" s="33"/>
      <c r="AF1114" s="33"/>
      <c r="AG1114" s="33"/>
      <c r="AH1114" s="33"/>
      <c r="AI1114" s="170"/>
      <c r="AJ1114" s="170"/>
      <c r="AK1114" s="170"/>
      <c r="AL1114" s="170"/>
      <c r="AM1114" s="33"/>
      <c r="AN1114" s="48"/>
      <c r="AO1114" s="34"/>
      <c r="AP1114" s="38"/>
      <c r="AQ1114" s="34"/>
      <c r="AR1114" s="31"/>
      <c r="AS1114" s="38"/>
      <c r="AT1114" s="38"/>
      <c r="AU1114" s="37"/>
      <c r="AV1114" s="38"/>
      <c r="AW1114" s="38"/>
      <c r="AX1114" s="147"/>
      <c r="AY1114" s="60"/>
      <c r="AZ1114" s="60"/>
      <c r="BA1114" s="148"/>
      <c r="BB1114" s="282"/>
      <c r="BC1114" s="283"/>
      <c r="BD1114" s="147"/>
      <c r="BE1114" s="147"/>
      <c r="BF1114" s="147"/>
      <c r="BG1114" s="147"/>
      <c r="BH1114" s="147"/>
      <c r="BI1114" s="147"/>
      <c r="BJ1114" s="147"/>
      <c r="BK1114" s="148"/>
      <c r="BL1114" s="149"/>
      <c r="BM1114" s="149"/>
      <c r="BN1114" s="147"/>
      <c r="BO1114" s="38"/>
      <c r="BP1114" s="38"/>
      <c r="BQ1114" s="187"/>
      <c r="BR1114" s="61"/>
      <c r="BS1114" s="61"/>
      <c r="BT1114" s="188"/>
      <c r="BU1114" s="275"/>
      <c r="BV1114" s="275"/>
      <c r="BW1114" s="187"/>
      <c r="BX1114" s="187"/>
      <c r="BY1114" s="187"/>
      <c r="BZ1114" s="187"/>
      <c r="CA1114" s="187"/>
      <c r="CB1114" s="187"/>
      <c r="CC1114" s="187"/>
      <c r="CD1114" s="187"/>
      <c r="CE1114" s="187"/>
      <c r="CF1114" s="188"/>
      <c r="CG1114" s="189"/>
      <c r="CH1114" s="189"/>
      <c r="CI1114" s="187"/>
      <c r="CJ1114" s="38"/>
      <c r="CK1114" s="38"/>
      <c r="CL1114" s="38"/>
      <c r="CM1114" s="38"/>
      <c r="CN1114" s="38"/>
      <c r="CO1114" s="38"/>
      <c r="CP1114" s="38"/>
      <c r="CQ1114" s="38"/>
      <c r="CR1114" s="38"/>
      <c r="CS1114" s="38"/>
    </row>
    <row r="1115" spans="1:97" ht="13.5" customHeight="1" x14ac:dyDescent="0.35">
      <c r="A1115" s="25"/>
      <c r="B1115" s="132"/>
      <c r="C1115" s="27"/>
      <c r="D1115" s="104"/>
      <c r="E1115" s="105"/>
      <c r="F1115" s="29"/>
      <c r="G1115" s="30"/>
      <c r="H1115" s="30"/>
      <c r="I1115" s="31"/>
      <c r="J1115" s="106"/>
      <c r="K1115" s="106"/>
      <c r="L1115" s="107"/>
      <c r="M1115" s="107"/>
      <c r="N1115" s="108"/>
      <c r="O1115" s="108"/>
      <c r="P1115" s="108"/>
      <c r="Q1115" s="108"/>
      <c r="R1115" s="108"/>
      <c r="S1115" s="107"/>
      <c r="T1115" s="107"/>
      <c r="U1115" s="33"/>
      <c r="V1115" s="31"/>
      <c r="W1115" s="38"/>
      <c r="X1115" s="38"/>
      <c r="Y1115" s="38"/>
      <c r="Z1115" s="38"/>
      <c r="AA1115" s="38"/>
      <c r="AB1115" s="33"/>
      <c r="AC1115" s="33"/>
      <c r="AD1115" s="33"/>
      <c r="AE1115" s="33"/>
      <c r="AF1115" s="33"/>
      <c r="AG1115" s="33"/>
      <c r="AH1115" s="33"/>
      <c r="AI1115" s="170"/>
      <c r="AJ1115" s="170"/>
      <c r="AK1115" s="170"/>
      <c r="AL1115" s="170"/>
      <c r="AM1115" s="33"/>
      <c r="AN1115" s="48"/>
      <c r="AO1115" s="34"/>
      <c r="AP1115" s="38"/>
      <c r="AQ1115" s="34"/>
      <c r="AR1115" s="31"/>
      <c r="AS1115" s="38"/>
      <c r="AT1115" s="38"/>
      <c r="AU1115" s="37"/>
      <c r="AV1115" s="38"/>
      <c r="AW1115" s="38"/>
      <c r="AX1115" s="147"/>
      <c r="AY1115" s="60"/>
      <c r="AZ1115" s="60"/>
      <c r="BA1115" s="148"/>
      <c r="BB1115" s="282"/>
      <c r="BC1115" s="283"/>
      <c r="BD1115" s="147"/>
      <c r="BE1115" s="147"/>
      <c r="BF1115" s="147"/>
      <c r="BG1115" s="147"/>
      <c r="BH1115" s="147"/>
      <c r="BI1115" s="147"/>
      <c r="BJ1115" s="147"/>
      <c r="BK1115" s="148"/>
      <c r="BL1115" s="149"/>
      <c r="BM1115" s="149"/>
      <c r="BN1115" s="147"/>
      <c r="BO1115" s="38"/>
      <c r="BP1115" s="38"/>
      <c r="BQ1115" s="187"/>
      <c r="BR1115" s="61"/>
      <c r="BS1115" s="61"/>
      <c r="BT1115" s="188"/>
      <c r="BU1115" s="275"/>
      <c r="BV1115" s="275"/>
      <c r="BW1115" s="187"/>
      <c r="BX1115" s="187"/>
      <c r="BY1115" s="187"/>
      <c r="BZ1115" s="187"/>
      <c r="CA1115" s="187"/>
      <c r="CB1115" s="187"/>
      <c r="CC1115" s="187"/>
      <c r="CD1115" s="187"/>
      <c r="CE1115" s="187"/>
      <c r="CF1115" s="188"/>
      <c r="CG1115" s="189"/>
      <c r="CH1115" s="189"/>
      <c r="CI1115" s="187"/>
      <c r="CJ1115" s="38"/>
      <c r="CK1115" s="38"/>
      <c r="CL1115" s="38"/>
      <c r="CM1115" s="38"/>
      <c r="CN1115" s="38"/>
      <c r="CO1115" s="38"/>
      <c r="CP1115" s="38"/>
      <c r="CQ1115" s="38"/>
      <c r="CR1115" s="38"/>
      <c r="CS1115" s="38"/>
    </row>
    <row r="1116" spans="1:97" ht="13.5" customHeight="1" x14ac:dyDescent="0.35">
      <c r="A1116" s="25"/>
      <c r="B1116" s="132"/>
      <c r="C1116" s="27"/>
      <c r="D1116" s="104"/>
      <c r="E1116" s="105"/>
      <c r="F1116" s="29"/>
      <c r="G1116" s="30"/>
      <c r="H1116" s="30"/>
      <c r="I1116" s="31"/>
      <c r="J1116" s="106"/>
      <c r="K1116" s="106"/>
      <c r="L1116" s="107"/>
      <c r="M1116" s="107"/>
      <c r="N1116" s="108"/>
      <c r="O1116" s="108"/>
      <c r="P1116" s="108"/>
      <c r="Q1116" s="108"/>
      <c r="R1116" s="108"/>
      <c r="S1116" s="107"/>
      <c r="T1116" s="107"/>
      <c r="U1116" s="33"/>
      <c r="V1116" s="31"/>
      <c r="W1116" s="38"/>
      <c r="X1116" s="38"/>
      <c r="Y1116" s="38"/>
      <c r="Z1116" s="38"/>
      <c r="AA1116" s="38"/>
      <c r="AB1116" s="33"/>
      <c r="AC1116" s="33"/>
      <c r="AD1116" s="33"/>
      <c r="AE1116" s="33"/>
      <c r="AF1116" s="33"/>
      <c r="AG1116" s="33"/>
      <c r="AH1116" s="33"/>
      <c r="AI1116" s="170"/>
      <c r="AJ1116" s="170"/>
      <c r="AK1116" s="170"/>
      <c r="AL1116" s="170"/>
      <c r="AM1116" s="33"/>
      <c r="AN1116" s="48"/>
      <c r="AO1116" s="34"/>
      <c r="AP1116" s="38"/>
      <c r="AQ1116" s="34"/>
      <c r="AR1116" s="31"/>
      <c r="AS1116" s="38"/>
      <c r="AT1116" s="38"/>
      <c r="AU1116" s="37"/>
      <c r="AV1116" s="38"/>
      <c r="AW1116" s="38"/>
      <c r="AX1116" s="147"/>
      <c r="AY1116" s="60"/>
      <c r="AZ1116" s="60"/>
      <c r="BA1116" s="148"/>
      <c r="BB1116" s="282"/>
      <c r="BC1116" s="283"/>
      <c r="BD1116" s="147"/>
      <c r="BE1116" s="147"/>
      <c r="BF1116" s="147"/>
      <c r="BG1116" s="147"/>
      <c r="BH1116" s="147"/>
      <c r="BI1116" s="147"/>
      <c r="BJ1116" s="147"/>
      <c r="BK1116" s="148"/>
      <c r="BL1116" s="149"/>
      <c r="BM1116" s="149"/>
      <c r="BN1116" s="147"/>
      <c r="BO1116" s="38"/>
      <c r="BP1116" s="38"/>
      <c r="BQ1116" s="187"/>
      <c r="BR1116" s="61"/>
      <c r="BS1116" s="61"/>
      <c r="BT1116" s="188"/>
      <c r="BU1116" s="275"/>
      <c r="BV1116" s="275"/>
      <c r="BW1116" s="187"/>
      <c r="BX1116" s="187"/>
      <c r="BY1116" s="187"/>
      <c r="BZ1116" s="187"/>
      <c r="CA1116" s="187"/>
      <c r="CB1116" s="187"/>
      <c r="CC1116" s="187"/>
      <c r="CD1116" s="187"/>
      <c r="CE1116" s="187"/>
      <c r="CF1116" s="188"/>
      <c r="CG1116" s="189"/>
      <c r="CH1116" s="189"/>
      <c r="CI1116" s="187"/>
      <c r="CJ1116" s="38"/>
      <c r="CK1116" s="38"/>
      <c r="CL1116" s="38"/>
      <c r="CM1116" s="38"/>
      <c r="CN1116" s="38"/>
      <c r="CO1116" s="38"/>
      <c r="CP1116" s="38"/>
      <c r="CQ1116" s="38"/>
      <c r="CR1116" s="38"/>
      <c r="CS1116" s="38"/>
    </row>
    <row r="1117" spans="1:97" ht="13.5" customHeight="1" x14ac:dyDescent="0.35">
      <c r="A1117" s="25"/>
      <c r="B1117" s="132"/>
      <c r="C1117" s="27"/>
      <c r="D1117" s="104"/>
      <c r="E1117" s="105"/>
      <c r="F1117" s="29"/>
      <c r="G1117" s="30"/>
      <c r="H1117" s="30"/>
      <c r="I1117" s="31"/>
      <c r="J1117" s="106"/>
      <c r="K1117" s="106"/>
      <c r="L1117" s="107"/>
      <c r="M1117" s="107"/>
      <c r="N1117" s="108"/>
      <c r="O1117" s="108"/>
      <c r="P1117" s="108"/>
      <c r="Q1117" s="108"/>
      <c r="R1117" s="108"/>
      <c r="S1117" s="107"/>
      <c r="T1117" s="107"/>
      <c r="U1117" s="33"/>
      <c r="V1117" s="31"/>
      <c r="W1117" s="38"/>
      <c r="X1117" s="38"/>
      <c r="Y1117" s="38"/>
      <c r="Z1117" s="38"/>
      <c r="AA1117" s="38"/>
      <c r="AB1117" s="33"/>
      <c r="AC1117" s="33"/>
      <c r="AD1117" s="33"/>
      <c r="AE1117" s="33"/>
      <c r="AF1117" s="33"/>
      <c r="AG1117" s="33"/>
      <c r="AH1117" s="33"/>
      <c r="AI1117" s="170"/>
      <c r="AJ1117" s="170"/>
      <c r="AK1117" s="170"/>
      <c r="AL1117" s="170"/>
      <c r="AM1117" s="33"/>
      <c r="AN1117" s="48"/>
      <c r="AO1117" s="34"/>
      <c r="AP1117" s="38"/>
      <c r="AQ1117" s="34"/>
      <c r="AR1117" s="31"/>
      <c r="AS1117" s="38"/>
      <c r="AT1117" s="38"/>
      <c r="AU1117" s="37"/>
      <c r="AV1117" s="38"/>
      <c r="AW1117" s="38"/>
      <c r="AX1117" s="147"/>
      <c r="AY1117" s="60"/>
      <c r="AZ1117" s="60"/>
      <c r="BA1117" s="148"/>
      <c r="BB1117" s="282"/>
      <c r="BC1117" s="283"/>
      <c r="BD1117" s="147"/>
      <c r="BE1117" s="147"/>
      <c r="BF1117" s="147"/>
      <c r="BG1117" s="147"/>
      <c r="BH1117" s="147"/>
      <c r="BI1117" s="147"/>
      <c r="BJ1117" s="147"/>
      <c r="BK1117" s="148"/>
      <c r="BL1117" s="149"/>
      <c r="BM1117" s="149"/>
      <c r="BN1117" s="147"/>
      <c r="BO1117" s="38"/>
      <c r="BP1117" s="38"/>
      <c r="BQ1117" s="187"/>
      <c r="BR1117" s="61"/>
      <c r="BS1117" s="61"/>
      <c r="BT1117" s="188"/>
      <c r="BU1117" s="275"/>
      <c r="BV1117" s="275"/>
      <c r="BW1117" s="187"/>
      <c r="BX1117" s="187"/>
      <c r="BY1117" s="187"/>
      <c r="BZ1117" s="187"/>
      <c r="CA1117" s="187"/>
      <c r="CB1117" s="187"/>
      <c r="CC1117" s="187"/>
      <c r="CD1117" s="187"/>
      <c r="CE1117" s="187"/>
      <c r="CF1117" s="188"/>
      <c r="CG1117" s="189"/>
      <c r="CH1117" s="189"/>
      <c r="CI1117" s="187"/>
      <c r="CJ1117" s="38"/>
      <c r="CK1117" s="38"/>
      <c r="CL1117" s="38"/>
      <c r="CM1117" s="38"/>
      <c r="CN1117" s="38"/>
      <c r="CO1117" s="38"/>
      <c r="CP1117" s="38"/>
      <c r="CQ1117" s="38"/>
      <c r="CR1117" s="38"/>
      <c r="CS1117" s="38"/>
    </row>
    <row r="1118" spans="1:97" ht="13.5" customHeight="1" x14ac:dyDescent="0.35">
      <c r="A1118" s="25"/>
      <c r="B1118" s="132"/>
      <c r="C1118" s="27"/>
      <c r="D1118" s="104"/>
      <c r="E1118" s="105"/>
      <c r="F1118" s="29"/>
      <c r="G1118" s="30"/>
      <c r="H1118" s="30"/>
      <c r="I1118" s="31"/>
      <c r="J1118" s="106"/>
      <c r="K1118" s="106"/>
      <c r="L1118" s="107"/>
      <c r="M1118" s="107"/>
      <c r="N1118" s="108"/>
      <c r="O1118" s="108"/>
      <c r="P1118" s="108"/>
      <c r="Q1118" s="108"/>
      <c r="R1118" s="108"/>
      <c r="S1118" s="107"/>
      <c r="T1118" s="107"/>
      <c r="U1118" s="33"/>
      <c r="V1118" s="31"/>
      <c r="W1118" s="38"/>
      <c r="X1118" s="38"/>
      <c r="Y1118" s="38"/>
      <c r="Z1118" s="38"/>
      <c r="AA1118" s="38"/>
      <c r="AB1118" s="33"/>
      <c r="AC1118" s="33"/>
      <c r="AD1118" s="33"/>
      <c r="AE1118" s="33"/>
      <c r="AF1118" s="33"/>
      <c r="AG1118" s="33"/>
      <c r="AH1118" s="33"/>
      <c r="AI1118" s="170"/>
      <c r="AJ1118" s="170"/>
      <c r="AK1118" s="170"/>
      <c r="AL1118" s="170"/>
      <c r="AM1118" s="33"/>
      <c r="AN1118" s="48"/>
      <c r="AO1118" s="34"/>
      <c r="AP1118" s="38"/>
      <c r="AQ1118" s="34"/>
      <c r="AR1118" s="31"/>
      <c r="AS1118" s="38"/>
      <c r="AT1118" s="38"/>
      <c r="AU1118" s="37"/>
      <c r="AV1118" s="38"/>
      <c r="AW1118" s="38"/>
      <c r="AX1118" s="147"/>
      <c r="AY1118" s="60"/>
      <c r="AZ1118" s="60"/>
      <c r="BA1118" s="148"/>
      <c r="BB1118" s="282"/>
      <c r="BC1118" s="283"/>
      <c r="BD1118" s="147"/>
      <c r="BE1118" s="147"/>
      <c r="BF1118" s="147"/>
      <c r="BG1118" s="147"/>
      <c r="BH1118" s="147"/>
      <c r="BI1118" s="147"/>
      <c r="BJ1118" s="147"/>
      <c r="BK1118" s="148"/>
      <c r="BL1118" s="149"/>
      <c r="BM1118" s="149"/>
      <c r="BN1118" s="147"/>
      <c r="BO1118" s="38"/>
      <c r="BP1118" s="38"/>
      <c r="BQ1118" s="187"/>
      <c r="BR1118" s="61"/>
      <c r="BS1118" s="61"/>
      <c r="BT1118" s="188"/>
      <c r="BU1118" s="275"/>
      <c r="BV1118" s="275"/>
      <c r="BW1118" s="187"/>
      <c r="BX1118" s="187"/>
      <c r="BY1118" s="187"/>
      <c r="BZ1118" s="187"/>
      <c r="CA1118" s="187"/>
      <c r="CB1118" s="187"/>
      <c r="CC1118" s="187"/>
      <c r="CD1118" s="187"/>
      <c r="CE1118" s="187"/>
      <c r="CF1118" s="188"/>
      <c r="CG1118" s="189"/>
      <c r="CH1118" s="189"/>
      <c r="CI1118" s="187"/>
      <c r="CJ1118" s="38"/>
      <c r="CK1118" s="38"/>
      <c r="CL1118" s="38"/>
      <c r="CM1118" s="38"/>
      <c r="CN1118" s="38"/>
      <c r="CO1118" s="38"/>
      <c r="CP1118" s="38"/>
      <c r="CQ1118" s="38"/>
      <c r="CR1118" s="38"/>
      <c r="CS1118" s="38"/>
    </row>
    <row r="1119" spans="1:97" ht="13.5" customHeight="1" x14ac:dyDescent="0.35">
      <c r="A1119" s="25"/>
      <c r="B1119" s="132"/>
      <c r="C1119" s="27"/>
      <c r="D1119" s="104"/>
      <c r="E1119" s="105"/>
      <c r="F1119" s="29"/>
      <c r="G1119" s="30"/>
      <c r="H1119" s="30"/>
      <c r="I1119" s="31"/>
      <c r="J1119" s="106"/>
      <c r="K1119" s="106"/>
      <c r="L1119" s="107"/>
      <c r="M1119" s="107"/>
      <c r="N1119" s="108"/>
      <c r="O1119" s="108"/>
      <c r="P1119" s="108"/>
      <c r="Q1119" s="108"/>
      <c r="R1119" s="108"/>
      <c r="S1119" s="107"/>
      <c r="T1119" s="107"/>
      <c r="U1119" s="33"/>
      <c r="V1119" s="31"/>
      <c r="W1119" s="38"/>
      <c r="X1119" s="38"/>
      <c r="Y1119" s="38"/>
      <c r="Z1119" s="38"/>
      <c r="AA1119" s="38"/>
      <c r="AB1119" s="33"/>
      <c r="AC1119" s="33"/>
      <c r="AD1119" s="33"/>
      <c r="AE1119" s="33"/>
      <c r="AF1119" s="33"/>
      <c r="AG1119" s="33"/>
      <c r="AH1119" s="33"/>
      <c r="AI1119" s="170"/>
      <c r="AJ1119" s="170"/>
      <c r="AK1119" s="170"/>
      <c r="AL1119" s="170"/>
      <c r="AM1119" s="33"/>
      <c r="AN1119" s="48"/>
      <c r="AO1119" s="34"/>
      <c r="AP1119" s="38"/>
      <c r="AQ1119" s="34"/>
      <c r="AR1119" s="31"/>
      <c r="AS1119" s="38"/>
      <c r="AT1119" s="38"/>
      <c r="AU1119" s="37"/>
      <c r="AV1119" s="38"/>
      <c r="AW1119" s="38"/>
      <c r="AX1119" s="147"/>
      <c r="AY1119" s="60"/>
      <c r="AZ1119" s="60"/>
      <c r="BA1119" s="148"/>
      <c r="BB1119" s="282"/>
      <c r="BC1119" s="283"/>
      <c r="BD1119" s="147"/>
      <c r="BE1119" s="147"/>
      <c r="BF1119" s="147"/>
      <c r="BG1119" s="147"/>
      <c r="BH1119" s="147"/>
      <c r="BI1119" s="147"/>
      <c r="BJ1119" s="147"/>
      <c r="BK1119" s="148"/>
      <c r="BL1119" s="149"/>
      <c r="BM1119" s="149"/>
      <c r="BN1119" s="147"/>
      <c r="BO1119" s="38"/>
      <c r="BP1119" s="38"/>
      <c r="BQ1119" s="187"/>
      <c r="BR1119" s="61"/>
      <c r="BS1119" s="61"/>
      <c r="BT1119" s="188"/>
      <c r="BU1119" s="275"/>
      <c r="BV1119" s="275"/>
      <c r="BW1119" s="187"/>
      <c r="BX1119" s="187"/>
      <c r="BY1119" s="187"/>
      <c r="BZ1119" s="187"/>
      <c r="CA1119" s="187"/>
      <c r="CB1119" s="187"/>
      <c r="CC1119" s="187"/>
      <c r="CD1119" s="187"/>
      <c r="CE1119" s="187"/>
      <c r="CF1119" s="188"/>
      <c r="CG1119" s="189"/>
      <c r="CH1119" s="189"/>
      <c r="CI1119" s="187"/>
      <c r="CJ1119" s="38"/>
      <c r="CK1119" s="38"/>
      <c r="CL1119" s="38"/>
      <c r="CM1119" s="38"/>
      <c r="CN1119" s="38"/>
      <c r="CO1119" s="38"/>
      <c r="CP1119" s="38"/>
      <c r="CQ1119" s="38"/>
      <c r="CR1119" s="38"/>
      <c r="CS1119" s="38"/>
    </row>
    <row r="1120" spans="1:97" ht="13.5" customHeight="1" x14ac:dyDescent="0.35">
      <c r="A1120" s="25"/>
      <c r="B1120" s="132"/>
      <c r="C1120" s="27"/>
      <c r="D1120" s="104"/>
      <c r="E1120" s="105"/>
      <c r="F1120" s="29"/>
      <c r="G1120" s="30"/>
      <c r="H1120" s="30"/>
      <c r="I1120" s="31"/>
      <c r="J1120" s="106"/>
      <c r="K1120" s="106"/>
      <c r="L1120" s="107"/>
      <c r="M1120" s="107"/>
      <c r="N1120" s="108"/>
      <c r="O1120" s="108"/>
      <c r="P1120" s="108"/>
      <c r="Q1120" s="108"/>
      <c r="R1120" s="108"/>
      <c r="S1120" s="107"/>
      <c r="T1120" s="107"/>
      <c r="U1120" s="33"/>
      <c r="V1120" s="31"/>
      <c r="W1120" s="38"/>
      <c r="X1120" s="38"/>
      <c r="Y1120" s="38"/>
      <c r="Z1120" s="38"/>
      <c r="AA1120" s="38"/>
      <c r="AB1120" s="33"/>
      <c r="AC1120" s="33"/>
      <c r="AD1120" s="33"/>
      <c r="AE1120" s="33"/>
      <c r="AF1120" s="33"/>
      <c r="AG1120" s="33"/>
      <c r="AH1120" s="33"/>
      <c r="AI1120" s="170"/>
      <c r="AJ1120" s="170"/>
      <c r="AK1120" s="170"/>
      <c r="AL1120" s="170"/>
      <c r="AM1120" s="33"/>
      <c r="AN1120" s="48"/>
      <c r="AO1120" s="34"/>
      <c r="AP1120" s="38"/>
      <c r="AQ1120" s="34"/>
      <c r="AR1120" s="31"/>
      <c r="AS1120" s="38"/>
      <c r="AT1120" s="38"/>
      <c r="AU1120" s="37"/>
      <c r="AV1120" s="38"/>
      <c r="AW1120" s="38"/>
      <c r="AX1120" s="147"/>
      <c r="AY1120" s="60"/>
      <c r="AZ1120" s="60"/>
      <c r="BA1120" s="148"/>
      <c r="BB1120" s="282"/>
      <c r="BC1120" s="283"/>
      <c r="BD1120" s="147"/>
      <c r="BE1120" s="147"/>
      <c r="BF1120" s="147"/>
      <c r="BG1120" s="147"/>
      <c r="BH1120" s="147"/>
      <c r="BI1120" s="147"/>
      <c r="BJ1120" s="147"/>
      <c r="BK1120" s="148"/>
      <c r="BL1120" s="149"/>
      <c r="BM1120" s="149"/>
      <c r="BN1120" s="147"/>
      <c r="BO1120" s="38"/>
      <c r="BP1120" s="38"/>
      <c r="BQ1120" s="187"/>
      <c r="BR1120" s="61"/>
      <c r="BS1120" s="61"/>
      <c r="BT1120" s="188"/>
      <c r="BU1120" s="275"/>
      <c r="BV1120" s="275"/>
      <c r="BW1120" s="187"/>
      <c r="BX1120" s="187"/>
      <c r="BY1120" s="187"/>
      <c r="BZ1120" s="187"/>
      <c r="CA1120" s="187"/>
      <c r="CB1120" s="187"/>
      <c r="CC1120" s="187"/>
      <c r="CD1120" s="187"/>
      <c r="CE1120" s="187"/>
      <c r="CF1120" s="188"/>
      <c r="CG1120" s="189"/>
      <c r="CH1120" s="189"/>
      <c r="CI1120" s="187"/>
      <c r="CJ1120" s="38"/>
      <c r="CK1120" s="38"/>
      <c r="CL1120" s="38"/>
      <c r="CM1120" s="38"/>
      <c r="CN1120" s="38"/>
      <c r="CO1120" s="38"/>
      <c r="CP1120" s="38"/>
      <c r="CQ1120" s="38"/>
      <c r="CR1120" s="38"/>
      <c r="CS1120" s="38"/>
    </row>
    <row r="1121" spans="1:97" ht="13.5" customHeight="1" x14ac:dyDescent="0.35">
      <c r="A1121" s="25"/>
      <c r="B1121" s="132"/>
      <c r="C1121" s="27"/>
      <c r="D1121" s="104"/>
      <c r="E1121" s="105"/>
      <c r="F1121" s="29"/>
      <c r="G1121" s="30"/>
      <c r="H1121" s="30"/>
      <c r="I1121" s="31"/>
      <c r="J1121" s="106"/>
      <c r="K1121" s="106"/>
      <c r="L1121" s="107"/>
      <c r="M1121" s="107"/>
      <c r="N1121" s="108"/>
      <c r="O1121" s="108"/>
      <c r="P1121" s="108"/>
      <c r="Q1121" s="108"/>
      <c r="R1121" s="108"/>
      <c r="S1121" s="107"/>
      <c r="T1121" s="107"/>
      <c r="U1121" s="33"/>
      <c r="V1121" s="31"/>
      <c r="W1121" s="38"/>
      <c r="X1121" s="38"/>
      <c r="Y1121" s="38"/>
      <c r="Z1121" s="38"/>
      <c r="AA1121" s="38"/>
      <c r="AB1121" s="33"/>
      <c r="AC1121" s="33"/>
      <c r="AD1121" s="33"/>
      <c r="AE1121" s="33"/>
      <c r="AF1121" s="33"/>
      <c r="AG1121" s="33"/>
      <c r="AH1121" s="33"/>
      <c r="AI1121" s="170"/>
      <c r="AJ1121" s="170"/>
      <c r="AK1121" s="170"/>
      <c r="AL1121" s="170"/>
      <c r="AM1121" s="33"/>
      <c r="AN1121" s="48"/>
      <c r="AO1121" s="34"/>
      <c r="AP1121" s="38"/>
      <c r="AQ1121" s="34"/>
      <c r="AR1121" s="31"/>
      <c r="AS1121" s="38"/>
      <c r="AT1121" s="38"/>
      <c r="AU1121" s="37"/>
      <c r="AV1121" s="38"/>
      <c r="AW1121" s="38"/>
      <c r="AX1121" s="147"/>
      <c r="AY1121" s="60"/>
      <c r="AZ1121" s="60"/>
      <c r="BA1121" s="148"/>
      <c r="BB1121" s="282"/>
      <c r="BC1121" s="283"/>
      <c r="BD1121" s="147"/>
      <c r="BE1121" s="147"/>
      <c r="BF1121" s="147"/>
      <c r="BG1121" s="147"/>
      <c r="BH1121" s="147"/>
      <c r="BI1121" s="147"/>
      <c r="BJ1121" s="147"/>
      <c r="BK1121" s="148"/>
      <c r="BL1121" s="149"/>
      <c r="BM1121" s="149"/>
      <c r="BN1121" s="147"/>
      <c r="BO1121" s="38"/>
      <c r="BP1121" s="38"/>
      <c r="BQ1121" s="187"/>
      <c r="BR1121" s="61"/>
      <c r="BS1121" s="61"/>
      <c r="BT1121" s="188"/>
      <c r="BU1121" s="275"/>
      <c r="BV1121" s="275"/>
      <c r="BW1121" s="187"/>
      <c r="BX1121" s="187"/>
      <c r="BY1121" s="187"/>
      <c r="BZ1121" s="187"/>
      <c r="CA1121" s="187"/>
      <c r="CB1121" s="187"/>
      <c r="CC1121" s="187"/>
      <c r="CD1121" s="187"/>
      <c r="CE1121" s="187"/>
      <c r="CF1121" s="188"/>
      <c r="CG1121" s="189"/>
      <c r="CH1121" s="189"/>
      <c r="CI1121" s="187"/>
      <c r="CJ1121" s="38"/>
      <c r="CK1121" s="38"/>
      <c r="CL1121" s="38"/>
      <c r="CM1121" s="38"/>
      <c r="CN1121" s="38"/>
      <c r="CO1121" s="38"/>
      <c r="CP1121" s="38"/>
      <c r="CQ1121" s="38"/>
      <c r="CR1121" s="38"/>
      <c r="CS1121" s="38"/>
    </row>
    <row r="1122" spans="1:97" ht="13.5" customHeight="1" x14ac:dyDescent="0.35">
      <c r="A1122" s="25"/>
      <c r="B1122" s="132"/>
      <c r="C1122" s="27"/>
      <c r="D1122" s="104"/>
      <c r="E1122" s="105"/>
      <c r="F1122" s="29"/>
      <c r="G1122" s="30"/>
      <c r="H1122" s="30"/>
      <c r="I1122" s="31"/>
      <c r="J1122" s="106"/>
      <c r="K1122" s="106"/>
      <c r="L1122" s="107"/>
      <c r="M1122" s="107"/>
      <c r="N1122" s="108"/>
      <c r="O1122" s="108"/>
      <c r="P1122" s="108"/>
      <c r="Q1122" s="108"/>
      <c r="R1122" s="108"/>
      <c r="S1122" s="107"/>
      <c r="T1122" s="107"/>
      <c r="U1122" s="33"/>
      <c r="V1122" s="31"/>
      <c r="W1122" s="38"/>
      <c r="X1122" s="38"/>
      <c r="Y1122" s="38"/>
      <c r="Z1122" s="38"/>
      <c r="AA1122" s="38"/>
      <c r="AB1122" s="33"/>
      <c r="AC1122" s="33"/>
      <c r="AD1122" s="33"/>
      <c r="AE1122" s="33"/>
      <c r="AF1122" s="33"/>
      <c r="AG1122" s="33"/>
      <c r="AH1122" s="33"/>
      <c r="AI1122" s="170"/>
      <c r="AJ1122" s="170"/>
      <c r="AK1122" s="170"/>
      <c r="AL1122" s="170"/>
      <c r="AM1122" s="33"/>
      <c r="AN1122" s="48"/>
      <c r="AO1122" s="34"/>
      <c r="AP1122" s="38"/>
      <c r="AQ1122" s="34"/>
      <c r="AR1122" s="31"/>
      <c r="AS1122" s="38"/>
      <c r="AT1122" s="38"/>
      <c r="AU1122" s="37"/>
      <c r="AV1122" s="38"/>
      <c r="AW1122" s="38"/>
      <c r="AX1122" s="147"/>
      <c r="AY1122" s="60"/>
      <c r="AZ1122" s="60"/>
      <c r="BA1122" s="148"/>
      <c r="BB1122" s="282"/>
      <c r="BC1122" s="283"/>
      <c r="BD1122" s="147"/>
      <c r="BE1122" s="147"/>
      <c r="BF1122" s="147"/>
      <c r="BG1122" s="147"/>
      <c r="BH1122" s="147"/>
      <c r="BI1122" s="147"/>
      <c r="BJ1122" s="147"/>
      <c r="BK1122" s="148"/>
      <c r="BL1122" s="149"/>
      <c r="BM1122" s="149"/>
      <c r="BN1122" s="147"/>
      <c r="BO1122" s="38"/>
      <c r="BP1122" s="38"/>
      <c r="BQ1122" s="187"/>
      <c r="BR1122" s="61"/>
      <c r="BS1122" s="61"/>
      <c r="BT1122" s="188"/>
      <c r="BU1122" s="275"/>
      <c r="BV1122" s="275"/>
      <c r="BW1122" s="187"/>
      <c r="BX1122" s="187"/>
      <c r="BY1122" s="187"/>
      <c r="BZ1122" s="187"/>
      <c r="CA1122" s="187"/>
      <c r="CB1122" s="187"/>
      <c r="CC1122" s="187"/>
      <c r="CD1122" s="187"/>
      <c r="CE1122" s="187"/>
      <c r="CF1122" s="188"/>
      <c r="CG1122" s="189"/>
      <c r="CH1122" s="189"/>
      <c r="CI1122" s="187"/>
      <c r="CJ1122" s="38"/>
      <c r="CK1122" s="38"/>
      <c r="CL1122" s="38"/>
      <c r="CM1122" s="38"/>
      <c r="CN1122" s="38"/>
      <c r="CO1122" s="38"/>
      <c r="CP1122" s="38"/>
      <c r="CQ1122" s="38"/>
      <c r="CR1122" s="38"/>
      <c r="CS1122" s="38"/>
    </row>
    <row r="1123" spans="1:97" ht="13.5" customHeight="1" x14ac:dyDescent="0.35">
      <c r="A1123" s="25"/>
      <c r="B1123" s="132"/>
      <c r="C1123" s="27"/>
      <c r="D1123" s="104"/>
      <c r="E1123" s="105"/>
      <c r="F1123" s="29"/>
      <c r="G1123" s="30"/>
      <c r="H1123" s="30"/>
      <c r="I1123" s="31"/>
      <c r="J1123" s="106"/>
      <c r="K1123" s="106"/>
      <c r="L1123" s="107"/>
      <c r="M1123" s="107"/>
      <c r="N1123" s="108"/>
      <c r="O1123" s="108"/>
      <c r="P1123" s="108"/>
      <c r="Q1123" s="108"/>
      <c r="R1123" s="108"/>
      <c r="S1123" s="107"/>
      <c r="T1123" s="107"/>
      <c r="U1123" s="33"/>
      <c r="V1123" s="31"/>
      <c r="W1123" s="38"/>
      <c r="X1123" s="38"/>
      <c r="Y1123" s="38"/>
      <c r="Z1123" s="38"/>
      <c r="AA1123" s="38"/>
      <c r="AB1123" s="33"/>
      <c r="AC1123" s="33"/>
      <c r="AD1123" s="33"/>
      <c r="AE1123" s="33"/>
      <c r="AF1123" s="33"/>
      <c r="AG1123" s="33"/>
      <c r="AH1123" s="33"/>
      <c r="AI1123" s="170"/>
      <c r="AJ1123" s="170"/>
      <c r="AK1123" s="170"/>
      <c r="AL1123" s="170"/>
      <c r="AM1123" s="33"/>
      <c r="AN1123" s="48"/>
      <c r="AO1123" s="34"/>
      <c r="AP1123" s="38"/>
      <c r="AQ1123" s="34"/>
      <c r="AR1123" s="31"/>
      <c r="AS1123" s="38"/>
      <c r="AT1123" s="38"/>
      <c r="AU1123" s="37"/>
      <c r="AV1123" s="38"/>
      <c r="AW1123" s="38"/>
      <c r="AX1123" s="147"/>
      <c r="AY1123" s="60"/>
      <c r="AZ1123" s="60"/>
      <c r="BA1123" s="148"/>
      <c r="BB1123" s="282"/>
      <c r="BC1123" s="283"/>
      <c r="BD1123" s="147"/>
      <c r="BE1123" s="147"/>
      <c r="BF1123" s="147"/>
      <c r="BG1123" s="147"/>
      <c r="BH1123" s="147"/>
      <c r="BI1123" s="147"/>
      <c r="BJ1123" s="147"/>
      <c r="BK1123" s="148"/>
      <c r="BL1123" s="149"/>
      <c r="BM1123" s="149"/>
      <c r="BN1123" s="147"/>
      <c r="BO1123" s="38"/>
      <c r="BP1123" s="38"/>
      <c r="BQ1123" s="187"/>
      <c r="BR1123" s="61"/>
      <c r="BS1123" s="61"/>
      <c r="BT1123" s="188"/>
      <c r="BU1123" s="275"/>
      <c r="BV1123" s="275"/>
      <c r="BW1123" s="187"/>
      <c r="BX1123" s="187"/>
      <c r="BY1123" s="187"/>
      <c r="BZ1123" s="187"/>
      <c r="CA1123" s="187"/>
      <c r="CB1123" s="187"/>
      <c r="CC1123" s="187"/>
      <c r="CD1123" s="187"/>
      <c r="CE1123" s="187"/>
      <c r="CF1123" s="188"/>
      <c r="CG1123" s="189"/>
      <c r="CH1123" s="189"/>
      <c r="CI1123" s="187"/>
      <c r="CJ1123" s="38"/>
      <c r="CK1123" s="38"/>
      <c r="CL1123" s="38"/>
      <c r="CM1123" s="38"/>
      <c r="CN1123" s="38"/>
      <c r="CO1123" s="38"/>
      <c r="CP1123" s="38"/>
      <c r="CQ1123" s="38"/>
      <c r="CR1123" s="38"/>
      <c r="CS1123" s="38"/>
    </row>
    <row r="1124" spans="1:97" ht="13.5" customHeight="1" x14ac:dyDescent="0.35">
      <c r="A1124" s="25"/>
      <c r="B1124" s="132"/>
      <c r="C1124" s="27"/>
      <c r="D1124" s="104"/>
      <c r="E1124" s="105"/>
      <c r="F1124" s="29"/>
      <c r="G1124" s="30"/>
      <c r="H1124" s="30"/>
      <c r="I1124" s="31"/>
      <c r="J1124" s="106"/>
      <c r="K1124" s="106"/>
      <c r="L1124" s="107"/>
      <c r="M1124" s="107"/>
      <c r="N1124" s="108"/>
      <c r="O1124" s="108"/>
      <c r="P1124" s="108"/>
      <c r="Q1124" s="108"/>
      <c r="R1124" s="108"/>
      <c r="S1124" s="107"/>
      <c r="T1124" s="107"/>
      <c r="U1124" s="33"/>
      <c r="V1124" s="31"/>
      <c r="W1124" s="38"/>
      <c r="X1124" s="38"/>
      <c r="Y1124" s="38"/>
      <c r="Z1124" s="38"/>
      <c r="AA1124" s="38"/>
      <c r="AB1124" s="33"/>
      <c r="AC1124" s="33"/>
      <c r="AD1124" s="33"/>
      <c r="AE1124" s="33"/>
      <c r="AF1124" s="33"/>
      <c r="AG1124" s="33"/>
      <c r="AH1124" s="33"/>
      <c r="AI1124" s="170"/>
      <c r="AJ1124" s="170"/>
      <c r="AK1124" s="170"/>
      <c r="AL1124" s="170"/>
      <c r="AM1124" s="33"/>
      <c r="AN1124" s="48"/>
      <c r="AO1124" s="34"/>
      <c r="AP1124" s="38"/>
      <c r="AQ1124" s="34"/>
      <c r="AR1124" s="31"/>
      <c r="AS1124" s="38"/>
      <c r="AT1124" s="38"/>
      <c r="AU1124" s="37"/>
      <c r="AV1124" s="38"/>
      <c r="AW1124" s="38"/>
      <c r="AX1124" s="147"/>
      <c r="AY1124" s="60"/>
      <c r="AZ1124" s="60"/>
      <c r="BA1124" s="148"/>
      <c r="BB1124" s="282"/>
      <c r="BC1124" s="283"/>
      <c r="BD1124" s="147"/>
      <c r="BE1124" s="147"/>
      <c r="BF1124" s="147"/>
      <c r="BG1124" s="147"/>
      <c r="BH1124" s="147"/>
      <c r="BI1124" s="147"/>
      <c r="BJ1124" s="147"/>
      <c r="BK1124" s="148"/>
      <c r="BL1124" s="149"/>
      <c r="BM1124" s="149"/>
      <c r="BN1124" s="147"/>
      <c r="BO1124" s="38"/>
      <c r="BP1124" s="38"/>
      <c r="BQ1124" s="187"/>
      <c r="BR1124" s="61"/>
      <c r="BS1124" s="61"/>
      <c r="BT1124" s="188"/>
      <c r="BU1124" s="275"/>
      <c r="BV1124" s="275"/>
      <c r="BW1124" s="187"/>
      <c r="BX1124" s="187"/>
      <c r="BY1124" s="187"/>
      <c r="BZ1124" s="187"/>
      <c r="CA1124" s="187"/>
      <c r="CB1124" s="187"/>
      <c r="CC1124" s="187"/>
      <c r="CD1124" s="187"/>
      <c r="CE1124" s="187"/>
      <c r="CF1124" s="188"/>
      <c r="CG1124" s="189"/>
      <c r="CH1124" s="189"/>
      <c r="CI1124" s="187"/>
      <c r="CJ1124" s="38"/>
      <c r="CK1124" s="38"/>
      <c r="CL1124" s="38"/>
      <c r="CM1124" s="38"/>
      <c r="CN1124" s="38"/>
      <c r="CO1124" s="38"/>
      <c r="CP1124" s="38"/>
      <c r="CQ1124" s="38"/>
      <c r="CR1124" s="38"/>
      <c r="CS1124" s="38"/>
    </row>
    <row r="1125" spans="1:97" ht="13.5" customHeight="1" x14ac:dyDescent="0.35">
      <c r="A1125" s="25"/>
      <c r="B1125" s="132"/>
      <c r="C1125" s="27"/>
      <c r="D1125" s="104"/>
      <c r="E1125" s="105"/>
      <c r="F1125" s="29"/>
      <c r="G1125" s="30"/>
      <c r="H1125" s="30"/>
      <c r="I1125" s="31"/>
      <c r="J1125" s="106"/>
      <c r="K1125" s="106"/>
      <c r="L1125" s="107"/>
      <c r="M1125" s="107"/>
      <c r="N1125" s="108"/>
      <c r="O1125" s="108"/>
      <c r="P1125" s="108"/>
      <c r="Q1125" s="108"/>
      <c r="R1125" s="108"/>
      <c r="S1125" s="107"/>
      <c r="T1125" s="107"/>
      <c r="U1125" s="33"/>
      <c r="V1125" s="31"/>
      <c r="W1125" s="38"/>
      <c r="X1125" s="38"/>
      <c r="Y1125" s="38"/>
      <c r="Z1125" s="38"/>
      <c r="AA1125" s="38"/>
      <c r="AB1125" s="33"/>
      <c r="AC1125" s="33"/>
      <c r="AD1125" s="33"/>
      <c r="AE1125" s="33"/>
      <c r="AF1125" s="33"/>
      <c r="AG1125" s="33"/>
      <c r="AH1125" s="33"/>
      <c r="AI1125" s="170"/>
      <c r="AJ1125" s="170"/>
      <c r="AK1125" s="170"/>
      <c r="AL1125" s="170"/>
      <c r="AM1125" s="33"/>
      <c r="AN1125" s="48"/>
      <c r="AO1125" s="34"/>
      <c r="AP1125" s="38"/>
      <c r="AQ1125" s="34"/>
      <c r="AR1125" s="31"/>
      <c r="AS1125" s="38"/>
      <c r="AT1125" s="38"/>
      <c r="AU1125" s="37"/>
      <c r="AV1125" s="38"/>
      <c r="AW1125" s="38"/>
      <c r="AX1125" s="147"/>
      <c r="AY1125" s="60"/>
      <c r="AZ1125" s="60"/>
      <c r="BA1125" s="148"/>
      <c r="BB1125" s="282"/>
      <c r="BC1125" s="283"/>
      <c r="BD1125" s="147"/>
      <c r="BE1125" s="147"/>
      <c r="BF1125" s="147"/>
      <c r="BG1125" s="147"/>
      <c r="BH1125" s="147"/>
      <c r="BI1125" s="147"/>
      <c r="BJ1125" s="147"/>
      <c r="BK1125" s="148"/>
      <c r="BL1125" s="149"/>
      <c r="BM1125" s="149"/>
      <c r="BN1125" s="147"/>
      <c r="BO1125" s="38"/>
      <c r="BP1125" s="38"/>
      <c r="BQ1125" s="187"/>
      <c r="BR1125" s="61"/>
      <c r="BS1125" s="61"/>
      <c r="BT1125" s="188"/>
      <c r="BU1125" s="275"/>
      <c r="BV1125" s="275"/>
      <c r="BW1125" s="187"/>
      <c r="BX1125" s="187"/>
      <c r="BY1125" s="187"/>
      <c r="BZ1125" s="187"/>
      <c r="CA1125" s="187"/>
      <c r="CB1125" s="187"/>
      <c r="CC1125" s="187"/>
      <c r="CD1125" s="187"/>
      <c r="CE1125" s="187"/>
      <c r="CF1125" s="188"/>
      <c r="CG1125" s="189"/>
      <c r="CH1125" s="189"/>
      <c r="CI1125" s="187"/>
      <c r="CJ1125" s="38"/>
      <c r="CK1125" s="38"/>
      <c r="CL1125" s="38"/>
      <c r="CM1125" s="38"/>
      <c r="CN1125" s="38"/>
      <c r="CO1125" s="38"/>
      <c r="CP1125" s="38"/>
      <c r="CQ1125" s="38"/>
      <c r="CR1125" s="38"/>
      <c r="CS1125" s="38"/>
    </row>
    <row r="1126" spans="1:97" ht="13.5" customHeight="1" x14ac:dyDescent="0.35">
      <c r="A1126" s="25"/>
      <c r="B1126" s="132"/>
      <c r="C1126" s="27"/>
      <c r="D1126" s="104"/>
      <c r="E1126" s="105"/>
      <c r="F1126" s="29"/>
      <c r="G1126" s="30"/>
      <c r="H1126" s="30"/>
      <c r="I1126" s="31"/>
      <c r="J1126" s="106"/>
      <c r="K1126" s="106"/>
      <c r="L1126" s="107"/>
      <c r="M1126" s="107"/>
      <c r="N1126" s="108"/>
      <c r="O1126" s="108"/>
      <c r="P1126" s="108"/>
      <c r="Q1126" s="108"/>
      <c r="R1126" s="108"/>
      <c r="S1126" s="107"/>
      <c r="T1126" s="107"/>
      <c r="U1126" s="33"/>
      <c r="V1126" s="31"/>
      <c r="W1126" s="38"/>
      <c r="X1126" s="38"/>
      <c r="Y1126" s="38"/>
      <c r="Z1126" s="38"/>
      <c r="AA1126" s="38"/>
      <c r="AB1126" s="33"/>
      <c r="AC1126" s="33"/>
      <c r="AD1126" s="33"/>
      <c r="AE1126" s="33"/>
      <c r="AF1126" s="33"/>
      <c r="AG1126" s="33"/>
      <c r="AH1126" s="33"/>
      <c r="AI1126" s="170"/>
      <c r="AJ1126" s="170"/>
      <c r="AK1126" s="170"/>
      <c r="AL1126" s="170"/>
      <c r="AM1126" s="33"/>
      <c r="AN1126" s="48"/>
      <c r="AO1126" s="34"/>
      <c r="AP1126" s="38"/>
      <c r="AQ1126" s="34"/>
      <c r="AR1126" s="31"/>
      <c r="AS1126" s="38"/>
      <c r="AT1126" s="38"/>
      <c r="AU1126" s="37"/>
      <c r="AV1126" s="38"/>
      <c r="AW1126" s="38"/>
      <c r="AX1126" s="147"/>
      <c r="AY1126" s="60"/>
      <c r="AZ1126" s="60"/>
      <c r="BA1126" s="148"/>
      <c r="BB1126" s="282"/>
      <c r="BC1126" s="283"/>
      <c r="BD1126" s="147"/>
      <c r="BE1126" s="147"/>
      <c r="BF1126" s="147"/>
      <c r="BG1126" s="147"/>
      <c r="BH1126" s="147"/>
      <c r="BI1126" s="147"/>
      <c r="BJ1126" s="147"/>
      <c r="BK1126" s="148"/>
      <c r="BL1126" s="149"/>
      <c r="BM1126" s="149"/>
      <c r="BN1126" s="147"/>
      <c r="BO1126" s="38"/>
      <c r="BP1126" s="38"/>
      <c r="BQ1126" s="187"/>
      <c r="BR1126" s="61"/>
      <c r="BS1126" s="61"/>
      <c r="BT1126" s="188"/>
      <c r="BU1126" s="275"/>
      <c r="BV1126" s="275"/>
      <c r="BW1126" s="187"/>
      <c r="BX1126" s="187"/>
      <c r="BY1126" s="187"/>
      <c r="BZ1126" s="187"/>
      <c r="CA1126" s="187"/>
      <c r="CB1126" s="187"/>
      <c r="CC1126" s="187"/>
      <c r="CD1126" s="187"/>
      <c r="CE1126" s="187"/>
      <c r="CF1126" s="188"/>
      <c r="CG1126" s="189"/>
      <c r="CH1126" s="189"/>
      <c r="CI1126" s="187"/>
      <c r="CJ1126" s="38"/>
      <c r="CK1126" s="38"/>
      <c r="CL1126" s="38"/>
      <c r="CM1126" s="38"/>
      <c r="CN1126" s="38"/>
      <c r="CO1126" s="38"/>
      <c r="CP1126" s="38"/>
      <c r="CQ1126" s="38"/>
      <c r="CR1126" s="38"/>
      <c r="CS1126" s="38"/>
    </row>
    <row r="1127" spans="1:97" ht="13.5" customHeight="1" x14ac:dyDescent="0.35">
      <c r="A1127" s="25"/>
      <c r="B1127" s="132"/>
      <c r="C1127" s="27"/>
      <c r="D1127" s="104"/>
      <c r="E1127" s="105"/>
      <c r="F1127" s="29"/>
      <c r="G1127" s="30"/>
      <c r="H1127" s="30"/>
      <c r="I1127" s="31"/>
      <c r="J1127" s="106"/>
      <c r="K1127" s="106"/>
      <c r="L1127" s="107"/>
      <c r="M1127" s="107"/>
      <c r="N1127" s="108"/>
      <c r="O1127" s="108"/>
      <c r="P1127" s="108"/>
      <c r="Q1127" s="108"/>
      <c r="R1127" s="108"/>
      <c r="S1127" s="107"/>
      <c r="T1127" s="107"/>
      <c r="U1127" s="33"/>
      <c r="V1127" s="31"/>
      <c r="W1127" s="38"/>
      <c r="X1127" s="38"/>
      <c r="Y1127" s="38"/>
      <c r="Z1127" s="38"/>
      <c r="AA1127" s="38"/>
      <c r="AB1127" s="33"/>
      <c r="AC1127" s="33"/>
      <c r="AD1127" s="33"/>
      <c r="AE1127" s="33"/>
      <c r="AF1127" s="33"/>
      <c r="AG1127" s="33"/>
      <c r="AH1127" s="33"/>
      <c r="AI1127" s="170"/>
      <c r="AJ1127" s="170"/>
      <c r="AK1127" s="170"/>
      <c r="AL1127" s="170"/>
      <c r="AM1127" s="33"/>
      <c r="AN1127" s="48"/>
      <c r="AO1127" s="34"/>
      <c r="AP1127" s="38"/>
      <c r="AQ1127" s="34"/>
      <c r="AR1127" s="31"/>
      <c r="AS1127" s="38"/>
      <c r="AT1127" s="38"/>
      <c r="AU1127" s="37"/>
      <c r="AV1127" s="38"/>
      <c r="AW1127" s="38"/>
      <c r="AX1127" s="147"/>
      <c r="AY1127" s="60"/>
      <c r="AZ1127" s="60"/>
      <c r="BA1127" s="148"/>
      <c r="BB1127" s="282"/>
      <c r="BC1127" s="283"/>
      <c r="BD1127" s="147"/>
      <c r="BE1127" s="147"/>
      <c r="BF1127" s="147"/>
      <c r="BG1127" s="147"/>
      <c r="BH1127" s="147"/>
      <c r="BI1127" s="147"/>
      <c r="BJ1127" s="147"/>
      <c r="BK1127" s="148"/>
      <c r="BL1127" s="149"/>
      <c r="BM1127" s="149"/>
      <c r="BN1127" s="147"/>
      <c r="BO1127" s="38"/>
      <c r="BP1127" s="38"/>
      <c r="BQ1127" s="187"/>
      <c r="BR1127" s="61"/>
      <c r="BS1127" s="61"/>
      <c r="BT1127" s="188"/>
      <c r="BU1127" s="275"/>
      <c r="BV1127" s="275"/>
      <c r="BW1127" s="187"/>
      <c r="BX1127" s="187"/>
      <c r="BY1127" s="187"/>
      <c r="BZ1127" s="187"/>
      <c r="CA1127" s="187"/>
      <c r="CB1127" s="187"/>
      <c r="CC1127" s="187"/>
      <c r="CD1127" s="187"/>
      <c r="CE1127" s="187"/>
      <c r="CF1127" s="188"/>
      <c r="CG1127" s="189"/>
      <c r="CH1127" s="189"/>
      <c r="CI1127" s="187"/>
      <c r="CJ1127" s="38"/>
      <c r="CK1127" s="38"/>
      <c r="CL1127" s="38"/>
      <c r="CM1127" s="38"/>
      <c r="CN1127" s="38"/>
      <c r="CO1127" s="38"/>
      <c r="CP1127" s="38"/>
      <c r="CQ1127" s="38"/>
      <c r="CR1127" s="38"/>
      <c r="CS1127" s="38"/>
    </row>
    <row r="1128" spans="1:97" ht="13.5" customHeight="1" x14ac:dyDescent="0.35">
      <c r="A1128" s="25"/>
      <c r="B1128" s="132"/>
      <c r="C1128" s="27"/>
      <c r="D1128" s="104"/>
      <c r="E1128" s="105"/>
      <c r="F1128" s="29"/>
      <c r="G1128" s="30"/>
      <c r="H1128" s="30"/>
      <c r="I1128" s="31"/>
      <c r="J1128" s="106"/>
      <c r="K1128" s="106"/>
      <c r="L1128" s="107"/>
      <c r="M1128" s="107"/>
      <c r="N1128" s="108"/>
      <c r="O1128" s="108"/>
      <c r="P1128" s="108"/>
      <c r="Q1128" s="108"/>
      <c r="R1128" s="108"/>
      <c r="S1128" s="107"/>
      <c r="T1128" s="107"/>
      <c r="U1128" s="33"/>
      <c r="V1128" s="31"/>
      <c r="W1128" s="38"/>
      <c r="X1128" s="38"/>
      <c r="Y1128" s="38"/>
      <c r="Z1128" s="38"/>
      <c r="AA1128" s="38"/>
      <c r="AB1128" s="33"/>
      <c r="AC1128" s="33"/>
      <c r="AD1128" s="33"/>
      <c r="AE1128" s="33"/>
      <c r="AF1128" s="33"/>
      <c r="AG1128" s="33"/>
      <c r="AH1128" s="33"/>
      <c r="AI1128" s="170"/>
      <c r="AJ1128" s="170"/>
      <c r="AK1128" s="170"/>
      <c r="AL1128" s="170"/>
      <c r="AM1128" s="33"/>
      <c r="AN1128" s="48"/>
      <c r="AO1128" s="34"/>
      <c r="AP1128" s="38"/>
      <c r="AQ1128" s="34"/>
      <c r="AR1128" s="31"/>
      <c r="AS1128" s="38"/>
      <c r="AT1128" s="38"/>
      <c r="AU1128" s="37"/>
      <c r="AV1128" s="38"/>
      <c r="AW1128" s="38"/>
      <c r="AX1128" s="147"/>
      <c r="AY1128" s="60"/>
      <c r="AZ1128" s="60"/>
      <c r="BA1128" s="148"/>
      <c r="BB1128" s="282"/>
      <c r="BC1128" s="283"/>
      <c r="BD1128" s="147"/>
      <c r="BE1128" s="147"/>
      <c r="BF1128" s="147"/>
      <c r="BG1128" s="147"/>
      <c r="BH1128" s="147"/>
      <c r="BI1128" s="147"/>
      <c r="BJ1128" s="147"/>
      <c r="BK1128" s="148"/>
      <c r="BL1128" s="149"/>
      <c r="BM1128" s="149"/>
      <c r="BN1128" s="147"/>
      <c r="BO1128" s="38"/>
      <c r="BP1128" s="38"/>
      <c r="BQ1128" s="187"/>
      <c r="BR1128" s="61"/>
      <c r="BS1128" s="61"/>
      <c r="BT1128" s="188"/>
      <c r="BU1128" s="275"/>
      <c r="BV1128" s="275"/>
      <c r="BW1128" s="187"/>
      <c r="BX1128" s="187"/>
      <c r="BY1128" s="187"/>
      <c r="BZ1128" s="187"/>
      <c r="CA1128" s="187"/>
      <c r="CB1128" s="187"/>
      <c r="CC1128" s="187"/>
      <c r="CD1128" s="187"/>
      <c r="CE1128" s="187"/>
      <c r="CF1128" s="188"/>
      <c r="CG1128" s="189"/>
      <c r="CH1128" s="189"/>
      <c r="CI1128" s="187"/>
      <c r="CJ1128" s="38"/>
      <c r="CK1128" s="38"/>
      <c r="CL1128" s="38"/>
      <c r="CM1128" s="38"/>
      <c r="CN1128" s="38"/>
      <c r="CO1128" s="38"/>
      <c r="CP1128" s="38"/>
      <c r="CQ1128" s="38"/>
      <c r="CR1128" s="38"/>
      <c r="CS1128" s="38"/>
    </row>
    <row r="1129" spans="1:97" ht="13.5" customHeight="1" x14ac:dyDescent="0.35">
      <c r="A1129" s="25"/>
      <c r="B1129" s="132"/>
      <c r="C1129" s="27"/>
      <c r="D1129" s="104"/>
      <c r="E1129" s="105"/>
      <c r="F1129" s="29"/>
      <c r="G1129" s="30"/>
      <c r="H1129" s="30"/>
      <c r="I1129" s="31"/>
      <c r="J1129" s="106"/>
      <c r="K1129" s="106"/>
      <c r="L1129" s="107"/>
      <c r="M1129" s="107"/>
      <c r="N1129" s="108"/>
      <c r="O1129" s="108"/>
      <c r="P1129" s="108"/>
      <c r="Q1129" s="108"/>
      <c r="R1129" s="108"/>
      <c r="S1129" s="107"/>
      <c r="T1129" s="107"/>
      <c r="U1129" s="33"/>
      <c r="V1129" s="31"/>
      <c r="W1129" s="38"/>
      <c r="X1129" s="38"/>
      <c r="Y1129" s="38"/>
      <c r="Z1129" s="38"/>
      <c r="AA1129" s="38"/>
      <c r="AB1129" s="33"/>
      <c r="AC1129" s="33"/>
      <c r="AD1129" s="33"/>
      <c r="AE1129" s="33"/>
      <c r="AF1129" s="33"/>
      <c r="AG1129" s="33"/>
      <c r="AH1129" s="33"/>
      <c r="AI1129" s="170"/>
      <c r="AJ1129" s="170"/>
      <c r="AK1129" s="170"/>
      <c r="AL1129" s="170"/>
      <c r="AM1129" s="33"/>
      <c r="AN1129" s="48"/>
      <c r="AO1129" s="34"/>
      <c r="AP1129" s="38"/>
      <c r="AQ1129" s="34"/>
      <c r="AR1129" s="31"/>
      <c r="AS1129" s="38"/>
      <c r="AT1129" s="38"/>
      <c r="AU1129" s="37"/>
      <c r="AV1129" s="38"/>
      <c r="AW1129" s="38"/>
      <c r="AX1129" s="147"/>
      <c r="AY1129" s="60"/>
      <c r="AZ1129" s="60"/>
      <c r="BA1129" s="148"/>
      <c r="BB1129" s="282"/>
      <c r="BC1129" s="283"/>
      <c r="BD1129" s="147"/>
      <c r="BE1129" s="147"/>
      <c r="BF1129" s="147"/>
      <c r="BG1129" s="147"/>
      <c r="BH1129" s="147"/>
      <c r="BI1129" s="147"/>
      <c r="BJ1129" s="147"/>
      <c r="BK1129" s="148"/>
      <c r="BL1129" s="149"/>
      <c r="BM1129" s="149"/>
      <c r="BN1129" s="147"/>
      <c r="BO1129" s="38"/>
      <c r="BP1129" s="38"/>
      <c r="BQ1129" s="187"/>
      <c r="BR1129" s="61"/>
      <c r="BS1129" s="61"/>
      <c r="BT1129" s="188"/>
      <c r="BU1129" s="275"/>
      <c r="BV1129" s="275"/>
      <c r="BW1129" s="187"/>
      <c r="BX1129" s="187"/>
      <c r="BY1129" s="187"/>
      <c r="BZ1129" s="187"/>
      <c r="CA1129" s="187"/>
      <c r="CB1129" s="187"/>
      <c r="CC1129" s="187"/>
      <c r="CD1129" s="187"/>
      <c r="CE1129" s="187"/>
      <c r="CF1129" s="188"/>
      <c r="CG1129" s="189"/>
      <c r="CH1129" s="189"/>
      <c r="CI1129" s="187"/>
      <c r="CJ1129" s="38"/>
      <c r="CK1129" s="38"/>
      <c r="CL1129" s="38"/>
      <c r="CM1129" s="38"/>
      <c r="CN1129" s="38"/>
      <c r="CO1129" s="38"/>
      <c r="CP1129" s="38"/>
      <c r="CQ1129" s="38"/>
      <c r="CR1129" s="38"/>
      <c r="CS1129" s="38"/>
    </row>
    <row r="1130" spans="1:97" ht="13.5" customHeight="1" x14ac:dyDescent="0.35">
      <c r="A1130" s="25"/>
      <c r="B1130" s="132"/>
      <c r="C1130" s="27"/>
      <c r="D1130" s="104"/>
      <c r="E1130" s="105"/>
      <c r="F1130" s="29"/>
      <c r="G1130" s="30"/>
      <c r="H1130" s="30"/>
      <c r="I1130" s="31"/>
      <c r="J1130" s="106"/>
      <c r="K1130" s="106"/>
      <c r="L1130" s="107"/>
      <c r="M1130" s="107"/>
      <c r="N1130" s="108"/>
      <c r="O1130" s="108"/>
      <c r="P1130" s="108"/>
      <c r="Q1130" s="108"/>
      <c r="R1130" s="108"/>
      <c r="S1130" s="107"/>
      <c r="T1130" s="107"/>
      <c r="U1130" s="33"/>
      <c r="V1130" s="31"/>
      <c r="W1130" s="38"/>
      <c r="X1130" s="38"/>
      <c r="Y1130" s="38"/>
      <c r="Z1130" s="38"/>
      <c r="AA1130" s="38"/>
      <c r="AB1130" s="33"/>
      <c r="AC1130" s="33"/>
      <c r="AD1130" s="33"/>
      <c r="AE1130" s="33"/>
      <c r="AF1130" s="33"/>
      <c r="AG1130" s="33"/>
      <c r="AH1130" s="33"/>
      <c r="AI1130" s="170"/>
      <c r="AJ1130" s="170"/>
      <c r="AK1130" s="170"/>
      <c r="AL1130" s="170"/>
      <c r="AM1130" s="33"/>
      <c r="AN1130" s="48"/>
      <c r="AO1130" s="34"/>
      <c r="AP1130" s="38"/>
      <c r="AQ1130" s="34"/>
      <c r="AR1130" s="31"/>
      <c r="AS1130" s="38"/>
      <c r="AT1130" s="38"/>
      <c r="AU1130" s="37"/>
      <c r="AV1130" s="38"/>
      <c r="AW1130" s="38"/>
      <c r="AX1130" s="147"/>
      <c r="AY1130" s="60"/>
      <c r="AZ1130" s="60"/>
      <c r="BA1130" s="148"/>
      <c r="BB1130" s="282"/>
      <c r="BC1130" s="283"/>
      <c r="BD1130" s="147"/>
      <c r="BE1130" s="147"/>
      <c r="BF1130" s="147"/>
      <c r="BG1130" s="147"/>
      <c r="BH1130" s="147"/>
      <c r="BI1130" s="147"/>
      <c r="BJ1130" s="147"/>
      <c r="BK1130" s="148"/>
      <c r="BL1130" s="149"/>
      <c r="BM1130" s="149"/>
      <c r="BN1130" s="147"/>
      <c r="BO1130" s="38"/>
      <c r="BP1130" s="38"/>
      <c r="BQ1130" s="187"/>
      <c r="BR1130" s="61"/>
      <c r="BS1130" s="61"/>
      <c r="BT1130" s="188"/>
      <c r="BU1130" s="275"/>
      <c r="BV1130" s="275"/>
      <c r="BW1130" s="187"/>
      <c r="BX1130" s="187"/>
      <c r="BY1130" s="187"/>
      <c r="BZ1130" s="187"/>
      <c r="CA1130" s="187"/>
      <c r="CB1130" s="187"/>
      <c r="CC1130" s="187"/>
      <c r="CD1130" s="187"/>
      <c r="CE1130" s="187"/>
      <c r="CF1130" s="188"/>
      <c r="CG1130" s="189"/>
      <c r="CH1130" s="189"/>
      <c r="CI1130" s="187"/>
      <c r="CJ1130" s="38"/>
      <c r="CK1130" s="38"/>
      <c r="CL1130" s="38"/>
      <c r="CM1130" s="38"/>
      <c r="CN1130" s="38"/>
      <c r="CO1130" s="38"/>
      <c r="CP1130" s="38"/>
      <c r="CQ1130" s="38"/>
      <c r="CR1130" s="38"/>
      <c r="CS1130" s="38"/>
    </row>
    <row r="1131" spans="1:97" ht="13.5" customHeight="1" x14ac:dyDescent="0.35">
      <c r="A1131" s="25"/>
      <c r="B1131" s="132"/>
      <c r="C1131" s="27"/>
      <c r="D1131" s="104"/>
      <c r="E1131" s="105"/>
      <c r="F1131" s="29"/>
      <c r="G1131" s="30"/>
      <c r="H1131" s="30"/>
      <c r="I1131" s="31"/>
      <c r="J1131" s="106"/>
      <c r="K1131" s="106"/>
      <c r="L1131" s="107"/>
      <c r="M1131" s="107"/>
      <c r="N1131" s="108"/>
      <c r="O1131" s="108"/>
      <c r="P1131" s="108"/>
      <c r="Q1131" s="108"/>
      <c r="R1131" s="108"/>
      <c r="S1131" s="107"/>
      <c r="T1131" s="107"/>
      <c r="U1131" s="33"/>
      <c r="V1131" s="31"/>
      <c r="W1131" s="38"/>
      <c r="X1131" s="38"/>
      <c r="Y1131" s="38"/>
      <c r="Z1131" s="38"/>
      <c r="AA1131" s="38"/>
      <c r="AB1131" s="33"/>
      <c r="AC1131" s="33"/>
      <c r="AD1131" s="33"/>
      <c r="AE1131" s="33"/>
      <c r="AF1131" s="33"/>
      <c r="AG1131" s="33"/>
      <c r="AH1131" s="33"/>
      <c r="AI1131" s="170"/>
      <c r="AJ1131" s="170"/>
      <c r="AK1131" s="170"/>
      <c r="AL1131" s="170"/>
      <c r="AM1131" s="33"/>
      <c r="AN1131" s="48"/>
      <c r="AO1131" s="34"/>
      <c r="AP1131" s="38"/>
      <c r="AQ1131" s="34"/>
      <c r="AR1131" s="31"/>
      <c r="AS1131" s="38"/>
      <c r="AT1131" s="38"/>
      <c r="AU1131" s="37"/>
      <c r="AV1131" s="38"/>
      <c r="AW1131" s="38"/>
      <c r="AX1131" s="147"/>
      <c r="AY1131" s="60"/>
      <c r="AZ1131" s="60"/>
      <c r="BA1131" s="148"/>
      <c r="BB1131" s="282"/>
      <c r="BC1131" s="283"/>
      <c r="BD1131" s="147"/>
      <c r="BE1131" s="147"/>
      <c r="BF1131" s="147"/>
      <c r="BG1131" s="147"/>
      <c r="BH1131" s="147"/>
      <c r="BI1131" s="147"/>
      <c r="BJ1131" s="147"/>
      <c r="BK1131" s="148"/>
      <c r="BL1131" s="149"/>
      <c r="BM1131" s="149"/>
      <c r="BN1131" s="147"/>
      <c r="BO1131" s="38"/>
      <c r="BP1131" s="38"/>
      <c r="BQ1131" s="187"/>
      <c r="BR1131" s="61"/>
      <c r="BS1131" s="61"/>
      <c r="BT1131" s="188"/>
      <c r="BU1131" s="275"/>
      <c r="BV1131" s="275"/>
      <c r="BW1131" s="187"/>
      <c r="BX1131" s="187"/>
      <c r="BY1131" s="187"/>
      <c r="BZ1131" s="187"/>
      <c r="CA1131" s="187"/>
      <c r="CB1131" s="187"/>
      <c r="CC1131" s="187"/>
      <c r="CD1131" s="187"/>
      <c r="CE1131" s="187"/>
      <c r="CF1131" s="188"/>
      <c r="CG1131" s="189"/>
      <c r="CH1131" s="189"/>
      <c r="CI1131" s="187"/>
      <c r="CJ1131" s="38"/>
      <c r="CK1131" s="38"/>
      <c r="CL1131" s="38"/>
      <c r="CM1131" s="38"/>
      <c r="CN1131" s="38"/>
      <c r="CO1131" s="38"/>
      <c r="CP1131" s="38"/>
      <c r="CQ1131" s="38"/>
      <c r="CR1131" s="38"/>
      <c r="CS1131" s="38"/>
    </row>
    <row r="1132" spans="1:97" ht="13.5" customHeight="1" x14ac:dyDescent="0.35">
      <c r="A1132" s="25"/>
      <c r="B1132" s="132"/>
      <c r="C1132" s="27"/>
      <c r="D1132" s="104"/>
      <c r="E1132" s="105"/>
      <c r="F1132" s="29"/>
      <c r="G1132" s="30"/>
      <c r="H1132" s="30"/>
      <c r="I1132" s="31"/>
      <c r="J1132" s="106"/>
      <c r="K1132" s="106"/>
      <c r="L1132" s="107"/>
      <c r="M1132" s="107"/>
      <c r="N1132" s="108"/>
      <c r="O1132" s="108"/>
      <c r="P1132" s="108"/>
      <c r="Q1132" s="108"/>
      <c r="R1132" s="108"/>
      <c r="S1132" s="107"/>
      <c r="T1132" s="107"/>
      <c r="U1132" s="33"/>
      <c r="V1132" s="31"/>
      <c r="W1132" s="38"/>
      <c r="X1132" s="38"/>
      <c r="Y1132" s="38"/>
      <c r="Z1132" s="38"/>
      <c r="AA1132" s="38"/>
      <c r="AB1132" s="33"/>
      <c r="AC1132" s="33"/>
      <c r="AD1132" s="33"/>
      <c r="AE1132" s="33"/>
      <c r="AF1132" s="33"/>
      <c r="AG1132" s="33"/>
      <c r="AH1132" s="33"/>
      <c r="AI1132" s="170"/>
      <c r="AJ1132" s="170"/>
      <c r="AK1132" s="170"/>
      <c r="AL1132" s="170"/>
      <c r="AM1132" s="33"/>
      <c r="AN1132" s="48"/>
      <c r="AO1132" s="34"/>
      <c r="AP1132" s="38"/>
      <c r="AQ1132" s="34"/>
      <c r="AR1132" s="31"/>
      <c r="AS1132" s="38"/>
      <c r="AT1132" s="38"/>
      <c r="AU1132" s="37"/>
      <c r="AV1132" s="38"/>
      <c r="AW1132" s="38"/>
      <c r="AX1132" s="147"/>
      <c r="AY1132" s="60"/>
      <c r="AZ1132" s="60"/>
      <c r="BA1132" s="148"/>
      <c r="BB1132" s="282"/>
      <c r="BC1132" s="283"/>
      <c r="BD1132" s="147"/>
      <c r="BE1132" s="147"/>
      <c r="BF1132" s="147"/>
      <c r="BG1132" s="147"/>
      <c r="BH1132" s="147"/>
      <c r="BI1132" s="147"/>
      <c r="BJ1132" s="147"/>
      <c r="BK1132" s="148"/>
      <c r="BL1132" s="149"/>
      <c r="BM1132" s="149"/>
      <c r="BN1132" s="147"/>
      <c r="BO1132" s="38"/>
      <c r="BP1132" s="38"/>
      <c r="BQ1132" s="187"/>
      <c r="BR1132" s="61"/>
      <c r="BS1132" s="61"/>
      <c r="BT1132" s="188"/>
      <c r="BU1132" s="275"/>
      <c r="BV1132" s="275"/>
      <c r="BW1132" s="187"/>
      <c r="BX1132" s="187"/>
      <c r="BY1132" s="187"/>
      <c r="BZ1132" s="187"/>
      <c r="CA1132" s="187"/>
      <c r="CB1132" s="187"/>
      <c r="CC1132" s="187"/>
      <c r="CD1132" s="187"/>
      <c r="CE1132" s="187"/>
      <c r="CF1132" s="188"/>
      <c r="CG1132" s="189"/>
      <c r="CH1132" s="189"/>
      <c r="CI1132" s="187"/>
      <c r="CJ1132" s="38"/>
      <c r="CK1132" s="38"/>
      <c r="CL1132" s="38"/>
      <c r="CM1132" s="38"/>
      <c r="CN1132" s="38"/>
      <c r="CO1132" s="38"/>
      <c r="CP1132" s="38"/>
      <c r="CQ1132" s="38"/>
      <c r="CR1132" s="38"/>
      <c r="CS1132" s="38"/>
    </row>
    <row r="1133" spans="1:97" ht="13.5" customHeight="1" x14ac:dyDescent="0.35">
      <c r="A1133" s="25"/>
      <c r="B1133" s="132"/>
      <c r="C1133" s="27"/>
      <c r="D1133" s="104"/>
      <c r="E1133" s="105"/>
      <c r="F1133" s="29"/>
      <c r="G1133" s="30"/>
      <c r="H1133" s="30"/>
      <c r="I1133" s="31"/>
      <c r="J1133" s="106"/>
      <c r="K1133" s="106"/>
      <c r="L1133" s="107"/>
      <c r="M1133" s="107"/>
      <c r="N1133" s="108"/>
      <c r="O1133" s="108"/>
      <c r="P1133" s="108"/>
      <c r="Q1133" s="108"/>
      <c r="R1133" s="108"/>
      <c r="S1133" s="107"/>
      <c r="T1133" s="107"/>
      <c r="U1133" s="33"/>
      <c r="V1133" s="31"/>
      <c r="W1133" s="38"/>
      <c r="X1133" s="38"/>
      <c r="Y1133" s="38"/>
      <c r="Z1133" s="38"/>
      <c r="AA1133" s="38"/>
      <c r="AB1133" s="33"/>
      <c r="AC1133" s="33"/>
      <c r="AD1133" s="33"/>
      <c r="AE1133" s="33"/>
      <c r="AF1133" s="33"/>
      <c r="AG1133" s="33"/>
      <c r="AH1133" s="33"/>
      <c r="AI1133" s="170"/>
      <c r="AJ1133" s="170"/>
      <c r="AK1133" s="170"/>
      <c r="AL1133" s="170"/>
      <c r="AM1133" s="33"/>
      <c r="AN1133" s="48"/>
      <c r="AO1133" s="34"/>
      <c r="AP1133" s="38"/>
      <c r="AQ1133" s="34"/>
      <c r="AR1133" s="31"/>
      <c r="AS1133" s="38"/>
      <c r="AT1133" s="38"/>
      <c r="AU1133" s="37"/>
      <c r="AV1133" s="38"/>
      <c r="AW1133" s="38"/>
      <c r="AX1133" s="147"/>
      <c r="AY1133" s="60"/>
      <c r="AZ1133" s="60"/>
      <c r="BA1133" s="148"/>
      <c r="BB1133" s="282"/>
      <c r="BC1133" s="283"/>
      <c r="BD1133" s="147"/>
      <c r="BE1133" s="147"/>
      <c r="BF1133" s="147"/>
      <c r="BG1133" s="147"/>
      <c r="BH1133" s="147"/>
      <c r="BI1133" s="147"/>
      <c r="BJ1133" s="147"/>
      <c r="BK1133" s="148"/>
      <c r="BL1133" s="149"/>
      <c r="BM1133" s="149"/>
      <c r="BN1133" s="147"/>
      <c r="BO1133" s="38"/>
      <c r="BP1133" s="38"/>
      <c r="BQ1133" s="187"/>
      <c r="BR1133" s="61"/>
      <c r="BS1133" s="61"/>
      <c r="BT1133" s="188"/>
      <c r="BU1133" s="275"/>
      <c r="BV1133" s="275"/>
      <c r="BW1133" s="187"/>
      <c r="BX1133" s="187"/>
      <c r="BY1133" s="187"/>
      <c r="BZ1133" s="187"/>
      <c r="CA1133" s="187"/>
      <c r="CB1133" s="187"/>
      <c r="CC1133" s="187"/>
      <c r="CD1133" s="187"/>
      <c r="CE1133" s="187"/>
      <c r="CF1133" s="188"/>
      <c r="CG1133" s="189"/>
      <c r="CH1133" s="189"/>
      <c r="CI1133" s="187"/>
      <c r="CJ1133" s="38"/>
      <c r="CK1133" s="38"/>
      <c r="CL1133" s="38"/>
      <c r="CM1133" s="38"/>
      <c r="CN1133" s="38"/>
      <c r="CO1133" s="38"/>
      <c r="CP1133" s="38"/>
      <c r="CQ1133" s="38"/>
      <c r="CR1133" s="38"/>
      <c r="CS1133" s="38"/>
    </row>
    <row r="1134" spans="1:97" ht="13.5" customHeight="1" x14ac:dyDescent="0.35">
      <c r="A1134" s="25"/>
      <c r="B1134" s="132"/>
      <c r="C1134" s="27"/>
      <c r="D1134" s="104"/>
      <c r="E1134" s="105"/>
      <c r="F1134" s="29"/>
      <c r="G1134" s="30"/>
      <c r="H1134" s="30"/>
      <c r="I1134" s="31"/>
      <c r="J1134" s="106"/>
      <c r="K1134" s="106"/>
      <c r="L1134" s="107"/>
      <c r="M1134" s="107"/>
      <c r="N1134" s="108"/>
      <c r="O1134" s="108"/>
      <c r="P1134" s="108"/>
      <c r="Q1134" s="108"/>
      <c r="R1134" s="108"/>
      <c r="S1134" s="107"/>
      <c r="T1134" s="107"/>
      <c r="U1134" s="33"/>
      <c r="V1134" s="31"/>
      <c r="W1134" s="38"/>
      <c r="X1134" s="38"/>
      <c r="Y1134" s="38"/>
      <c r="Z1134" s="38"/>
      <c r="AA1134" s="38"/>
      <c r="AB1134" s="33"/>
      <c r="AC1134" s="33"/>
      <c r="AD1134" s="33"/>
      <c r="AE1134" s="33"/>
      <c r="AF1134" s="33"/>
      <c r="AG1134" s="33"/>
      <c r="AH1134" s="33"/>
      <c r="AI1134" s="170"/>
      <c r="AJ1134" s="170"/>
      <c r="AK1134" s="170"/>
      <c r="AL1134" s="170"/>
      <c r="AM1134" s="33"/>
      <c r="AN1134" s="48"/>
      <c r="AO1134" s="34"/>
      <c r="AP1134" s="38"/>
      <c r="AQ1134" s="34"/>
      <c r="AR1134" s="31"/>
      <c r="AS1134" s="38"/>
      <c r="AT1134" s="38"/>
      <c r="AU1134" s="37"/>
      <c r="AV1134" s="38"/>
      <c r="AW1134" s="38"/>
      <c r="AX1134" s="147"/>
      <c r="AY1134" s="60"/>
      <c r="AZ1134" s="60"/>
      <c r="BA1134" s="148"/>
      <c r="BB1134" s="282"/>
      <c r="BC1134" s="283"/>
      <c r="BD1134" s="147"/>
      <c r="BE1134" s="147"/>
      <c r="BF1134" s="147"/>
      <c r="BG1134" s="147"/>
      <c r="BH1134" s="147"/>
      <c r="BI1134" s="147"/>
      <c r="BJ1134" s="147"/>
      <c r="BK1134" s="148"/>
      <c r="BL1134" s="149"/>
      <c r="BM1134" s="149"/>
      <c r="BN1134" s="147"/>
      <c r="BO1134" s="38"/>
      <c r="BP1134" s="38"/>
      <c r="BQ1134" s="187"/>
      <c r="BR1134" s="61"/>
      <c r="BS1134" s="61"/>
      <c r="BT1134" s="188"/>
      <c r="BU1134" s="275"/>
      <c r="BV1134" s="275"/>
      <c r="BW1134" s="187"/>
      <c r="BX1134" s="187"/>
      <c r="BY1134" s="187"/>
      <c r="BZ1134" s="187"/>
      <c r="CA1134" s="187"/>
      <c r="CB1134" s="187"/>
      <c r="CC1134" s="187"/>
      <c r="CD1134" s="187"/>
      <c r="CE1134" s="187"/>
      <c r="CF1134" s="188"/>
      <c r="CG1134" s="189"/>
      <c r="CH1134" s="189"/>
      <c r="CI1134" s="187"/>
      <c r="CJ1134" s="38"/>
      <c r="CK1134" s="38"/>
      <c r="CL1134" s="38"/>
      <c r="CM1134" s="38"/>
      <c r="CN1134" s="38"/>
      <c r="CO1134" s="38"/>
      <c r="CP1134" s="38"/>
      <c r="CQ1134" s="38"/>
      <c r="CR1134" s="38"/>
      <c r="CS1134" s="38"/>
    </row>
    <row r="1135" spans="1:97" ht="13.5" customHeight="1" x14ac:dyDescent="0.35">
      <c r="A1135" s="25"/>
      <c r="B1135" s="132"/>
      <c r="C1135" s="27"/>
      <c r="D1135" s="104"/>
      <c r="E1135" s="105"/>
      <c r="F1135" s="29"/>
      <c r="G1135" s="30"/>
      <c r="H1135" s="30"/>
      <c r="I1135" s="31"/>
      <c r="J1135" s="106"/>
      <c r="K1135" s="106"/>
      <c r="L1135" s="107"/>
      <c r="M1135" s="107"/>
      <c r="N1135" s="108"/>
      <c r="O1135" s="108"/>
      <c r="P1135" s="108"/>
      <c r="Q1135" s="108"/>
      <c r="R1135" s="108"/>
      <c r="S1135" s="107"/>
      <c r="T1135" s="107"/>
      <c r="U1135" s="33"/>
      <c r="V1135" s="31"/>
      <c r="W1135" s="38"/>
      <c r="X1135" s="38"/>
      <c r="Y1135" s="38"/>
      <c r="Z1135" s="38"/>
      <c r="AA1135" s="38"/>
      <c r="AB1135" s="33"/>
      <c r="AC1135" s="33"/>
      <c r="AD1135" s="33"/>
      <c r="AE1135" s="33"/>
      <c r="AF1135" s="33"/>
      <c r="AG1135" s="33"/>
      <c r="AH1135" s="33"/>
      <c r="AI1135" s="170"/>
      <c r="AJ1135" s="170"/>
      <c r="AK1135" s="170"/>
      <c r="AL1135" s="170"/>
      <c r="AM1135" s="33"/>
      <c r="AN1135" s="48"/>
      <c r="AO1135" s="34"/>
      <c r="AP1135" s="38"/>
      <c r="AQ1135" s="34"/>
      <c r="AR1135" s="31"/>
      <c r="AS1135" s="38"/>
      <c r="AT1135" s="38"/>
      <c r="AU1135" s="37"/>
      <c r="AV1135" s="38"/>
      <c r="AW1135" s="38"/>
      <c r="AX1135" s="147"/>
      <c r="AY1135" s="60"/>
      <c r="AZ1135" s="60"/>
      <c r="BA1135" s="148"/>
      <c r="BB1135" s="282"/>
      <c r="BC1135" s="283"/>
      <c r="BD1135" s="147"/>
      <c r="BE1135" s="147"/>
      <c r="BF1135" s="147"/>
      <c r="BG1135" s="147"/>
      <c r="BH1135" s="147"/>
      <c r="BI1135" s="147"/>
      <c r="BJ1135" s="147"/>
      <c r="BK1135" s="148"/>
      <c r="BL1135" s="149"/>
      <c r="BM1135" s="149"/>
      <c r="BN1135" s="147"/>
      <c r="BO1135" s="38"/>
      <c r="BP1135" s="38"/>
      <c r="BQ1135" s="187"/>
      <c r="BR1135" s="61"/>
      <c r="BS1135" s="61"/>
      <c r="BT1135" s="188"/>
      <c r="BU1135" s="275"/>
      <c r="BV1135" s="275"/>
      <c r="BW1135" s="187"/>
      <c r="BX1135" s="187"/>
      <c r="BY1135" s="187"/>
      <c r="BZ1135" s="187"/>
      <c r="CA1135" s="187"/>
      <c r="CB1135" s="187"/>
      <c r="CC1135" s="187"/>
      <c r="CD1135" s="187"/>
      <c r="CE1135" s="187"/>
      <c r="CF1135" s="188"/>
      <c r="CG1135" s="189"/>
      <c r="CH1135" s="189"/>
      <c r="CI1135" s="187"/>
      <c r="CJ1135" s="38"/>
      <c r="CK1135" s="38"/>
      <c r="CL1135" s="38"/>
      <c r="CM1135" s="38"/>
      <c r="CN1135" s="38"/>
      <c r="CO1135" s="38"/>
      <c r="CP1135" s="38"/>
      <c r="CQ1135" s="38"/>
      <c r="CR1135" s="38"/>
      <c r="CS1135" s="38"/>
    </row>
    <row r="1136" spans="1:97" ht="13.5" customHeight="1" x14ac:dyDescent="0.35">
      <c r="A1136" s="25"/>
      <c r="B1136" s="132"/>
      <c r="C1136" s="27"/>
      <c r="D1136" s="104"/>
      <c r="E1136" s="105"/>
      <c r="F1136" s="29"/>
      <c r="G1136" s="30"/>
      <c r="H1136" s="30"/>
      <c r="I1136" s="31"/>
      <c r="J1136" s="106"/>
      <c r="K1136" s="106"/>
      <c r="L1136" s="107"/>
      <c r="M1136" s="107"/>
      <c r="N1136" s="108"/>
      <c r="O1136" s="108"/>
      <c r="P1136" s="108"/>
      <c r="Q1136" s="108"/>
      <c r="R1136" s="108"/>
      <c r="S1136" s="107"/>
      <c r="T1136" s="107"/>
      <c r="U1136" s="33"/>
      <c r="V1136" s="31"/>
      <c r="W1136" s="38"/>
      <c r="X1136" s="38"/>
      <c r="Y1136" s="38"/>
      <c r="Z1136" s="38"/>
      <c r="AA1136" s="38"/>
      <c r="AB1136" s="33"/>
      <c r="AC1136" s="33"/>
      <c r="AD1136" s="33"/>
      <c r="AE1136" s="33"/>
      <c r="AF1136" s="33"/>
      <c r="AG1136" s="33"/>
      <c r="AH1136" s="33"/>
      <c r="AI1136" s="170"/>
      <c r="AJ1136" s="170"/>
      <c r="AK1136" s="170"/>
      <c r="AL1136" s="170"/>
      <c r="AM1136" s="33"/>
      <c r="AN1136" s="48"/>
      <c r="AO1136" s="34"/>
      <c r="AP1136" s="38"/>
      <c r="AQ1136" s="34"/>
      <c r="AR1136" s="31"/>
      <c r="AS1136" s="38"/>
      <c r="AT1136" s="38"/>
      <c r="AU1136" s="37"/>
      <c r="AV1136" s="38"/>
      <c r="AW1136" s="38"/>
      <c r="AX1136" s="147"/>
      <c r="AY1136" s="60"/>
      <c r="AZ1136" s="60"/>
      <c r="BA1136" s="148"/>
      <c r="BB1136" s="282"/>
      <c r="BC1136" s="283"/>
      <c r="BD1136" s="147"/>
      <c r="BE1136" s="147"/>
      <c r="BF1136" s="147"/>
      <c r="BG1136" s="147"/>
      <c r="BH1136" s="147"/>
      <c r="BI1136" s="147"/>
      <c r="BJ1136" s="147"/>
      <c r="BK1136" s="148"/>
      <c r="BL1136" s="149"/>
      <c r="BM1136" s="149"/>
      <c r="BN1136" s="147"/>
      <c r="BO1136" s="38"/>
      <c r="BP1136" s="38"/>
      <c r="BQ1136" s="187"/>
      <c r="BR1136" s="61"/>
      <c r="BS1136" s="61"/>
      <c r="BT1136" s="188"/>
      <c r="BU1136" s="275"/>
      <c r="BV1136" s="275"/>
      <c r="BW1136" s="187"/>
      <c r="BX1136" s="187"/>
      <c r="BY1136" s="187"/>
      <c r="BZ1136" s="187"/>
      <c r="CA1136" s="187"/>
      <c r="CB1136" s="187"/>
      <c r="CC1136" s="187"/>
      <c r="CD1136" s="187"/>
      <c r="CE1136" s="187"/>
      <c r="CF1136" s="188"/>
      <c r="CG1136" s="189"/>
      <c r="CH1136" s="189"/>
      <c r="CI1136" s="187"/>
      <c r="CJ1136" s="38"/>
      <c r="CK1136" s="38"/>
      <c r="CL1136" s="38"/>
      <c r="CM1136" s="38"/>
      <c r="CN1136" s="38"/>
      <c r="CO1136" s="38"/>
      <c r="CP1136" s="38"/>
      <c r="CQ1136" s="38"/>
      <c r="CR1136" s="38"/>
      <c r="CS1136" s="38"/>
    </row>
    <row r="1137" spans="1:97" ht="13.5" customHeight="1" x14ac:dyDescent="0.35">
      <c r="A1137" s="25"/>
      <c r="B1137" s="132"/>
      <c r="C1137" s="27"/>
      <c r="D1137" s="104"/>
      <c r="E1137" s="105"/>
      <c r="F1137" s="29"/>
      <c r="G1137" s="30"/>
      <c r="H1137" s="30"/>
      <c r="I1137" s="31"/>
      <c r="J1137" s="106"/>
      <c r="K1137" s="106"/>
      <c r="L1137" s="107"/>
      <c r="M1137" s="107"/>
      <c r="N1137" s="108"/>
      <c r="O1137" s="108"/>
      <c r="P1137" s="108"/>
      <c r="Q1137" s="108"/>
      <c r="R1137" s="108"/>
      <c r="S1137" s="107"/>
      <c r="T1137" s="107"/>
      <c r="U1137" s="33"/>
      <c r="V1137" s="31"/>
      <c r="W1137" s="38"/>
      <c r="X1137" s="38"/>
      <c r="Y1137" s="38"/>
      <c r="Z1137" s="38"/>
      <c r="AA1137" s="38"/>
      <c r="AB1137" s="33"/>
      <c r="AC1137" s="33"/>
      <c r="AD1137" s="33"/>
      <c r="AE1137" s="33"/>
      <c r="AF1137" s="33"/>
      <c r="AG1137" s="33"/>
      <c r="AH1137" s="33"/>
      <c r="AI1137" s="170"/>
      <c r="AJ1137" s="170"/>
      <c r="AK1137" s="170"/>
      <c r="AL1137" s="170"/>
      <c r="AM1137" s="33"/>
      <c r="AN1137" s="48"/>
      <c r="AO1137" s="34"/>
      <c r="AP1137" s="38"/>
      <c r="AQ1137" s="34"/>
      <c r="AR1137" s="31"/>
      <c r="AS1137" s="38"/>
      <c r="AT1137" s="38"/>
      <c r="AU1137" s="37"/>
      <c r="AV1137" s="38"/>
      <c r="AW1137" s="38"/>
      <c r="AX1137" s="147"/>
      <c r="AY1137" s="60"/>
      <c r="AZ1137" s="60"/>
      <c r="BA1137" s="148"/>
      <c r="BB1137" s="282"/>
      <c r="BC1137" s="283"/>
      <c r="BD1137" s="147"/>
      <c r="BE1137" s="147"/>
      <c r="BF1137" s="147"/>
      <c r="BG1137" s="147"/>
      <c r="BH1137" s="147"/>
      <c r="BI1137" s="147"/>
      <c r="BJ1137" s="147"/>
      <c r="BK1137" s="148"/>
      <c r="BL1137" s="149"/>
      <c r="BM1137" s="149"/>
      <c r="BN1137" s="147"/>
      <c r="BO1137" s="38"/>
      <c r="BP1137" s="38"/>
      <c r="BQ1137" s="187"/>
      <c r="BR1137" s="61"/>
      <c r="BS1137" s="61"/>
      <c r="BT1137" s="188"/>
      <c r="BU1137" s="275"/>
      <c r="BV1137" s="275"/>
      <c r="BW1137" s="187"/>
      <c r="BX1137" s="187"/>
      <c r="BY1137" s="187"/>
      <c r="BZ1137" s="187"/>
      <c r="CA1137" s="187"/>
      <c r="CB1137" s="187"/>
      <c r="CC1137" s="187"/>
      <c r="CD1137" s="187"/>
      <c r="CE1137" s="187"/>
      <c r="CF1137" s="188"/>
      <c r="CG1137" s="189"/>
      <c r="CH1137" s="189"/>
      <c r="CI1137" s="187"/>
      <c r="CJ1137" s="38"/>
      <c r="CK1137" s="38"/>
      <c r="CL1137" s="38"/>
      <c r="CM1137" s="38"/>
      <c r="CN1137" s="38"/>
      <c r="CO1137" s="38"/>
      <c r="CP1137" s="38"/>
      <c r="CQ1137" s="38"/>
      <c r="CR1137" s="38"/>
      <c r="CS1137" s="38"/>
    </row>
    <row r="1138" spans="1:97" ht="13.5" customHeight="1" x14ac:dyDescent="0.35">
      <c r="A1138" s="25"/>
      <c r="B1138" s="132"/>
      <c r="C1138" s="27"/>
      <c r="D1138" s="104"/>
      <c r="E1138" s="105"/>
      <c r="F1138" s="29"/>
      <c r="G1138" s="30"/>
      <c r="H1138" s="30"/>
      <c r="I1138" s="31"/>
      <c r="J1138" s="106"/>
      <c r="K1138" s="106"/>
      <c r="L1138" s="107"/>
      <c r="M1138" s="107"/>
      <c r="N1138" s="108"/>
      <c r="O1138" s="108"/>
      <c r="P1138" s="108"/>
      <c r="Q1138" s="108"/>
      <c r="R1138" s="108"/>
      <c r="S1138" s="107"/>
      <c r="T1138" s="107"/>
      <c r="U1138" s="33"/>
      <c r="V1138" s="31"/>
      <c r="W1138" s="38"/>
      <c r="X1138" s="38"/>
      <c r="Y1138" s="38"/>
      <c r="Z1138" s="38"/>
      <c r="AA1138" s="38"/>
      <c r="AB1138" s="33"/>
      <c r="AC1138" s="33"/>
      <c r="AD1138" s="33"/>
      <c r="AE1138" s="33"/>
      <c r="AF1138" s="33"/>
      <c r="AG1138" s="33"/>
      <c r="AH1138" s="33"/>
      <c r="AI1138" s="170"/>
      <c r="AJ1138" s="170"/>
      <c r="AK1138" s="170"/>
      <c r="AL1138" s="170"/>
      <c r="AM1138" s="33"/>
      <c r="AN1138" s="48"/>
      <c r="AO1138" s="34"/>
      <c r="AP1138" s="38"/>
      <c r="AQ1138" s="34"/>
      <c r="AR1138" s="31"/>
      <c r="AS1138" s="38"/>
      <c r="AT1138" s="38"/>
      <c r="AU1138" s="37"/>
      <c r="AV1138" s="38"/>
      <c r="AW1138" s="38"/>
      <c r="AX1138" s="147"/>
      <c r="AY1138" s="60"/>
      <c r="AZ1138" s="60"/>
      <c r="BA1138" s="148"/>
      <c r="BB1138" s="282"/>
      <c r="BC1138" s="283"/>
      <c r="BD1138" s="147"/>
      <c r="BE1138" s="147"/>
      <c r="BF1138" s="147"/>
      <c r="BG1138" s="147"/>
      <c r="BH1138" s="147"/>
      <c r="BI1138" s="147"/>
      <c r="BJ1138" s="147"/>
      <c r="BK1138" s="148"/>
      <c r="BL1138" s="149"/>
      <c r="BM1138" s="149"/>
      <c r="BN1138" s="147"/>
      <c r="BO1138" s="38"/>
      <c r="BP1138" s="38"/>
      <c r="BQ1138" s="187"/>
      <c r="BR1138" s="61"/>
      <c r="BS1138" s="61"/>
      <c r="BT1138" s="188"/>
      <c r="BU1138" s="275"/>
      <c r="BV1138" s="275"/>
      <c r="BW1138" s="187"/>
      <c r="BX1138" s="187"/>
      <c r="BY1138" s="187"/>
      <c r="BZ1138" s="187"/>
      <c r="CA1138" s="187"/>
      <c r="CB1138" s="187"/>
      <c r="CC1138" s="187"/>
      <c r="CD1138" s="187"/>
      <c r="CE1138" s="187"/>
      <c r="CF1138" s="188"/>
      <c r="CG1138" s="189"/>
      <c r="CH1138" s="189"/>
      <c r="CI1138" s="187"/>
      <c r="CJ1138" s="38"/>
      <c r="CK1138" s="38"/>
      <c r="CL1138" s="38"/>
      <c r="CM1138" s="38"/>
      <c r="CN1138" s="38"/>
      <c r="CO1138" s="38"/>
      <c r="CP1138" s="38"/>
      <c r="CQ1138" s="38"/>
      <c r="CR1138" s="38"/>
      <c r="CS1138" s="38"/>
    </row>
    <row r="1139" spans="1:97" ht="13.5" customHeight="1" x14ac:dyDescent="0.35">
      <c r="A1139" s="25"/>
      <c r="B1139" s="132"/>
      <c r="C1139" s="27"/>
      <c r="D1139" s="104"/>
      <c r="E1139" s="105"/>
      <c r="F1139" s="29"/>
      <c r="G1139" s="30"/>
      <c r="H1139" s="30"/>
      <c r="I1139" s="31"/>
      <c r="J1139" s="106"/>
      <c r="K1139" s="106"/>
      <c r="L1139" s="107"/>
      <c r="M1139" s="107"/>
      <c r="N1139" s="108"/>
      <c r="O1139" s="108"/>
      <c r="P1139" s="108"/>
      <c r="Q1139" s="108"/>
      <c r="R1139" s="108"/>
      <c r="S1139" s="107"/>
      <c r="T1139" s="107"/>
      <c r="U1139" s="33"/>
      <c r="V1139" s="31"/>
      <c r="W1139" s="38"/>
      <c r="X1139" s="38"/>
      <c r="Y1139" s="38"/>
      <c r="Z1139" s="38"/>
      <c r="AA1139" s="38"/>
      <c r="AB1139" s="33"/>
      <c r="AC1139" s="33"/>
      <c r="AD1139" s="33"/>
      <c r="AE1139" s="33"/>
      <c r="AF1139" s="33"/>
      <c r="AG1139" s="33"/>
      <c r="AH1139" s="33"/>
      <c r="AI1139" s="170"/>
      <c r="AJ1139" s="170"/>
      <c r="AK1139" s="170"/>
      <c r="AL1139" s="170"/>
      <c r="AM1139" s="33"/>
      <c r="AN1139" s="48"/>
      <c r="AO1139" s="34"/>
      <c r="AP1139" s="38"/>
      <c r="AQ1139" s="34"/>
      <c r="AR1139" s="31"/>
      <c r="AS1139" s="38"/>
      <c r="AT1139" s="38"/>
      <c r="AU1139" s="37"/>
      <c r="AV1139" s="38"/>
      <c r="AW1139" s="38"/>
      <c r="AX1139" s="147"/>
      <c r="AY1139" s="60"/>
      <c r="AZ1139" s="60"/>
      <c r="BA1139" s="148"/>
      <c r="BB1139" s="282"/>
      <c r="BC1139" s="283"/>
      <c r="BD1139" s="147"/>
      <c r="BE1139" s="147"/>
      <c r="BF1139" s="147"/>
      <c r="BG1139" s="147"/>
      <c r="BH1139" s="147"/>
      <c r="BI1139" s="147"/>
      <c r="BJ1139" s="147"/>
      <c r="BK1139" s="148"/>
      <c r="BL1139" s="149"/>
      <c r="BM1139" s="149"/>
      <c r="BN1139" s="147"/>
      <c r="BO1139" s="38"/>
      <c r="BP1139" s="38"/>
      <c r="BQ1139" s="187"/>
      <c r="BR1139" s="61"/>
      <c r="BS1139" s="61"/>
      <c r="BT1139" s="188"/>
      <c r="BU1139" s="275"/>
      <c r="BV1139" s="275"/>
      <c r="BW1139" s="187"/>
      <c r="BX1139" s="187"/>
      <c r="BY1139" s="187"/>
      <c r="BZ1139" s="187"/>
      <c r="CA1139" s="187"/>
      <c r="CB1139" s="187"/>
      <c r="CC1139" s="187"/>
      <c r="CD1139" s="187"/>
      <c r="CE1139" s="187"/>
      <c r="CF1139" s="188"/>
      <c r="CG1139" s="189"/>
      <c r="CH1139" s="189"/>
      <c r="CI1139" s="187"/>
      <c r="CJ1139" s="38"/>
      <c r="CK1139" s="38"/>
      <c r="CL1139" s="38"/>
      <c r="CM1139" s="38"/>
      <c r="CN1139" s="38"/>
      <c r="CO1139" s="38"/>
      <c r="CP1139" s="38"/>
      <c r="CQ1139" s="38"/>
      <c r="CR1139" s="38"/>
      <c r="CS1139" s="38"/>
    </row>
    <row r="1140" spans="1:97" ht="13.5" customHeight="1" x14ac:dyDescent="0.35">
      <c r="A1140" s="25"/>
      <c r="B1140" s="132"/>
      <c r="C1140" s="27"/>
      <c r="D1140" s="104"/>
      <c r="E1140" s="105"/>
      <c r="F1140" s="29"/>
      <c r="G1140" s="30"/>
      <c r="H1140" s="30"/>
      <c r="I1140" s="31"/>
      <c r="J1140" s="106"/>
      <c r="K1140" s="106"/>
      <c r="L1140" s="107"/>
      <c r="M1140" s="107"/>
      <c r="N1140" s="108"/>
      <c r="O1140" s="108"/>
      <c r="P1140" s="108"/>
      <c r="Q1140" s="108"/>
      <c r="R1140" s="108"/>
      <c r="S1140" s="107"/>
      <c r="T1140" s="107"/>
      <c r="U1140" s="33"/>
      <c r="V1140" s="31"/>
      <c r="W1140" s="38"/>
      <c r="X1140" s="38"/>
      <c r="Y1140" s="38"/>
      <c r="Z1140" s="38"/>
      <c r="AA1140" s="38"/>
      <c r="AB1140" s="33"/>
      <c r="AC1140" s="33"/>
      <c r="AD1140" s="33"/>
      <c r="AE1140" s="33"/>
      <c r="AF1140" s="33"/>
      <c r="AG1140" s="33"/>
      <c r="AH1140" s="33"/>
      <c r="AI1140" s="170"/>
      <c r="AJ1140" s="170"/>
      <c r="AK1140" s="170"/>
      <c r="AL1140" s="170"/>
      <c r="AM1140" s="33"/>
      <c r="AN1140" s="48"/>
      <c r="AO1140" s="34"/>
      <c r="AP1140" s="38"/>
      <c r="AQ1140" s="34"/>
      <c r="AR1140" s="31"/>
      <c r="AS1140" s="38"/>
      <c r="AT1140" s="38"/>
      <c r="AU1140" s="37"/>
      <c r="AV1140" s="38"/>
      <c r="AW1140" s="38"/>
      <c r="AX1140" s="147"/>
      <c r="AY1140" s="60"/>
      <c r="AZ1140" s="60"/>
      <c r="BA1140" s="148"/>
      <c r="BB1140" s="282"/>
      <c r="BC1140" s="283"/>
      <c r="BD1140" s="147"/>
      <c r="BE1140" s="147"/>
      <c r="BF1140" s="147"/>
      <c r="BG1140" s="147"/>
      <c r="BH1140" s="147"/>
      <c r="BI1140" s="147"/>
      <c r="BJ1140" s="147"/>
      <c r="BK1140" s="148"/>
      <c r="BL1140" s="149"/>
      <c r="BM1140" s="149"/>
      <c r="BN1140" s="147"/>
      <c r="BO1140" s="38"/>
      <c r="BP1140" s="38"/>
      <c r="BQ1140" s="187"/>
      <c r="BR1140" s="61"/>
      <c r="BS1140" s="61"/>
      <c r="BT1140" s="188"/>
      <c r="BU1140" s="275"/>
      <c r="BV1140" s="275"/>
      <c r="BW1140" s="187"/>
      <c r="BX1140" s="187"/>
      <c r="BY1140" s="187"/>
      <c r="BZ1140" s="187"/>
      <c r="CA1140" s="187"/>
      <c r="CB1140" s="187"/>
      <c r="CC1140" s="187"/>
      <c r="CD1140" s="187"/>
      <c r="CE1140" s="187"/>
      <c r="CF1140" s="188"/>
      <c r="CG1140" s="189"/>
      <c r="CH1140" s="189"/>
      <c r="CI1140" s="187"/>
      <c r="CJ1140" s="38"/>
      <c r="CK1140" s="38"/>
      <c r="CL1140" s="38"/>
      <c r="CM1140" s="38"/>
      <c r="CN1140" s="38"/>
      <c r="CO1140" s="38"/>
      <c r="CP1140" s="38"/>
      <c r="CQ1140" s="38"/>
      <c r="CR1140" s="38"/>
      <c r="CS1140" s="38"/>
    </row>
    <row r="1141" spans="1:97" ht="13.5" customHeight="1" x14ac:dyDescent="0.35">
      <c r="A1141" s="25"/>
      <c r="B1141" s="132"/>
      <c r="C1141" s="27"/>
      <c r="D1141" s="104"/>
      <c r="E1141" s="105"/>
      <c r="F1141" s="29"/>
      <c r="G1141" s="30"/>
      <c r="H1141" s="30"/>
      <c r="I1141" s="31"/>
      <c r="J1141" s="106"/>
      <c r="K1141" s="106"/>
      <c r="L1141" s="107"/>
      <c r="M1141" s="107"/>
      <c r="N1141" s="108"/>
      <c r="O1141" s="108"/>
      <c r="P1141" s="108"/>
      <c r="Q1141" s="108"/>
      <c r="R1141" s="108"/>
      <c r="S1141" s="107"/>
      <c r="T1141" s="107"/>
      <c r="U1141" s="33"/>
      <c r="V1141" s="31"/>
      <c r="W1141" s="38"/>
      <c r="X1141" s="38"/>
      <c r="Y1141" s="38"/>
      <c r="Z1141" s="38"/>
      <c r="AA1141" s="38"/>
      <c r="AB1141" s="33"/>
      <c r="AC1141" s="33"/>
      <c r="AD1141" s="33"/>
      <c r="AE1141" s="33"/>
      <c r="AF1141" s="33"/>
      <c r="AG1141" s="33"/>
      <c r="AH1141" s="33"/>
      <c r="AI1141" s="170"/>
      <c r="AJ1141" s="170"/>
      <c r="AK1141" s="170"/>
      <c r="AL1141" s="170"/>
      <c r="AM1141" s="33"/>
      <c r="AN1141" s="48"/>
      <c r="AO1141" s="34"/>
      <c r="AP1141" s="38"/>
      <c r="AQ1141" s="34"/>
      <c r="AR1141" s="31"/>
      <c r="AS1141" s="38"/>
      <c r="AT1141" s="38"/>
      <c r="AU1141" s="37"/>
      <c r="AV1141" s="38"/>
      <c r="AW1141" s="38"/>
      <c r="AX1141" s="147"/>
      <c r="AY1141" s="60"/>
      <c r="AZ1141" s="60"/>
      <c r="BA1141" s="148"/>
      <c r="BB1141" s="282"/>
      <c r="BC1141" s="283"/>
      <c r="BD1141" s="147"/>
      <c r="BE1141" s="147"/>
      <c r="BF1141" s="147"/>
      <c r="BG1141" s="147"/>
      <c r="BH1141" s="147"/>
      <c r="BI1141" s="147"/>
      <c r="BJ1141" s="147"/>
      <c r="BK1141" s="148"/>
      <c r="BL1141" s="149"/>
      <c r="BM1141" s="149"/>
      <c r="BN1141" s="147"/>
      <c r="BO1141" s="38"/>
      <c r="BP1141" s="38"/>
      <c r="BQ1141" s="187"/>
      <c r="BR1141" s="61"/>
      <c r="BS1141" s="61"/>
      <c r="BT1141" s="188"/>
      <c r="BU1141" s="275"/>
      <c r="BV1141" s="275"/>
      <c r="BW1141" s="187"/>
      <c r="BX1141" s="187"/>
      <c r="BY1141" s="187"/>
      <c r="BZ1141" s="187"/>
      <c r="CA1141" s="187"/>
      <c r="CB1141" s="187"/>
      <c r="CC1141" s="187"/>
      <c r="CD1141" s="187"/>
      <c r="CE1141" s="187"/>
      <c r="CF1141" s="188"/>
      <c r="CG1141" s="189"/>
      <c r="CH1141" s="189"/>
      <c r="CI1141" s="187"/>
      <c r="CJ1141" s="38"/>
      <c r="CK1141" s="38"/>
      <c r="CL1141" s="38"/>
      <c r="CM1141" s="38"/>
      <c r="CN1141" s="38"/>
      <c r="CO1141" s="38"/>
      <c r="CP1141" s="38"/>
      <c r="CQ1141" s="38"/>
      <c r="CR1141" s="38"/>
      <c r="CS1141" s="38"/>
    </row>
    <row r="1142" spans="1:97" ht="13.5" customHeight="1" x14ac:dyDescent="0.35">
      <c r="A1142" s="25"/>
      <c r="B1142" s="132"/>
      <c r="C1142" s="27"/>
      <c r="D1142" s="104"/>
      <c r="E1142" s="105"/>
      <c r="F1142" s="29"/>
      <c r="G1142" s="30"/>
      <c r="H1142" s="30"/>
      <c r="I1142" s="31"/>
      <c r="J1142" s="106"/>
      <c r="K1142" s="106"/>
      <c r="L1142" s="107"/>
      <c r="M1142" s="107"/>
      <c r="N1142" s="108"/>
      <c r="O1142" s="108"/>
      <c r="P1142" s="108"/>
      <c r="Q1142" s="108"/>
      <c r="R1142" s="108"/>
      <c r="S1142" s="107"/>
      <c r="T1142" s="107"/>
      <c r="U1142" s="33"/>
      <c r="V1142" s="31"/>
      <c r="W1142" s="38"/>
      <c r="X1142" s="38"/>
      <c r="Y1142" s="38"/>
      <c r="Z1142" s="38"/>
      <c r="AA1142" s="38"/>
      <c r="AB1142" s="33"/>
      <c r="AC1142" s="33"/>
      <c r="AD1142" s="33"/>
      <c r="AE1142" s="33"/>
      <c r="AF1142" s="33"/>
      <c r="AG1142" s="33"/>
      <c r="AH1142" s="33"/>
      <c r="AI1142" s="170"/>
      <c r="AJ1142" s="170"/>
      <c r="AK1142" s="170"/>
      <c r="AL1142" s="170"/>
      <c r="AM1142" s="33"/>
      <c r="AN1142" s="48"/>
      <c r="AO1142" s="34"/>
      <c r="AP1142" s="38"/>
      <c r="AQ1142" s="34"/>
      <c r="AR1142" s="31"/>
      <c r="AS1142" s="38"/>
      <c r="AT1142" s="38"/>
      <c r="AU1142" s="37"/>
      <c r="AV1142" s="38"/>
      <c r="AW1142" s="38"/>
      <c r="AX1142" s="147"/>
      <c r="AY1142" s="60"/>
      <c r="AZ1142" s="60"/>
      <c r="BA1142" s="148"/>
      <c r="BB1142" s="282"/>
      <c r="BC1142" s="283"/>
      <c r="BD1142" s="147"/>
      <c r="BE1142" s="147"/>
      <c r="BF1142" s="147"/>
      <c r="BG1142" s="147"/>
      <c r="BH1142" s="147"/>
      <c r="BI1142" s="147"/>
      <c r="BJ1142" s="147"/>
      <c r="BK1142" s="148"/>
      <c r="BL1142" s="149"/>
      <c r="BM1142" s="149"/>
      <c r="BN1142" s="147"/>
      <c r="BO1142" s="38"/>
      <c r="BP1142" s="38"/>
      <c r="BQ1142" s="187"/>
      <c r="BR1142" s="61"/>
      <c r="BS1142" s="61"/>
      <c r="BT1142" s="188"/>
      <c r="BU1142" s="275"/>
      <c r="BV1142" s="275"/>
      <c r="BW1142" s="187"/>
      <c r="BX1142" s="187"/>
      <c r="BY1142" s="187"/>
      <c r="BZ1142" s="187"/>
      <c r="CA1142" s="187"/>
      <c r="CB1142" s="187"/>
      <c r="CC1142" s="187"/>
      <c r="CD1142" s="187"/>
      <c r="CE1142" s="187"/>
      <c r="CF1142" s="188"/>
      <c r="CG1142" s="189"/>
      <c r="CH1142" s="189"/>
      <c r="CI1142" s="187"/>
      <c r="CJ1142" s="38"/>
      <c r="CK1142" s="38"/>
      <c r="CL1142" s="38"/>
      <c r="CM1142" s="38"/>
      <c r="CN1142" s="38"/>
      <c r="CO1142" s="38"/>
      <c r="CP1142" s="38"/>
      <c r="CQ1142" s="38"/>
      <c r="CR1142" s="38"/>
      <c r="CS1142" s="38"/>
    </row>
    <row r="1143" spans="1:97" ht="13.5" customHeight="1" x14ac:dyDescent="0.35">
      <c r="A1143" s="25"/>
      <c r="B1143" s="132"/>
      <c r="C1143" s="27"/>
      <c r="D1143" s="104"/>
      <c r="E1143" s="105"/>
      <c r="F1143" s="29"/>
      <c r="G1143" s="30"/>
      <c r="H1143" s="30"/>
      <c r="I1143" s="31"/>
      <c r="J1143" s="106"/>
      <c r="K1143" s="106"/>
      <c r="L1143" s="107"/>
      <c r="M1143" s="107"/>
      <c r="N1143" s="108"/>
      <c r="O1143" s="108"/>
      <c r="P1143" s="108"/>
      <c r="Q1143" s="108"/>
      <c r="R1143" s="108"/>
      <c r="S1143" s="107"/>
      <c r="T1143" s="107"/>
      <c r="U1143" s="33"/>
      <c r="V1143" s="31"/>
      <c r="W1143" s="38"/>
      <c r="X1143" s="38"/>
      <c r="Y1143" s="38"/>
      <c r="Z1143" s="38"/>
      <c r="AA1143" s="38"/>
      <c r="AB1143" s="33"/>
      <c r="AC1143" s="33"/>
      <c r="AD1143" s="33"/>
      <c r="AE1143" s="33"/>
      <c r="AF1143" s="33"/>
      <c r="AG1143" s="33"/>
      <c r="AH1143" s="33"/>
      <c r="AI1143" s="170"/>
      <c r="AJ1143" s="170"/>
      <c r="AK1143" s="170"/>
      <c r="AL1143" s="170"/>
      <c r="AM1143" s="33"/>
      <c r="AN1143" s="48"/>
      <c r="AO1143" s="34"/>
      <c r="AP1143" s="38"/>
      <c r="AQ1143" s="34"/>
      <c r="AR1143" s="31"/>
      <c r="AS1143" s="38"/>
      <c r="AT1143" s="38"/>
      <c r="AU1143" s="37"/>
      <c r="AV1143" s="38"/>
      <c r="AW1143" s="38"/>
      <c r="AX1143" s="147"/>
      <c r="AY1143" s="60"/>
      <c r="AZ1143" s="60"/>
      <c r="BA1143" s="148"/>
      <c r="BB1143" s="282"/>
      <c r="BC1143" s="283"/>
      <c r="BD1143" s="147"/>
      <c r="BE1143" s="147"/>
      <c r="BF1143" s="147"/>
      <c r="BG1143" s="147"/>
      <c r="BH1143" s="147"/>
      <c r="BI1143" s="147"/>
      <c r="BJ1143" s="147"/>
      <c r="BK1143" s="148"/>
      <c r="BL1143" s="149"/>
      <c r="BM1143" s="149"/>
      <c r="BN1143" s="147"/>
      <c r="BO1143" s="38"/>
      <c r="BP1143" s="38"/>
      <c r="BQ1143" s="187"/>
      <c r="BR1143" s="61"/>
      <c r="BS1143" s="61"/>
      <c r="BT1143" s="188"/>
      <c r="BU1143" s="275"/>
      <c r="BV1143" s="275"/>
      <c r="BW1143" s="187"/>
      <c r="BX1143" s="187"/>
      <c r="BY1143" s="187"/>
      <c r="BZ1143" s="187"/>
      <c r="CA1143" s="187"/>
      <c r="CB1143" s="187"/>
      <c r="CC1143" s="187"/>
      <c r="CD1143" s="187"/>
      <c r="CE1143" s="187"/>
      <c r="CF1143" s="188"/>
      <c r="CG1143" s="189"/>
      <c r="CH1143" s="189"/>
      <c r="CI1143" s="187"/>
      <c r="CJ1143" s="38"/>
      <c r="CK1143" s="38"/>
      <c r="CL1143" s="38"/>
      <c r="CM1143" s="38"/>
      <c r="CN1143" s="38"/>
      <c r="CO1143" s="38"/>
      <c r="CP1143" s="38"/>
      <c r="CQ1143" s="38"/>
      <c r="CR1143" s="38"/>
      <c r="CS1143" s="38"/>
    </row>
    <row r="1144" spans="1:97" ht="13.5" customHeight="1" x14ac:dyDescent="0.35">
      <c r="A1144" s="25"/>
      <c r="B1144" s="132"/>
      <c r="C1144" s="27"/>
      <c r="D1144" s="104"/>
      <c r="E1144" s="105"/>
      <c r="F1144" s="29"/>
      <c r="G1144" s="30"/>
      <c r="H1144" s="30"/>
      <c r="I1144" s="31"/>
      <c r="J1144" s="106"/>
      <c r="K1144" s="106"/>
      <c r="L1144" s="107"/>
      <c r="M1144" s="107"/>
      <c r="N1144" s="108"/>
      <c r="O1144" s="108"/>
      <c r="P1144" s="108"/>
      <c r="Q1144" s="108"/>
      <c r="R1144" s="108"/>
      <c r="S1144" s="107"/>
      <c r="T1144" s="107"/>
      <c r="U1144" s="33"/>
      <c r="V1144" s="31"/>
      <c r="W1144" s="38"/>
      <c r="X1144" s="38"/>
      <c r="Y1144" s="38"/>
      <c r="Z1144" s="38"/>
      <c r="AA1144" s="38"/>
      <c r="AB1144" s="33"/>
      <c r="AC1144" s="33"/>
      <c r="AD1144" s="33"/>
      <c r="AE1144" s="33"/>
      <c r="AF1144" s="33"/>
      <c r="AG1144" s="33"/>
      <c r="AH1144" s="33"/>
      <c r="AI1144" s="170"/>
      <c r="AJ1144" s="170"/>
      <c r="AK1144" s="170"/>
      <c r="AL1144" s="170"/>
      <c r="AM1144" s="33"/>
      <c r="AN1144" s="48"/>
      <c r="AO1144" s="34"/>
      <c r="AP1144" s="38"/>
      <c r="AQ1144" s="34"/>
      <c r="AR1144" s="31"/>
      <c r="AS1144" s="38"/>
      <c r="AT1144" s="38"/>
      <c r="AU1144" s="37"/>
      <c r="AV1144" s="38"/>
      <c r="AW1144" s="38"/>
      <c r="AX1144" s="147"/>
      <c r="AY1144" s="60"/>
      <c r="AZ1144" s="60"/>
      <c r="BA1144" s="148"/>
      <c r="BB1144" s="282"/>
      <c r="BC1144" s="283"/>
      <c r="BD1144" s="147"/>
      <c r="BE1144" s="147"/>
      <c r="BF1144" s="147"/>
      <c r="BG1144" s="147"/>
      <c r="BH1144" s="147"/>
      <c r="BI1144" s="147"/>
      <c r="BJ1144" s="147"/>
      <c r="BK1144" s="148"/>
      <c r="BL1144" s="149"/>
      <c r="BM1144" s="149"/>
      <c r="BN1144" s="147"/>
      <c r="BO1144" s="38"/>
      <c r="BP1144" s="38"/>
      <c r="BQ1144" s="187"/>
      <c r="BR1144" s="61"/>
      <c r="BS1144" s="61"/>
      <c r="BT1144" s="188"/>
      <c r="BU1144" s="275"/>
      <c r="BV1144" s="275"/>
      <c r="BW1144" s="187"/>
      <c r="BX1144" s="187"/>
      <c r="BY1144" s="187"/>
      <c r="BZ1144" s="187"/>
      <c r="CA1144" s="187"/>
      <c r="CB1144" s="187"/>
      <c r="CC1144" s="187"/>
      <c r="CD1144" s="187"/>
      <c r="CE1144" s="187"/>
      <c r="CF1144" s="188"/>
      <c r="CG1144" s="189"/>
      <c r="CH1144" s="189"/>
      <c r="CI1144" s="187"/>
      <c r="CJ1144" s="38"/>
      <c r="CK1144" s="38"/>
      <c r="CL1144" s="38"/>
      <c r="CM1144" s="38"/>
      <c r="CN1144" s="38"/>
      <c r="CO1144" s="38"/>
      <c r="CP1144" s="38"/>
      <c r="CQ1144" s="38"/>
      <c r="CR1144" s="38"/>
      <c r="CS1144" s="38"/>
    </row>
    <row r="1145" spans="1:97" ht="13.5" customHeight="1" x14ac:dyDescent="0.35">
      <c r="A1145" s="25"/>
      <c r="B1145" s="132"/>
      <c r="C1145" s="27"/>
      <c r="D1145" s="104"/>
      <c r="E1145" s="105"/>
      <c r="F1145" s="29"/>
      <c r="G1145" s="30"/>
      <c r="H1145" s="30"/>
      <c r="I1145" s="31"/>
      <c r="J1145" s="106"/>
      <c r="K1145" s="106"/>
      <c r="L1145" s="107"/>
      <c r="M1145" s="107"/>
      <c r="N1145" s="108"/>
      <c r="O1145" s="108"/>
      <c r="P1145" s="108"/>
      <c r="Q1145" s="108"/>
      <c r="R1145" s="108"/>
      <c r="S1145" s="107"/>
      <c r="T1145" s="107"/>
      <c r="U1145" s="33"/>
      <c r="V1145" s="31"/>
      <c r="W1145" s="38"/>
      <c r="X1145" s="38"/>
      <c r="Y1145" s="38"/>
      <c r="Z1145" s="38"/>
      <c r="AA1145" s="38"/>
      <c r="AB1145" s="33"/>
      <c r="AC1145" s="33"/>
      <c r="AD1145" s="33"/>
      <c r="AE1145" s="33"/>
      <c r="AF1145" s="33"/>
      <c r="AG1145" s="33"/>
      <c r="AH1145" s="33"/>
      <c r="AI1145" s="170"/>
      <c r="AJ1145" s="170"/>
      <c r="AK1145" s="170"/>
      <c r="AL1145" s="170"/>
      <c r="AM1145" s="33"/>
      <c r="AN1145" s="48"/>
      <c r="AO1145" s="34"/>
      <c r="AP1145" s="38"/>
      <c r="AQ1145" s="34"/>
      <c r="AR1145" s="31"/>
      <c r="AS1145" s="38"/>
      <c r="AT1145" s="38"/>
      <c r="AU1145" s="37"/>
      <c r="AV1145" s="38"/>
      <c r="AW1145" s="38"/>
      <c r="AX1145" s="147"/>
      <c r="AY1145" s="60"/>
      <c r="AZ1145" s="60"/>
      <c r="BA1145" s="148"/>
      <c r="BB1145" s="282"/>
      <c r="BC1145" s="283"/>
      <c r="BD1145" s="147"/>
      <c r="BE1145" s="147"/>
      <c r="BF1145" s="147"/>
      <c r="BG1145" s="147"/>
      <c r="BH1145" s="147"/>
      <c r="BI1145" s="147"/>
      <c r="BJ1145" s="147"/>
      <c r="BK1145" s="148"/>
      <c r="BL1145" s="149"/>
      <c r="BM1145" s="149"/>
      <c r="BN1145" s="147"/>
      <c r="BO1145" s="38"/>
      <c r="BP1145" s="38"/>
      <c r="BQ1145" s="187"/>
      <c r="BR1145" s="61"/>
      <c r="BS1145" s="61"/>
      <c r="BT1145" s="188"/>
      <c r="BU1145" s="275"/>
      <c r="BV1145" s="275"/>
      <c r="BW1145" s="187"/>
      <c r="BX1145" s="187"/>
      <c r="BY1145" s="187"/>
      <c r="BZ1145" s="187"/>
      <c r="CA1145" s="187"/>
      <c r="CB1145" s="187"/>
      <c r="CC1145" s="187"/>
      <c r="CD1145" s="187"/>
      <c r="CE1145" s="187"/>
      <c r="CF1145" s="188"/>
      <c r="CG1145" s="189"/>
      <c r="CH1145" s="189"/>
      <c r="CI1145" s="187"/>
      <c r="CJ1145" s="38"/>
      <c r="CK1145" s="38"/>
      <c r="CL1145" s="38"/>
      <c r="CM1145" s="38"/>
      <c r="CN1145" s="38"/>
      <c r="CO1145" s="38"/>
      <c r="CP1145" s="38"/>
      <c r="CQ1145" s="38"/>
      <c r="CR1145" s="38"/>
      <c r="CS1145" s="38"/>
    </row>
    <row r="1146" spans="1:97" ht="13.5" customHeight="1" x14ac:dyDescent="0.35">
      <c r="A1146" s="25"/>
      <c r="B1146" s="132"/>
      <c r="C1146" s="27"/>
      <c r="D1146" s="104"/>
      <c r="E1146" s="105"/>
      <c r="F1146" s="29"/>
      <c r="G1146" s="30"/>
      <c r="H1146" s="30"/>
      <c r="I1146" s="31"/>
      <c r="J1146" s="106"/>
      <c r="K1146" s="106"/>
      <c r="L1146" s="107"/>
      <c r="M1146" s="107"/>
      <c r="N1146" s="108"/>
      <c r="O1146" s="108"/>
      <c r="P1146" s="108"/>
      <c r="Q1146" s="108"/>
      <c r="R1146" s="108"/>
      <c r="S1146" s="107"/>
      <c r="T1146" s="107"/>
      <c r="U1146" s="33"/>
      <c r="V1146" s="31"/>
      <c r="W1146" s="38"/>
      <c r="X1146" s="38"/>
      <c r="Y1146" s="38"/>
      <c r="Z1146" s="38"/>
      <c r="AA1146" s="38"/>
      <c r="AB1146" s="33"/>
      <c r="AC1146" s="33"/>
      <c r="AD1146" s="33"/>
      <c r="AE1146" s="33"/>
      <c r="AF1146" s="33"/>
      <c r="AG1146" s="33"/>
      <c r="AH1146" s="33"/>
      <c r="AI1146" s="170"/>
      <c r="AJ1146" s="170"/>
      <c r="AK1146" s="170"/>
      <c r="AL1146" s="170"/>
      <c r="AM1146" s="33"/>
      <c r="AN1146" s="48"/>
      <c r="AO1146" s="34"/>
      <c r="AP1146" s="38"/>
      <c r="AQ1146" s="34"/>
      <c r="AR1146" s="31"/>
      <c r="AS1146" s="38"/>
      <c r="AT1146" s="38"/>
      <c r="AU1146" s="37"/>
      <c r="AV1146" s="38"/>
      <c r="AW1146" s="38"/>
      <c r="AX1146" s="147"/>
      <c r="AY1146" s="60"/>
      <c r="AZ1146" s="60"/>
      <c r="BA1146" s="148"/>
      <c r="BB1146" s="282"/>
      <c r="BC1146" s="283"/>
      <c r="BD1146" s="147"/>
      <c r="BE1146" s="147"/>
      <c r="BF1146" s="147"/>
      <c r="BG1146" s="147"/>
      <c r="BH1146" s="147"/>
      <c r="BI1146" s="147"/>
      <c r="BJ1146" s="147"/>
      <c r="BK1146" s="148"/>
      <c r="BL1146" s="149"/>
      <c r="BM1146" s="149"/>
      <c r="BN1146" s="147"/>
      <c r="BO1146" s="38"/>
      <c r="BP1146" s="38"/>
      <c r="BQ1146" s="187"/>
      <c r="BR1146" s="61"/>
      <c r="BS1146" s="61"/>
      <c r="BT1146" s="188"/>
      <c r="BU1146" s="275"/>
      <c r="BV1146" s="275"/>
      <c r="BW1146" s="187"/>
      <c r="BX1146" s="187"/>
      <c r="BY1146" s="187"/>
      <c r="BZ1146" s="187"/>
      <c r="CA1146" s="187"/>
      <c r="CB1146" s="187"/>
      <c r="CC1146" s="187"/>
      <c r="CD1146" s="187"/>
      <c r="CE1146" s="187"/>
      <c r="CF1146" s="188"/>
      <c r="CG1146" s="189"/>
      <c r="CH1146" s="189"/>
      <c r="CI1146" s="187"/>
      <c r="CJ1146" s="38"/>
      <c r="CK1146" s="38"/>
      <c r="CL1146" s="38"/>
      <c r="CM1146" s="38"/>
      <c r="CN1146" s="38"/>
      <c r="CO1146" s="38"/>
      <c r="CP1146" s="38"/>
      <c r="CQ1146" s="38"/>
      <c r="CR1146" s="38"/>
      <c r="CS1146" s="38"/>
    </row>
    <row r="1147" spans="1:97" ht="13.5" customHeight="1" x14ac:dyDescent="0.35">
      <c r="A1147" s="25"/>
      <c r="B1147" s="132"/>
      <c r="C1147" s="27"/>
      <c r="D1147" s="104"/>
      <c r="E1147" s="105"/>
      <c r="F1147" s="29"/>
      <c r="G1147" s="30"/>
      <c r="H1147" s="30"/>
      <c r="I1147" s="31"/>
      <c r="J1147" s="106"/>
      <c r="K1147" s="106"/>
      <c r="L1147" s="107"/>
      <c r="M1147" s="107"/>
      <c r="N1147" s="108"/>
      <c r="O1147" s="108"/>
      <c r="P1147" s="108"/>
      <c r="Q1147" s="108"/>
      <c r="R1147" s="108"/>
      <c r="S1147" s="107"/>
      <c r="T1147" s="107"/>
      <c r="U1147" s="33"/>
      <c r="V1147" s="31"/>
      <c r="W1147" s="38"/>
      <c r="X1147" s="38"/>
      <c r="Y1147" s="38"/>
      <c r="Z1147" s="38"/>
      <c r="AA1147" s="38"/>
      <c r="AB1147" s="33"/>
      <c r="AC1147" s="33"/>
      <c r="AD1147" s="33"/>
      <c r="AE1147" s="33"/>
      <c r="AF1147" s="33"/>
      <c r="AG1147" s="33"/>
      <c r="AH1147" s="33"/>
      <c r="AI1147" s="170"/>
      <c r="AJ1147" s="170"/>
      <c r="AK1147" s="170"/>
      <c r="AL1147" s="170"/>
      <c r="AM1147" s="33"/>
      <c r="AN1147" s="48"/>
      <c r="AO1147" s="34"/>
      <c r="AP1147" s="38"/>
      <c r="AQ1147" s="34"/>
      <c r="AR1147" s="31"/>
      <c r="AS1147" s="38"/>
      <c r="AT1147" s="38"/>
      <c r="AU1147" s="37"/>
      <c r="AV1147" s="38"/>
      <c r="AW1147" s="38"/>
      <c r="AX1147" s="147"/>
      <c r="AY1147" s="60"/>
      <c r="AZ1147" s="60"/>
      <c r="BA1147" s="148"/>
      <c r="BB1147" s="282"/>
      <c r="BC1147" s="283"/>
      <c r="BD1147" s="147"/>
      <c r="BE1147" s="147"/>
      <c r="BF1147" s="147"/>
      <c r="BG1147" s="147"/>
      <c r="BH1147" s="147"/>
      <c r="BI1147" s="147"/>
      <c r="BJ1147" s="147"/>
      <c r="BK1147" s="148"/>
      <c r="BL1147" s="149"/>
      <c r="BM1147" s="149"/>
      <c r="BN1147" s="147"/>
      <c r="BO1147" s="38"/>
      <c r="BP1147" s="38"/>
      <c r="BQ1147" s="187"/>
      <c r="BR1147" s="61"/>
      <c r="BS1147" s="61"/>
      <c r="BT1147" s="188"/>
      <c r="BU1147" s="275"/>
      <c r="BV1147" s="275"/>
      <c r="BW1147" s="187"/>
      <c r="BX1147" s="187"/>
      <c r="BY1147" s="187"/>
      <c r="BZ1147" s="187"/>
      <c r="CA1147" s="187"/>
      <c r="CB1147" s="187"/>
      <c r="CC1147" s="187"/>
      <c r="CD1147" s="187"/>
      <c r="CE1147" s="187"/>
      <c r="CF1147" s="188"/>
      <c r="CG1147" s="189"/>
      <c r="CH1147" s="189"/>
      <c r="CI1147" s="187"/>
      <c r="CJ1147" s="38"/>
      <c r="CK1147" s="38"/>
      <c r="CL1147" s="38"/>
      <c r="CM1147" s="38"/>
      <c r="CN1147" s="38"/>
      <c r="CO1147" s="38"/>
      <c r="CP1147" s="38"/>
      <c r="CQ1147" s="38"/>
      <c r="CR1147" s="38"/>
      <c r="CS1147" s="38"/>
    </row>
    <row r="1148" spans="1:97" ht="13.5" customHeight="1" x14ac:dyDescent="0.35">
      <c r="A1148" s="25"/>
      <c r="B1148" s="132"/>
      <c r="C1148" s="27"/>
      <c r="D1148" s="104"/>
      <c r="E1148" s="105"/>
      <c r="F1148" s="29"/>
      <c r="G1148" s="30"/>
      <c r="H1148" s="30"/>
      <c r="I1148" s="31"/>
      <c r="J1148" s="106"/>
      <c r="K1148" s="106"/>
      <c r="L1148" s="107"/>
      <c r="M1148" s="107"/>
      <c r="N1148" s="108"/>
      <c r="O1148" s="108"/>
      <c r="P1148" s="108"/>
      <c r="Q1148" s="108"/>
      <c r="R1148" s="108"/>
      <c r="S1148" s="107"/>
      <c r="T1148" s="107"/>
      <c r="U1148" s="33"/>
      <c r="V1148" s="31"/>
      <c r="W1148" s="38"/>
      <c r="X1148" s="38"/>
      <c r="Y1148" s="38"/>
      <c r="Z1148" s="38"/>
      <c r="AA1148" s="38"/>
      <c r="AB1148" s="33"/>
      <c r="AC1148" s="33"/>
      <c r="AD1148" s="33"/>
      <c r="AE1148" s="33"/>
      <c r="AF1148" s="33"/>
      <c r="AG1148" s="33"/>
      <c r="AH1148" s="33"/>
      <c r="AI1148" s="170"/>
      <c r="AJ1148" s="170"/>
      <c r="AK1148" s="170"/>
      <c r="AL1148" s="170"/>
      <c r="AM1148" s="33"/>
      <c r="AN1148" s="48"/>
      <c r="AO1148" s="34"/>
      <c r="AP1148" s="38"/>
      <c r="AQ1148" s="34"/>
      <c r="AR1148" s="31"/>
      <c r="AS1148" s="38"/>
      <c r="AT1148" s="38"/>
      <c r="AU1148" s="37"/>
      <c r="AV1148" s="38"/>
      <c r="AW1148" s="38"/>
      <c r="AX1148" s="147"/>
      <c r="AY1148" s="60"/>
      <c r="AZ1148" s="60"/>
      <c r="BA1148" s="148"/>
      <c r="BB1148" s="282"/>
      <c r="BC1148" s="283"/>
      <c r="BD1148" s="147"/>
      <c r="BE1148" s="147"/>
      <c r="BF1148" s="147"/>
      <c r="BG1148" s="147"/>
      <c r="BH1148" s="147"/>
      <c r="BI1148" s="147"/>
      <c r="BJ1148" s="147"/>
      <c r="BK1148" s="148"/>
      <c r="BL1148" s="149"/>
      <c r="BM1148" s="149"/>
      <c r="BN1148" s="147"/>
      <c r="BO1148" s="38"/>
      <c r="BP1148" s="38"/>
      <c r="BQ1148" s="187"/>
      <c r="BR1148" s="61"/>
      <c r="BS1148" s="61"/>
      <c r="BT1148" s="188"/>
      <c r="BU1148" s="275"/>
      <c r="BV1148" s="275"/>
      <c r="BW1148" s="187"/>
      <c r="BX1148" s="187"/>
      <c r="BY1148" s="187"/>
      <c r="BZ1148" s="187"/>
      <c r="CA1148" s="187"/>
      <c r="CB1148" s="187"/>
      <c r="CC1148" s="187"/>
      <c r="CD1148" s="187"/>
      <c r="CE1148" s="187"/>
      <c r="CF1148" s="188"/>
      <c r="CG1148" s="189"/>
      <c r="CH1148" s="189"/>
      <c r="CI1148" s="187"/>
      <c r="CJ1148" s="38"/>
      <c r="CK1148" s="38"/>
      <c r="CL1148" s="38"/>
      <c r="CM1148" s="38"/>
      <c r="CN1148" s="38"/>
      <c r="CO1148" s="38"/>
      <c r="CP1148" s="38"/>
      <c r="CQ1148" s="38"/>
      <c r="CR1148" s="38"/>
      <c r="CS1148" s="38"/>
    </row>
    <row r="1149" spans="1:97" ht="13.5" customHeight="1" x14ac:dyDescent="0.35">
      <c r="A1149" s="25"/>
      <c r="B1149" s="132"/>
      <c r="C1149" s="27"/>
      <c r="D1149" s="104"/>
      <c r="E1149" s="105"/>
      <c r="F1149" s="29"/>
      <c r="G1149" s="30"/>
      <c r="H1149" s="30"/>
      <c r="I1149" s="31"/>
      <c r="J1149" s="106"/>
      <c r="K1149" s="106"/>
      <c r="L1149" s="107"/>
      <c r="M1149" s="107"/>
      <c r="N1149" s="108"/>
      <c r="O1149" s="108"/>
      <c r="P1149" s="108"/>
      <c r="Q1149" s="108"/>
      <c r="R1149" s="108"/>
      <c r="S1149" s="107"/>
      <c r="T1149" s="107"/>
      <c r="U1149" s="33"/>
      <c r="V1149" s="31"/>
      <c r="W1149" s="38"/>
      <c r="X1149" s="38"/>
      <c r="Y1149" s="38"/>
      <c r="Z1149" s="38"/>
      <c r="AA1149" s="38"/>
      <c r="AB1149" s="33"/>
      <c r="AC1149" s="33"/>
      <c r="AD1149" s="33"/>
      <c r="AE1149" s="33"/>
      <c r="AF1149" s="33"/>
      <c r="AG1149" s="33"/>
      <c r="AH1149" s="33"/>
      <c r="AI1149" s="170"/>
      <c r="AJ1149" s="170"/>
      <c r="AK1149" s="170"/>
      <c r="AL1149" s="170"/>
      <c r="AM1149" s="33"/>
      <c r="AN1149" s="48"/>
      <c r="AO1149" s="34"/>
      <c r="AP1149" s="38"/>
      <c r="AQ1149" s="34"/>
      <c r="AR1149" s="31"/>
      <c r="AS1149" s="38"/>
      <c r="AT1149" s="38"/>
      <c r="AU1149" s="37"/>
      <c r="AV1149" s="38"/>
      <c r="AW1149" s="38"/>
      <c r="AX1149" s="147"/>
      <c r="AY1149" s="60"/>
      <c r="AZ1149" s="60"/>
      <c r="BA1149" s="148"/>
      <c r="BB1149" s="282"/>
      <c r="BC1149" s="283"/>
      <c r="BD1149" s="147"/>
      <c r="BE1149" s="147"/>
      <c r="BF1149" s="147"/>
      <c r="BG1149" s="147"/>
      <c r="BH1149" s="147"/>
      <c r="BI1149" s="147"/>
      <c r="BJ1149" s="147"/>
      <c r="BK1149" s="148"/>
      <c r="BL1149" s="149"/>
      <c r="BM1149" s="149"/>
      <c r="BN1149" s="147"/>
      <c r="BO1149" s="38"/>
      <c r="BP1149" s="38"/>
      <c r="BQ1149" s="187"/>
      <c r="BR1149" s="61"/>
      <c r="BS1149" s="61"/>
      <c r="BT1149" s="188"/>
      <c r="BU1149" s="275"/>
      <c r="BV1149" s="275"/>
      <c r="BW1149" s="187"/>
      <c r="BX1149" s="187"/>
      <c r="BY1149" s="187"/>
      <c r="BZ1149" s="187"/>
      <c r="CA1149" s="187"/>
      <c r="CB1149" s="187"/>
      <c r="CC1149" s="187"/>
      <c r="CD1149" s="187"/>
      <c r="CE1149" s="187"/>
      <c r="CF1149" s="188"/>
      <c r="CG1149" s="189"/>
      <c r="CH1149" s="189"/>
      <c r="CI1149" s="187"/>
      <c r="CJ1149" s="38"/>
      <c r="CK1149" s="38"/>
      <c r="CL1149" s="38"/>
      <c r="CM1149" s="38"/>
      <c r="CN1149" s="38"/>
      <c r="CO1149" s="38"/>
      <c r="CP1149" s="38"/>
      <c r="CQ1149" s="38"/>
      <c r="CR1149" s="38"/>
      <c r="CS1149" s="38"/>
    </row>
    <row r="1150" spans="1:97" ht="13.5" customHeight="1" x14ac:dyDescent="0.35">
      <c r="A1150" s="25"/>
      <c r="B1150" s="132"/>
      <c r="C1150" s="27"/>
      <c r="D1150" s="104"/>
      <c r="E1150" s="105"/>
      <c r="F1150" s="29"/>
      <c r="G1150" s="30"/>
      <c r="H1150" s="30"/>
      <c r="I1150" s="31"/>
      <c r="J1150" s="106"/>
      <c r="K1150" s="106"/>
      <c r="L1150" s="107"/>
      <c r="M1150" s="107"/>
      <c r="N1150" s="108"/>
      <c r="O1150" s="108"/>
      <c r="P1150" s="108"/>
      <c r="Q1150" s="108"/>
      <c r="R1150" s="108"/>
      <c r="S1150" s="107"/>
      <c r="T1150" s="107"/>
      <c r="U1150" s="33"/>
      <c r="V1150" s="31"/>
      <c r="W1150" s="38"/>
      <c r="X1150" s="38"/>
      <c r="Y1150" s="38"/>
      <c r="Z1150" s="38"/>
      <c r="AA1150" s="38"/>
      <c r="AB1150" s="33"/>
      <c r="AC1150" s="33"/>
      <c r="AD1150" s="33"/>
      <c r="AE1150" s="33"/>
      <c r="AF1150" s="33"/>
      <c r="AG1150" s="33"/>
      <c r="AH1150" s="33"/>
      <c r="AI1150" s="170"/>
      <c r="AJ1150" s="170"/>
      <c r="AK1150" s="170"/>
      <c r="AL1150" s="170"/>
      <c r="AM1150" s="33"/>
      <c r="AN1150" s="48"/>
      <c r="AO1150" s="34"/>
      <c r="AP1150" s="38"/>
      <c r="AQ1150" s="34"/>
      <c r="AR1150" s="31"/>
      <c r="AS1150" s="38"/>
      <c r="AT1150" s="38"/>
      <c r="AU1150" s="37"/>
      <c r="AV1150" s="38"/>
      <c r="AW1150" s="38"/>
      <c r="AX1150" s="147"/>
      <c r="AY1150" s="60"/>
      <c r="AZ1150" s="60"/>
      <c r="BA1150" s="148"/>
      <c r="BB1150" s="282"/>
      <c r="BC1150" s="283"/>
      <c r="BD1150" s="147"/>
      <c r="BE1150" s="147"/>
      <c r="BF1150" s="147"/>
      <c r="BG1150" s="147"/>
      <c r="BH1150" s="147"/>
      <c r="BI1150" s="147"/>
      <c r="BJ1150" s="147"/>
      <c r="BK1150" s="148"/>
      <c r="BL1150" s="149"/>
      <c r="BM1150" s="149"/>
      <c r="BN1150" s="147"/>
      <c r="BO1150" s="38"/>
      <c r="BP1150" s="38"/>
      <c r="BQ1150" s="187"/>
      <c r="BR1150" s="61"/>
      <c r="BS1150" s="61"/>
      <c r="BT1150" s="188"/>
      <c r="BU1150" s="275"/>
      <c r="BV1150" s="275"/>
      <c r="BW1150" s="187"/>
      <c r="BX1150" s="187"/>
      <c r="BY1150" s="187"/>
      <c r="BZ1150" s="187"/>
      <c r="CA1150" s="187"/>
      <c r="CB1150" s="187"/>
      <c r="CC1150" s="187"/>
      <c r="CD1150" s="187"/>
      <c r="CE1150" s="187"/>
      <c r="CF1150" s="188"/>
      <c r="CG1150" s="189"/>
      <c r="CH1150" s="189"/>
      <c r="CI1150" s="187"/>
      <c r="CJ1150" s="38"/>
      <c r="CK1150" s="38"/>
      <c r="CL1150" s="38"/>
      <c r="CM1150" s="38"/>
      <c r="CN1150" s="38"/>
      <c r="CO1150" s="38"/>
      <c r="CP1150" s="38"/>
      <c r="CQ1150" s="38"/>
      <c r="CR1150" s="38"/>
      <c r="CS1150" s="38"/>
    </row>
    <row r="1151" spans="1:97" ht="13.5" customHeight="1" x14ac:dyDescent="0.35">
      <c r="A1151" s="25"/>
      <c r="B1151" s="132"/>
      <c r="C1151" s="27"/>
      <c r="D1151" s="104"/>
      <c r="E1151" s="105"/>
      <c r="F1151" s="29"/>
      <c r="G1151" s="30"/>
      <c r="H1151" s="30"/>
      <c r="I1151" s="31"/>
      <c r="J1151" s="106"/>
      <c r="K1151" s="106"/>
      <c r="L1151" s="107"/>
      <c r="M1151" s="107"/>
      <c r="N1151" s="108"/>
      <c r="O1151" s="108"/>
      <c r="P1151" s="108"/>
      <c r="Q1151" s="108"/>
      <c r="R1151" s="108"/>
      <c r="S1151" s="107"/>
      <c r="T1151" s="107"/>
      <c r="U1151" s="33"/>
      <c r="V1151" s="31"/>
      <c r="W1151" s="38"/>
      <c r="X1151" s="38"/>
      <c r="Y1151" s="38"/>
      <c r="Z1151" s="38"/>
      <c r="AA1151" s="38"/>
      <c r="AB1151" s="33"/>
      <c r="AC1151" s="33"/>
      <c r="AD1151" s="33"/>
      <c r="AE1151" s="33"/>
      <c r="AF1151" s="33"/>
      <c r="AG1151" s="33"/>
      <c r="AH1151" s="33"/>
      <c r="AI1151" s="170"/>
      <c r="AJ1151" s="170"/>
      <c r="AK1151" s="170"/>
      <c r="AL1151" s="170"/>
      <c r="AM1151" s="33"/>
      <c r="AN1151" s="48"/>
      <c r="AO1151" s="34"/>
      <c r="AP1151" s="38"/>
      <c r="AQ1151" s="34"/>
      <c r="AR1151" s="31"/>
      <c r="AS1151" s="38"/>
      <c r="AT1151" s="38"/>
      <c r="AU1151" s="37"/>
      <c r="AV1151" s="38"/>
      <c r="AW1151" s="38"/>
      <c r="AX1151" s="147"/>
      <c r="AY1151" s="60"/>
      <c r="AZ1151" s="60"/>
      <c r="BA1151" s="148"/>
      <c r="BB1151" s="282"/>
      <c r="BC1151" s="283"/>
      <c r="BD1151" s="147"/>
      <c r="BE1151" s="147"/>
      <c r="BF1151" s="147"/>
      <c r="BG1151" s="147"/>
      <c r="BH1151" s="147"/>
      <c r="BI1151" s="147"/>
      <c r="BJ1151" s="147"/>
      <c r="BK1151" s="148"/>
      <c r="BL1151" s="149"/>
      <c r="BM1151" s="149"/>
      <c r="BN1151" s="147"/>
      <c r="BO1151" s="38"/>
      <c r="BP1151" s="38"/>
      <c r="BQ1151" s="187"/>
      <c r="BR1151" s="61"/>
      <c r="BS1151" s="61"/>
      <c r="BT1151" s="188"/>
      <c r="BU1151" s="275"/>
      <c r="BV1151" s="275"/>
      <c r="BW1151" s="187"/>
      <c r="BX1151" s="187"/>
      <c r="BY1151" s="187"/>
      <c r="BZ1151" s="187"/>
      <c r="CA1151" s="187"/>
      <c r="CB1151" s="187"/>
      <c r="CC1151" s="187"/>
      <c r="CD1151" s="187"/>
      <c r="CE1151" s="187"/>
      <c r="CF1151" s="188"/>
      <c r="CG1151" s="189"/>
      <c r="CH1151" s="189"/>
      <c r="CI1151" s="187"/>
      <c r="CJ1151" s="38"/>
      <c r="CK1151" s="38"/>
      <c r="CL1151" s="38"/>
      <c r="CM1151" s="38"/>
      <c r="CN1151" s="38"/>
      <c r="CO1151" s="38"/>
      <c r="CP1151" s="38"/>
      <c r="CQ1151" s="38"/>
      <c r="CR1151" s="38"/>
      <c r="CS1151" s="38"/>
    </row>
    <row r="1152" spans="1:97" ht="13.5" customHeight="1" x14ac:dyDescent="0.35">
      <c r="A1152" s="25"/>
      <c r="B1152" s="132"/>
      <c r="C1152" s="27"/>
      <c r="D1152" s="104"/>
      <c r="E1152" s="105"/>
      <c r="F1152" s="29"/>
      <c r="G1152" s="30"/>
      <c r="H1152" s="30"/>
      <c r="I1152" s="31"/>
      <c r="J1152" s="106"/>
      <c r="K1152" s="106"/>
      <c r="L1152" s="107"/>
      <c r="M1152" s="107"/>
      <c r="N1152" s="108"/>
      <c r="O1152" s="108"/>
      <c r="P1152" s="108"/>
      <c r="Q1152" s="108"/>
      <c r="R1152" s="108"/>
      <c r="S1152" s="107"/>
      <c r="T1152" s="107"/>
      <c r="U1152" s="33"/>
      <c r="V1152" s="31"/>
      <c r="W1152" s="38"/>
      <c r="X1152" s="38"/>
      <c r="Y1152" s="38"/>
      <c r="Z1152" s="38"/>
      <c r="AA1152" s="38"/>
      <c r="AB1152" s="33"/>
      <c r="AC1152" s="33"/>
      <c r="AD1152" s="33"/>
      <c r="AE1152" s="33"/>
      <c r="AF1152" s="33"/>
      <c r="AG1152" s="33"/>
      <c r="AH1152" s="33"/>
      <c r="AI1152" s="170"/>
      <c r="AJ1152" s="170"/>
      <c r="AK1152" s="170"/>
      <c r="AL1152" s="170"/>
      <c r="AM1152" s="33"/>
      <c r="AN1152" s="48"/>
      <c r="AO1152" s="34"/>
      <c r="AP1152" s="38"/>
      <c r="AQ1152" s="34"/>
      <c r="AR1152" s="31"/>
      <c r="AS1152" s="38"/>
      <c r="AT1152" s="38"/>
      <c r="AU1152" s="37"/>
      <c r="AV1152" s="38"/>
      <c r="AW1152" s="38"/>
      <c r="AX1152" s="147"/>
      <c r="AY1152" s="60"/>
      <c r="AZ1152" s="60"/>
      <c r="BA1152" s="148"/>
      <c r="BB1152" s="282"/>
      <c r="BC1152" s="283"/>
      <c r="BD1152" s="147"/>
      <c r="BE1152" s="147"/>
      <c r="BF1152" s="147"/>
      <c r="BG1152" s="147"/>
      <c r="BH1152" s="147"/>
      <c r="BI1152" s="147"/>
      <c r="BJ1152" s="147"/>
      <c r="BK1152" s="148"/>
      <c r="BL1152" s="149"/>
      <c r="BM1152" s="149"/>
      <c r="BN1152" s="147"/>
      <c r="BO1152" s="38"/>
      <c r="BP1152" s="38"/>
      <c r="BQ1152" s="187"/>
      <c r="BR1152" s="61"/>
      <c r="BS1152" s="61"/>
      <c r="BT1152" s="188"/>
      <c r="BU1152" s="275"/>
      <c r="BV1152" s="275"/>
      <c r="BW1152" s="187"/>
      <c r="BX1152" s="187"/>
      <c r="BY1152" s="187"/>
      <c r="BZ1152" s="187"/>
      <c r="CA1152" s="187"/>
      <c r="CB1152" s="187"/>
      <c r="CC1152" s="187"/>
      <c r="CD1152" s="187"/>
      <c r="CE1152" s="187"/>
      <c r="CF1152" s="188"/>
      <c r="CG1152" s="189"/>
      <c r="CH1152" s="189"/>
      <c r="CI1152" s="187"/>
      <c r="CJ1152" s="38"/>
      <c r="CK1152" s="38"/>
      <c r="CL1152" s="38"/>
      <c r="CM1152" s="38"/>
      <c r="CN1152" s="38"/>
      <c r="CO1152" s="38"/>
      <c r="CP1152" s="38"/>
      <c r="CQ1152" s="38"/>
      <c r="CR1152" s="38"/>
      <c r="CS1152" s="38"/>
    </row>
    <row r="1153" spans="1:97" ht="13.5" customHeight="1" x14ac:dyDescent="0.35">
      <c r="A1153" s="25"/>
      <c r="B1153" s="132"/>
      <c r="C1153" s="27"/>
      <c r="D1153" s="104"/>
      <c r="E1153" s="105"/>
      <c r="F1153" s="29"/>
      <c r="G1153" s="30"/>
      <c r="H1153" s="30"/>
      <c r="I1153" s="31"/>
      <c r="J1153" s="106"/>
      <c r="K1153" s="106"/>
      <c r="L1153" s="107"/>
      <c r="M1153" s="107"/>
      <c r="N1153" s="108"/>
      <c r="O1153" s="108"/>
      <c r="P1153" s="108"/>
      <c r="Q1153" s="108"/>
      <c r="R1153" s="108"/>
      <c r="S1153" s="107"/>
      <c r="T1153" s="107"/>
      <c r="U1153" s="33"/>
      <c r="V1153" s="31"/>
      <c r="W1153" s="38"/>
      <c r="X1153" s="38"/>
      <c r="Y1153" s="38"/>
      <c r="Z1153" s="38"/>
      <c r="AA1153" s="38"/>
      <c r="AB1153" s="33"/>
      <c r="AC1153" s="33"/>
      <c r="AD1153" s="33"/>
      <c r="AE1153" s="33"/>
      <c r="AF1153" s="33"/>
      <c r="AG1153" s="33"/>
      <c r="AH1153" s="33"/>
      <c r="AI1153" s="170"/>
      <c r="AJ1153" s="170"/>
      <c r="AK1153" s="170"/>
      <c r="AL1153" s="170"/>
      <c r="AM1153" s="33"/>
      <c r="AN1153" s="48"/>
      <c r="AO1153" s="34"/>
      <c r="AP1153" s="38"/>
      <c r="AQ1153" s="34"/>
      <c r="AR1153" s="31"/>
      <c r="AS1153" s="38"/>
      <c r="AT1153" s="38"/>
      <c r="AU1153" s="37"/>
      <c r="AV1153" s="38"/>
      <c r="AW1153" s="38"/>
      <c r="AX1153" s="147"/>
      <c r="AY1153" s="60"/>
      <c r="AZ1153" s="60"/>
      <c r="BA1153" s="148"/>
      <c r="BB1153" s="282"/>
      <c r="BC1153" s="283"/>
      <c r="BD1153" s="147"/>
      <c r="BE1153" s="147"/>
      <c r="BF1153" s="147"/>
      <c r="BG1153" s="147"/>
      <c r="BH1153" s="147"/>
      <c r="BI1153" s="147"/>
      <c r="BJ1153" s="147"/>
      <c r="BK1153" s="148"/>
      <c r="BL1153" s="149"/>
      <c r="BM1153" s="149"/>
      <c r="BN1153" s="147"/>
      <c r="BO1153" s="38"/>
      <c r="BP1153" s="38"/>
      <c r="BQ1153" s="187"/>
      <c r="BR1153" s="61"/>
      <c r="BS1153" s="61"/>
      <c r="BT1153" s="188"/>
      <c r="BU1153" s="275"/>
      <c r="BV1153" s="275"/>
      <c r="BW1153" s="187"/>
      <c r="BX1153" s="187"/>
      <c r="BY1153" s="187"/>
      <c r="BZ1153" s="187"/>
      <c r="CA1153" s="187"/>
      <c r="CB1153" s="187"/>
      <c r="CC1153" s="187"/>
      <c r="CD1153" s="187"/>
      <c r="CE1153" s="187"/>
      <c r="CF1153" s="188"/>
      <c r="CG1153" s="189"/>
      <c r="CH1153" s="189"/>
      <c r="CI1153" s="187"/>
      <c r="CJ1153" s="38"/>
      <c r="CK1153" s="38"/>
      <c r="CL1153" s="38"/>
      <c r="CM1153" s="38"/>
      <c r="CN1153" s="38"/>
      <c r="CO1153" s="38"/>
      <c r="CP1153" s="38"/>
      <c r="CQ1153" s="38"/>
      <c r="CR1153" s="38"/>
      <c r="CS1153" s="38"/>
    </row>
    <row r="1154" spans="1:97" ht="13.5" customHeight="1" x14ac:dyDescent="0.35">
      <c r="A1154" s="25"/>
      <c r="B1154" s="132"/>
      <c r="C1154" s="27"/>
      <c r="D1154" s="104"/>
      <c r="E1154" s="105"/>
      <c r="F1154" s="29"/>
      <c r="G1154" s="30"/>
      <c r="H1154" s="30"/>
      <c r="I1154" s="31"/>
      <c r="J1154" s="106"/>
      <c r="K1154" s="106"/>
      <c r="L1154" s="107"/>
      <c r="M1154" s="107"/>
      <c r="N1154" s="108"/>
      <c r="O1154" s="108"/>
      <c r="P1154" s="108"/>
      <c r="Q1154" s="108"/>
      <c r="R1154" s="108"/>
      <c r="S1154" s="107"/>
      <c r="T1154" s="107"/>
      <c r="U1154" s="33"/>
      <c r="V1154" s="31"/>
      <c r="W1154" s="38"/>
      <c r="X1154" s="38"/>
      <c r="Y1154" s="38"/>
      <c r="Z1154" s="38"/>
      <c r="AA1154" s="38"/>
      <c r="AB1154" s="33"/>
      <c r="AC1154" s="33"/>
      <c r="AD1154" s="33"/>
      <c r="AE1154" s="33"/>
      <c r="AF1154" s="33"/>
      <c r="AG1154" s="33"/>
      <c r="AH1154" s="33"/>
      <c r="AI1154" s="170"/>
      <c r="AJ1154" s="170"/>
      <c r="AK1154" s="170"/>
      <c r="AL1154" s="170"/>
      <c r="AM1154" s="33"/>
      <c r="AN1154" s="48"/>
      <c r="AO1154" s="34"/>
      <c r="AP1154" s="38"/>
      <c r="AQ1154" s="34"/>
      <c r="AR1154" s="31"/>
      <c r="AS1154" s="38"/>
      <c r="AT1154" s="38"/>
      <c r="AU1154" s="37"/>
      <c r="AV1154" s="38"/>
      <c r="AW1154" s="38"/>
      <c r="AX1154" s="147"/>
      <c r="AY1154" s="60"/>
      <c r="AZ1154" s="60"/>
      <c r="BA1154" s="148"/>
      <c r="BB1154" s="282"/>
      <c r="BC1154" s="283"/>
      <c r="BD1154" s="147"/>
      <c r="BE1154" s="147"/>
      <c r="BF1154" s="147"/>
      <c r="BG1154" s="147"/>
      <c r="BH1154" s="147"/>
      <c r="BI1154" s="147"/>
      <c r="BJ1154" s="147"/>
      <c r="BK1154" s="148"/>
      <c r="BL1154" s="149"/>
      <c r="BM1154" s="149"/>
      <c r="BN1154" s="147"/>
      <c r="BO1154" s="38"/>
      <c r="BP1154" s="38"/>
      <c r="BQ1154" s="187"/>
      <c r="BR1154" s="61"/>
      <c r="BS1154" s="61"/>
      <c r="BT1154" s="188"/>
      <c r="BU1154" s="275"/>
      <c r="BV1154" s="275"/>
      <c r="BW1154" s="187"/>
      <c r="BX1154" s="187"/>
      <c r="BY1154" s="187"/>
      <c r="BZ1154" s="187"/>
      <c r="CA1154" s="187"/>
      <c r="CB1154" s="187"/>
      <c r="CC1154" s="187"/>
      <c r="CD1154" s="187"/>
      <c r="CE1154" s="187"/>
      <c r="CF1154" s="188"/>
      <c r="CG1154" s="189"/>
      <c r="CH1154" s="189"/>
      <c r="CI1154" s="187"/>
      <c r="CJ1154" s="38"/>
      <c r="CK1154" s="38"/>
      <c r="CL1154" s="38"/>
      <c r="CM1154" s="38"/>
      <c r="CN1154" s="38"/>
      <c r="CO1154" s="38"/>
      <c r="CP1154" s="38"/>
      <c r="CQ1154" s="38"/>
      <c r="CR1154" s="38"/>
      <c r="CS1154" s="38"/>
    </row>
    <row r="1155" spans="1:97" ht="13.5" customHeight="1" x14ac:dyDescent="0.35">
      <c r="A1155" s="25"/>
      <c r="B1155" s="132"/>
      <c r="C1155" s="27"/>
      <c r="D1155" s="104"/>
      <c r="E1155" s="105"/>
      <c r="F1155" s="29"/>
      <c r="G1155" s="30"/>
      <c r="H1155" s="30"/>
      <c r="I1155" s="31"/>
      <c r="J1155" s="106"/>
      <c r="K1155" s="106"/>
      <c r="L1155" s="107"/>
      <c r="M1155" s="107"/>
      <c r="N1155" s="108"/>
      <c r="O1155" s="108"/>
      <c r="P1155" s="108"/>
      <c r="Q1155" s="108"/>
      <c r="R1155" s="108"/>
      <c r="S1155" s="107"/>
      <c r="T1155" s="107"/>
      <c r="U1155" s="33"/>
      <c r="V1155" s="31"/>
      <c r="W1155" s="38"/>
      <c r="X1155" s="38"/>
      <c r="Y1155" s="38"/>
      <c r="Z1155" s="38"/>
      <c r="AA1155" s="38"/>
      <c r="AB1155" s="33"/>
      <c r="AC1155" s="33"/>
      <c r="AD1155" s="33"/>
      <c r="AE1155" s="33"/>
      <c r="AF1155" s="33"/>
      <c r="AG1155" s="33"/>
      <c r="AH1155" s="33"/>
      <c r="AI1155" s="170"/>
      <c r="AJ1155" s="170"/>
      <c r="AK1155" s="170"/>
      <c r="AL1155" s="170"/>
      <c r="AM1155" s="33"/>
      <c r="AN1155" s="48"/>
      <c r="AO1155" s="34"/>
      <c r="AP1155" s="38"/>
      <c r="AQ1155" s="34"/>
      <c r="AR1155" s="31"/>
      <c r="AS1155" s="38"/>
      <c r="AT1155" s="38"/>
      <c r="AU1155" s="37"/>
      <c r="AV1155" s="38"/>
      <c r="AW1155" s="38"/>
      <c r="AX1155" s="147"/>
      <c r="AY1155" s="60"/>
      <c r="AZ1155" s="60"/>
      <c r="BA1155" s="148"/>
      <c r="BB1155" s="282"/>
      <c r="BC1155" s="283"/>
      <c r="BD1155" s="147"/>
      <c r="BE1155" s="147"/>
      <c r="BF1155" s="147"/>
      <c r="BG1155" s="147"/>
      <c r="BH1155" s="147"/>
      <c r="BI1155" s="147"/>
      <c r="BJ1155" s="147"/>
      <c r="BK1155" s="148"/>
      <c r="BL1155" s="149"/>
      <c r="BM1155" s="149"/>
      <c r="BN1155" s="147"/>
      <c r="BO1155" s="38"/>
      <c r="BP1155" s="38"/>
      <c r="BQ1155" s="187"/>
      <c r="BR1155" s="61"/>
      <c r="BS1155" s="61"/>
      <c r="BT1155" s="188"/>
      <c r="BU1155" s="275"/>
      <c r="BV1155" s="275"/>
      <c r="BW1155" s="187"/>
      <c r="BX1155" s="187"/>
      <c r="BY1155" s="187"/>
      <c r="BZ1155" s="187"/>
      <c r="CA1155" s="187"/>
      <c r="CB1155" s="187"/>
      <c r="CC1155" s="187"/>
      <c r="CD1155" s="187"/>
      <c r="CE1155" s="187"/>
      <c r="CF1155" s="188"/>
      <c r="CG1155" s="189"/>
      <c r="CH1155" s="189"/>
      <c r="CI1155" s="187"/>
      <c r="CJ1155" s="38"/>
      <c r="CK1155" s="38"/>
      <c r="CL1155" s="38"/>
      <c r="CM1155" s="38"/>
      <c r="CN1155" s="38"/>
      <c r="CO1155" s="38"/>
      <c r="CP1155" s="38"/>
      <c r="CQ1155" s="38"/>
      <c r="CR1155" s="38"/>
      <c r="CS1155" s="38"/>
    </row>
    <row r="1156" spans="1:97" ht="13.5" customHeight="1" x14ac:dyDescent="0.35">
      <c r="A1156" s="25"/>
      <c r="B1156" s="132"/>
      <c r="C1156" s="27"/>
      <c r="D1156" s="104"/>
      <c r="E1156" s="105"/>
      <c r="F1156" s="29"/>
      <c r="G1156" s="30"/>
      <c r="H1156" s="30"/>
      <c r="I1156" s="31"/>
      <c r="J1156" s="106"/>
      <c r="K1156" s="106"/>
      <c r="L1156" s="107"/>
      <c r="M1156" s="107"/>
      <c r="N1156" s="108"/>
      <c r="O1156" s="108"/>
      <c r="P1156" s="108"/>
      <c r="Q1156" s="108"/>
      <c r="R1156" s="108"/>
      <c r="S1156" s="107"/>
      <c r="T1156" s="107"/>
      <c r="U1156" s="33"/>
      <c r="V1156" s="31"/>
      <c r="W1156" s="38"/>
      <c r="X1156" s="38"/>
      <c r="Y1156" s="38"/>
      <c r="Z1156" s="38"/>
      <c r="AA1156" s="38"/>
      <c r="AB1156" s="33"/>
      <c r="AC1156" s="33"/>
      <c r="AD1156" s="33"/>
      <c r="AE1156" s="33"/>
      <c r="AF1156" s="33"/>
      <c r="AG1156" s="33"/>
      <c r="AH1156" s="33"/>
      <c r="AI1156" s="170"/>
      <c r="AJ1156" s="170"/>
      <c r="AK1156" s="170"/>
      <c r="AL1156" s="170"/>
      <c r="AM1156" s="33"/>
      <c r="AN1156" s="48"/>
      <c r="AO1156" s="34"/>
      <c r="AP1156" s="38"/>
      <c r="AQ1156" s="34"/>
      <c r="AR1156" s="31"/>
      <c r="AS1156" s="38"/>
      <c r="AT1156" s="38"/>
      <c r="AU1156" s="37"/>
      <c r="AV1156" s="38"/>
      <c r="AW1156" s="38"/>
      <c r="AX1156" s="147"/>
      <c r="AY1156" s="60"/>
      <c r="AZ1156" s="60"/>
      <c r="BA1156" s="148"/>
      <c r="BB1156" s="282"/>
      <c r="BC1156" s="283"/>
      <c r="BD1156" s="147"/>
      <c r="BE1156" s="147"/>
      <c r="BF1156" s="147"/>
      <c r="BG1156" s="147"/>
      <c r="BH1156" s="147"/>
      <c r="BI1156" s="147"/>
      <c r="BJ1156" s="147"/>
      <c r="BK1156" s="148"/>
      <c r="BL1156" s="149"/>
      <c r="BM1156" s="149"/>
      <c r="BN1156" s="147"/>
      <c r="BO1156" s="38"/>
      <c r="BP1156" s="38"/>
      <c r="BQ1156" s="187"/>
      <c r="BR1156" s="61"/>
      <c r="BS1156" s="61"/>
      <c r="BT1156" s="188"/>
      <c r="BU1156" s="275"/>
      <c r="BV1156" s="275"/>
      <c r="BW1156" s="187"/>
      <c r="BX1156" s="187"/>
      <c r="BY1156" s="187"/>
      <c r="BZ1156" s="187"/>
      <c r="CA1156" s="187"/>
      <c r="CB1156" s="187"/>
      <c r="CC1156" s="187"/>
      <c r="CD1156" s="187"/>
      <c r="CE1156" s="187"/>
      <c r="CF1156" s="188"/>
      <c r="CG1156" s="189"/>
      <c r="CH1156" s="189"/>
      <c r="CI1156" s="187"/>
      <c r="CJ1156" s="38"/>
      <c r="CK1156" s="38"/>
      <c r="CL1156" s="38"/>
      <c r="CM1156" s="38"/>
      <c r="CN1156" s="38"/>
      <c r="CO1156" s="38"/>
      <c r="CP1156" s="38"/>
      <c r="CQ1156" s="38"/>
      <c r="CR1156" s="38"/>
      <c r="CS1156" s="38"/>
    </row>
    <row r="1157" spans="1:97" ht="13.5" customHeight="1" x14ac:dyDescent="0.35">
      <c r="A1157" s="25"/>
      <c r="B1157" s="132"/>
      <c r="C1157" s="27"/>
      <c r="D1157" s="104"/>
      <c r="E1157" s="105"/>
      <c r="F1157" s="29"/>
      <c r="G1157" s="30"/>
      <c r="H1157" s="30"/>
      <c r="I1157" s="31"/>
      <c r="J1157" s="106"/>
      <c r="K1157" s="106"/>
      <c r="L1157" s="107"/>
      <c r="M1157" s="107"/>
      <c r="N1157" s="108"/>
      <c r="O1157" s="108"/>
      <c r="P1157" s="108"/>
      <c r="Q1157" s="108"/>
      <c r="R1157" s="108"/>
      <c r="S1157" s="107"/>
      <c r="T1157" s="107"/>
      <c r="U1157" s="33"/>
      <c r="V1157" s="31"/>
      <c r="W1157" s="38"/>
      <c r="X1157" s="38"/>
      <c r="Y1157" s="38"/>
      <c r="Z1157" s="38"/>
      <c r="AA1157" s="38"/>
      <c r="AB1157" s="33"/>
      <c r="AC1157" s="33"/>
      <c r="AD1157" s="33"/>
      <c r="AE1157" s="33"/>
      <c r="AF1157" s="33"/>
      <c r="AG1157" s="33"/>
      <c r="AH1157" s="33"/>
      <c r="AI1157" s="170"/>
      <c r="AJ1157" s="170"/>
      <c r="AK1157" s="170"/>
      <c r="AL1157" s="170"/>
      <c r="AM1157" s="33"/>
      <c r="AN1157" s="48"/>
      <c r="AO1157" s="34"/>
      <c r="AP1157" s="38"/>
      <c r="AQ1157" s="34"/>
      <c r="AR1157" s="31"/>
      <c r="AS1157" s="38"/>
      <c r="AT1157" s="38"/>
      <c r="AU1157" s="37"/>
      <c r="AV1157" s="38"/>
      <c r="AW1157" s="38"/>
      <c r="AX1157" s="147"/>
      <c r="AY1157" s="60"/>
      <c r="AZ1157" s="60"/>
      <c r="BA1157" s="148"/>
      <c r="BB1157" s="282"/>
      <c r="BC1157" s="283"/>
      <c r="BD1157" s="147"/>
      <c r="BE1157" s="147"/>
      <c r="BF1157" s="147"/>
      <c r="BG1157" s="147"/>
      <c r="BH1157" s="147"/>
      <c r="BI1157" s="147"/>
      <c r="BJ1157" s="147"/>
      <c r="BK1157" s="148"/>
      <c r="BL1157" s="149"/>
      <c r="BM1157" s="149"/>
      <c r="BN1157" s="147"/>
      <c r="BO1157" s="38"/>
      <c r="BP1157" s="38"/>
      <c r="BQ1157" s="187"/>
      <c r="BR1157" s="61"/>
      <c r="BS1157" s="61"/>
      <c r="BT1157" s="188"/>
      <c r="BU1157" s="275"/>
      <c r="BV1157" s="275"/>
      <c r="BW1157" s="187"/>
      <c r="BX1157" s="187"/>
      <c r="BY1157" s="187"/>
      <c r="BZ1157" s="187"/>
      <c r="CA1157" s="187"/>
      <c r="CB1157" s="187"/>
      <c r="CC1157" s="187"/>
      <c r="CD1157" s="187"/>
      <c r="CE1157" s="187"/>
      <c r="CF1157" s="188"/>
      <c r="CG1157" s="189"/>
      <c r="CH1157" s="189"/>
      <c r="CI1157" s="187"/>
      <c r="CJ1157" s="38"/>
      <c r="CK1157" s="38"/>
      <c r="CL1157" s="38"/>
      <c r="CM1157" s="38"/>
      <c r="CN1157" s="38"/>
      <c r="CO1157" s="38"/>
      <c r="CP1157" s="38"/>
      <c r="CQ1157" s="38"/>
      <c r="CR1157" s="38"/>
      <c r="CS1157" s="38"/>
    </row>
    <row r="1158" spans="1:97" ht="13.5" customHeight="1" x14ac:dyDescent="0.35">
      <c r="A1158" s="25"/>
      <c r="B1158" s="132"/>
      <c r="C1158" s="27"/>
      <c r="D1158" s="104"/>
      <c r="E1158" s="105"/>
      <c r="F1158" s="29"/>
      <c r="G1158" s="30"/>
      <c r="H1158" s="30"/>
      <c r="I1158" s="31"/>
      <c r="J1158" s="106"/>
      <c r="K1158" s="106"/>
      <c r="L1158" s="107"/>
      <c r="M1158" s="107"/>
      <c r="N1158" s="108"/>
      <c r="O1158" s="108"/>
      <c r="P1158" s="108"/>
      <c r="Q1158" s="108"/>
      <c r="R1158" s="108"/>
      <c r="S1158" s="107"/>
      <c r="T1158" s="107"/>
      <c r="U1158" s="33"/>
      <c r="V1158" s="31"/>
      <c r="W1158" s="38"/>
      <c r="X1158" s="38"/>
      <c r="Y1158" s="38"/>
      <c r="Z1158" s="38"/>
      <c r="AA1158" s="38"/>
      <c r="AB1158" s="33"/>
      <c r="AC1158" s="33"/>
      <c r="AD1158" s="33"/>
      <c r="AE1158" s="33"/>
      <c r="AF1158" s="33"/>
      <c r="AG1158" s="33"/>
      <c r="AH1158" s="33"/>
      <c r="AI1158" s="170"/>
      <c r="AJ1158" s="170"/>
      <c r="AK1158" s="170"/>
      <c r="AL1158" s="170"/>
      <c r="AM1158" s="33"/>
      <c r="AN1158" s="48"/>
      <c r="AO1158" s="34"/>
      <c r="AP1158" s="38"/>
      <c r="AQ1158" s="34"/>
      <c r="AR1158" s="31"/>
      <c r="AS1158" s="38"/>
      <c r="AT1158" s="38"/>
      <c r="AU1158" s="37"/>
      <c r="AV1158" s="38"/>
      <c r="AW1158" s="38"/>
      <c r="AX1158" s="147"/>
      <c r="AY1158" s="60"/>
      <c r="AZ1158" s="60"/>
      <c r="BA1158" s="148"/>
      <c r="BB1158" s="282"/>
      <c r="BC1158" s="283"/>
      <c r="BD1158" s="147"/>
      <c r="BE1158" s="147"/>
      <c r="BF1158" s="147"/>
      <c r="BG1158" s="147"/>
      <c r="BH1158" s="147"/>
      <c r="BI1158" s="147"/>
      <c r="BJ1158" s="147"/>
      <c r="BK1158" s="148"/>
      <c r="BL1158" s="149"/>
      <c r="BM1158" s="149"/>
      <c r="BN1158" s="147"/>
      <c r="BO1158" s="38"/>
      <c r="BP1158" s="38"/>
      <c r="BQ1158" s="187"/>
      <c r="BR1158" s="61"/>
      <c r="BS1158" s="61"/>
      <c r="BT1158" s="188"/>
      <c r="BU1158" s="275"/>
      <c r="BV1158" s="275"/>
      <c r="BW1158" s="187"/>
      <c r="BX1158" s="187"/>
      <c r="BY1158" s="187"/>
      <c r="BZ1158" s="187"/>
      <c r="CA1158" s="187"/>
      <c r="CB1158" s="187"/>
      <c r="CC1158" s="187"/>
      <c r="CD1158" s="187"/>
      <c r="CE1158" s="187"/>
      <c r="CF1158" s="188"/>
      <c r="CG1158" s="189"/>
      <c r="CH1158" s="189"/>
      <c r="CI1158" s="187"/>
      <c r="CJ1158" s="38"/>
      <c r="CK1158" s="38"/>
      <c r="CL1158" s="38"/>
      <c r="CM1158" s="38"/>
      <c r="CN1158" s="38"/>
      <c r="CO1158" s="38"/>
      <c r="CP1158" s="38"/>
      <c r="CQ1158" s="38"/>
      <c r="CR1158" s="38"/>
      <c r="CS1158" s="38"/>
    </row>
    <row r="1159" spans="1:97" ht="13.5" customHeight="1" x14ac:dyDescent="0.35">
      <c r="A1159" s="25"/>
      <c r="B1159" s="132"/>
      <c r="C1159" s="27"/>
      <c r="D1159" s="104"/>
      <c r="E1159" s="105"/>
      <c r="F1159" s="29"/>
      <c r="G1159" s="30"/>
      <c r="H1159" s="30"/>
      <c r="I1159" s="31"/>
      <c r="J1159" s="106"/>
      <c r="K1159" s="106"/>
      <c r="L1159" s="107"/>
      <c r="M1159" s="107"/>
      <c r="N1159" s="108"/>
      <c r="O1159" s="108"/>
      <c r="P1159" s="108"/>
      <c r="Q1159" s="108"/>
      <c r="R1159" s="108"/>
      <c r="S1159" s="107"/>
      <c r="T1159" s="107"/>
      <c r="U1159" s="33"/>
      <c r="V1159" s="31"/>
      <c r="W1159" s="38"/>
      <c r="X1159" s="38"/>
      <c r="Y1159" s="38"/>
      <c r="Z1159" s="38"/>
      <c r="AA1159" s="38"/>
      <c r="AB1159" s="33"/>
      <c r="AC1159" s="33"/>
      <c r="AD1159" s="33"/>
      <c r="AE1159" s="33"/>
      <c r="AF1159" s="33"/>
      <c r="AG1159" s="33"/>
      <c r="AH1159" s="33"/>
      <c r="AI1159" s="170"/>
      <c r="AJ1159" s="170"/>
      <c r="AK1159" s="170"/>
      <c r="AL1159" s="170"/>
      <c r="AM1159" s="33"/>
      <c r="AN1159" s="48"/>
      <c r="AO1159" s="34"/>
      <c r="AP1159" s="38"/>
      <c r="AQ1159" s="34"/>
      <c r="AR1159" s="31"/>
      <c r="AS1159" s="38"/>
      <c r="AT1159" s="38"/>
      <c r="AU1159" s="37"/>
      <c r="AV1159" s="38"/>
      <c r="AW1159" s="38"/>
      <c r="AX1159" s="147"/>
      <c r="AY1159" s="60"/>
      <c r="AZ1159" s="60"/>
      <c r="BA1159" s="148"/>
      <c r="BB1159" s="282"/>
      <c r="BC1159" s="283"/>
      <c r="BD1159" s="147"/>
      <c r="BE1159" s="147"/>
      <c r="BF1159" s="147"/>
      <c r="BG1159" s="147"/>
      <c r="BH1159" s="147"/>
      <c r="BI1159" s="147"/>
      <c r="BJ1159" s="147"/>
      <c r="BK1159" s="148"/>
      <c r="BL1159" s="149"/>
      <c r="BM1159" s="149"/>
      <c r="BN1159" s="147"/>
      <c r="BO1159" s="38"/>
      <c r="BP1159" s="38"/>
      <c r="BQ1159" s="187"/>
      <c r="BR1159" s="61"/>
      <c r="BS1159" s="61"/>
      <c r="BT1159" s="188"/>
      <c r="BU1159" s="275"/>
      <c r="BV1159" s="275"/>
      <c r="BW1159" s="187"/>
      <c r="BX1159" s="187"/>
      <c r="BY1159" s="187"/>
      <c r="BZ1159" s="187"/>
      <c r="CA1159" s="187"/>
      <c r="CB1159" s="187"/>
      <c r="CC1159" s="187"/>
      <c r="CD1159" s="187"/>
      <c r="CE1159" s="187"/>
      <c r="CF1159" s="188"/>
      <c r="CG1159" s="189"/>
      <c r="CH1159" s="189"/>
      <c r="CI1159" s="187"/>
      <c r="CJ1159" s="38"/>
      <c r="CK1159" s="38"/>
      <c r="CL1159" s="38"/>
      <c r="CM1159" s="38"/>
      <c r="CN1159" s="38"/>
      <c r="CO1159" s="38"/>
      <c r="CP1159" s="38"/>
      <c r="CQ1159" s="38"/>
      <c r="CR1159" s="38"/>
      <c r="CS1159" s="38"/>
    </row>
    <row r="1160" spans="1:97" ht="13.5" customHeight="1" x14ac:dyDescent="0.35">
      <c r="A1160" s="25"/>
      <c r="B1160" s="132"/>
      <c r="C1160" s="27"/>
      <c r="D1160" s="104"/>
      <c r="E1160" s="105"/>
      <c r="F1160" s="29"/>
      <c r="G1160" s="30"/>
      <c r="H1160" s="30"/>
      <c r="I1160" s="31"/>
      <c r="J1160" s="106"/>
      <c r="K1160" s="106"/>
      <c r="L1160" s="107"/>
      <c r="M1160" s="107"/>
      <c r="N1160" s="108"/>
      <c r="O1160" s="108"/>
      <c r="P1160" s="108"/>
      <c r="Q1160" s="108"/>
      <c r="R1160" s="108"/>
      <c r="S1160" s="107"/>
      <c r="T1160" s="107"/>
      <c r="U1160" s="33"/>
      <c r="V1160" s="31"/>
      <c r="W1160" s="38"/>
      <c r="X1160" s="38"/>
      <c r="Y1160" s="38"/>
      <c r="Z1160" s="38"/>
      <c r="AA1160" s="38"/>
      <c r="AB1160" s="33"/>
      <c r="AC1160" s="33"/>
      <c r="AD1160" s="33"/>
      <c r="AE1160" s="33"/>
      <c r="AF1160" s="33"/>
      <c r="AG1160" s="33"/>
      <c r="AH1160" s="33"/>
      <c r="AI1160" s="170"/>
      <c r="AJ1160" s="170"/>
      <c r="AK1160" s="170"/>
      <c r="AL1160" s="170"/>
      <c r="AM1160" s="33"/>
      <c r="AN1160" s="48"/>
      <c r="AO1160" s="34"/>
      <c r="AP1160" s="38"/>
      <c r="AQ1160" s="34"/>
      <c r="AR1160" s="31"/>
      <c r="AS1160" s="38"/>
      <c r="AT1160" s="38"/>
      <c r="AU1160" s="37"/>
      <c r="AV1160" s="38"/>
      <c r="AW1160" s="38"/>
      <c r="AX1160" s="147"/>
      <c r="AY1160" s="60"/>
      <c r="AZ1160" s="60"/>
      <c r="BA1160" s="148"/>
      <c r="BB1160" s="282"/>
      <c r="BC1160" s="283"/>
      <c r="BD1160" s="147"/>
      <c r="BE1160" s="147"/>
      <c r="BF1160" s="147"/>
      <c r="BG1160" s="147"/>
      <c r="BH1160" s="147"/>
      <c r="BI1160" s="147"/>
      <c r="BJ1160" s="147"/>
      <c r="BK1160" s="148"/>
      <c r="BL1160" s="149"/>
      <c r="BM1160" s="149"/>
      <c r="BN1160" s="147"/>
      <c r="BO1160" s="38"/>
      <c r="BP1160" s="38"/>
      <c r="BQ1160" s="187"/>
      <c r="BR1160" s="61"/>
      <c r="BS1160" s="61"/>
      <c r="BT1160" s="188"/>
      <c r="BU1160" s="275"/>
      <c r="BV1160" s="275"/>
      <c r="BW1160" s="187"/>
      <c r="BX1160" s="187"/>
      <c r="BY1160" s="187"/>
      <c r="BZ1160" s="187"/>
      <c r="CA1160" s="187"/>
      <c r="CB1160" s="187"/>
      <c r="CC1160" s="187"/>
      <c r="CD1160" s="187"/>
      <c r="CE1160" s="187"/>
      <c r="CF1160" s="188"/>
      <c r="CG1160" s="189"/>
      <c r="CH1160" s="189"/>
      <c r="CI1160" s="187"/>
      <c r="CJ1160" s="38"/>
      <c r="CK1160" s="38"/>
      <c r="CL1160" s="38"/>
      <c r="CM1160" s="38"/>
      <c r="CN1160" s="38"/>
      <c r="CO1160" s="38"/>
      <c r="CP1160" s="38"/>
      <c r="CQ1160" s="38"/>
      <c r="CR1160" s="38"/>
      <c r="CS1160" s="38"/>
    </row>
    <row r="1161" spans="1:97" ht="13.5" customHeight="1" x14ac:dyDescent="0.35">
      <c r="A1161" s="25"/>
      <c r="B1161" s="132"/>
      <c r="C1161" s="27"/>
      <c r="D1161" s="104"/>
      <c r="E1161" s="105"/>
      <c r="F1161" s="29"/>
      <c r="G1161" s="30"/>
      <c r="H1161" s="30"/>
      <c r="I1161" s="31"/>
      <c r="J1161" s="106"/>
      <c r="K1161" s="106"/>
      <c r="L1161" s="107"/>
      <c r="M1161" s="107"/>
      <c r="N1161" s="108"/>
      <c r="O1161" s="108"/>
      <c r="P1161" s="108"/>
      <c r="Q1161" s="108"/>
      <c r="R1161" s="108"/>
      <c r="S1161" s="107"/>
      <c r="T1161" s="107"/>
      <c r="U1161" s="33"/>
      <c r="V1161" s="31"/>
      <c r="W1161" s="38"/>
      <c r="X1161" s="38"/>
      <c r="Y1161" s="38"/>
      <c r="Z1161" s="38"/>
      <c r="AA1161" s="38"/>
      <c r="AB1161" s="33"/>
      <c r="AC1161" s="33"/>
      <c r="AD1161" s="33"/>
      <c r="AE1161" s="33"/>
      <c r="AF1161" s="33"/>
      <c r="AG1161" s="33"/>
      <c r="AH1161" s="33"/>
      <c r="AI1161" s="170"/>
      <c r="AJ1161" s="170"/>
      <c r="AK1161" s="170"/>
      <c r="AL1161" s="170"/>
      <c r="AM1161" s="33"/>
      <c r="AN1161" s="48"/>
      <c r="AO1161" s="34"/>
      <c r="AP1161" s="38"/>
      <c r="AQ1161" s="34"/>
      <c r="AR1161" s="31"/>
      <c r="AS1161" s="38"/>
      <c r="AT1161" s="38"/>
      <c r="AU1161" s="37"/>
      <c r="AV1161" s="38"/>
      <c r="AW1161" s="38"/>
      <c r="AX1161" s="147"/>
      <c r="AY1161" s="60"/>
      <c r="AZ1161" s="60"/>
      <c r="BA1161" s="148"/>
      <c r="BB1161" s="282"/>
      <c r="BC1161" s="283"/>
      <c r="BD1161" s="147"/>
      <c r="BE1161" s="147"/>
      <c r="BF1161" s="147"/>
      <c r="BG1161" s="147"/>
      <c r="BH1161" s="147"/>
      <c r="BI1161" s="147"/>
      <c r="BJ1161" s="147"/>
      <c r="BK1161" s="148"/>
      <c r="BL1161" s="149"/>
      <c r="BM1161" s="149"/>
      <c r="BN1161" s="147"/>
      <c r="BO1161" s="38"/>
      <c r="BP1161" s="38"/>
      <c r="BQ1161" s="187"/>
      <c r="BR1161" s="61"/>
      <c r="BS1161" s="61"/>
      <c r="BT1161" s="188"/>
      <c r="BU1161" s="275"/>
      <c r="BV1161" s="275"/>
      <c r="BW1161" s="187"/>
      <c r="BX1161" s="187"/>
      <c r="BY1161" s="187"/>
      <c r="BZ1161" s="187"/>
      <c r="CA1161" s="187"/>
      <c r="CB1161" s="187"/>
      <c r="CC1161" s="187"/>
      <c r="CD1161" s="187"/>
      <c r="CE1161" s="187"/>
      <c r="CF1161" s="188"/>
      <c r="CG1161" s="189"/>
      <c r="CH1161" s="189"/>
      <c r="CI1161" s="187"/>
      <c r="CJ1161" s="38"/>
      <c r="CK1161" s="38"/>
      <c r="CL1161" s="38"/>
      <c r="CM1161" s="38"/>
      <c r="CN1161" s="38"/>
      <c r="CO1161" s="38"/>
      <c r="CP1161" s="38"/>
      <c r="CQ1161" s="38"/>
      <c r="CR1161" s="38"/>
      <c r="CS1161" s="38"/>
    </row>
    <row r="1162" spans="1:97" ht="13.5" customHeight="1" x14ac:dyDescent="0.35">
      <c r="A1162" s="25"/>
      <c r="B1162" s="132"/>
      <c r="C1162" s="27"/>
      <c r="D1162" s="104"/>
      <c r="E1162" s="105"/>
      <c r="F1162" s="29"/>
      <c r="G1162" s="30"/>
      <c r="H1162" s="30"/>
      <c r="I1162" s="31"/>
      <c r="J1162" s="106"/>
      <c r="K1162" s="106"/>
      <c r="L1162" s="107"/>
      <c r="M1162" s="107"/>
      <c r="N1162" s="108"/>
      <c r="O1162" s="108"/>
      <c r="P1162" s="108"/>
      <c r="Q1162" s="108"/>
      <c r="R1162" s="108"/>
      <c r="S1162" s="107"/>
      <c r="T1162" s="107"/>
      <c r="U1162" s="33"/>
      <c r="V1162" s="31"/>
      <c r="W1162" s="38"/>
      <c r="X1162" s="38"/>
      <c r="Y1162" s="38"/>
      <c r="Z1162" s="38"/>
      <c r="AA1162" s="38"/>
      <c r="AB1162" s="33"/>
      <c r="AC1162" s="33"/>
      <c r="AD1162" s="33"/>
      <c r="AE1162" s="33"/>
      <c r="AF1162" s="33"/>
      <c r="AG1162" s="33"/>
      <c r="AH1162" s="33"/>
      <c r="AI1162" s="170"/>
      <c r="AJ1162" s="170"/>
      <c r="AK1162" s="170"/>
      <c r="AL1162" s="170"/>
      <c r="AM1162" s="33"/>
      <c r="AN1162" s="48"/>
      <c r="AO1162" s="34"/>
      <c r="AP1162" s="38"/>
      <c r="AQ1162" s="34"/>
      <c r="AR1162" s="31"/>
      <c r="AS1162" s="38"/>
      <c r="AT1162" s="38"/>
      <c r="AU1162" s="37"/>
      <c r="AV1162" s="38"/>
      <c r="AW1162" s="38"/>
      <c r="AX1162" s="147"/>
      <c r="AY1162" s="60"/>
      <c r="AZ1162" s="60"/>
      <c r="BA1162" s="148"/>
      <c r="BB1162" s="282"/>
      <c r="BC1162" s="283"/>
      <c r="BD1162" s="147"/>
      <c r="BE1162" s="147"/>
      <c r="BF1162" s="147"/>
      <c r="BG1162" s="147"/>
      <c r="BH1162" s="147"/>
      <c r="BI1162" s="147"/>
      <c r="BJ1162" s="147"/>
      <c r="BK1162" s="148"/>
      <c r="BL1162" s="149"/>
      <c r="BM1162" s="149"/>
      <c r="BN1162" s="147"/>
      <c r="BO1162" s="38"/>
      <c r="BP1162" s="38"/>
      <c r="BQ1162" s="187"/>
      <c r="BR1162" s="61"/>
      <c r="BS1162" s="61"/>
      <c r="BT1162" s="188"/>
      <c r="BU1162" s="275"/>
      <c r="BV1162" s="275"/>
      <c r="BW1162" s="187"/>
      <c r="BX1162" s="187"/>
      <c r="BY1162" s="187"/>
      <c r="BZ1162" s="187"/>
      <c r="CA1162" s="187"/>
      <c r="CB1162" s="187"/>
      <c r="CC1162" s="187"/>
      <c r="CD1162" s="187"/>
      <c r="CE1162" s="187"/>
      <c r="CF1162" s="188"/>
      <c r="CG1162" s="189"/>
      <c r="CH1162" s="189"/>
      <c r="CI1162" s="187"/>
      <c r="CJ1162" s="38"/>
      <c r="CK1162" s="38"/>
      <c r="CL1162" s="38"/>
      <c r="CM1162" s="38"/>
      <c r="CN1162" s="38"/>
      <c r="CO1162" s="38"/>
      <c r="CP1162" s="38"/>
      <c r="CQ1162" s="38"/>
      <c r="CR1162" s="38"/>
      <c r="CS1162" s="38"/>
    </row>
    <row r="1163" spans="1:97" ht="13.5" customHeight="1" x14ac:dyDescent="0.35">
      <c r="A1163" s="25"/>
      <c r="B1163" s="132"/>
      <c r="C1163" s="27"/>
      <c r="D1163" s="104"/>
      <c r="E1163" s="105"/>
      <c r="F1163" s="29"/>
      <c r="G1163" s="30"/>
      <c r="H1163" s="30"/>
      <c r="I1163" s="31"/>
      <c r="J1163" s="106"/>
      <c r="K1163" s="106"/>
      <c r="L1163" s="107"/>
      <c r="M1163" s="107"/>
      <c r="N1163" s="108"/>
      <c r="O1163" s="108"/>
      <c r="P1163" s="108"/>
      <c r="Q1163" s="108"/>
      <c r="R1163" s="108"/>
      <c r="S1163" s="107"/>
      <c r="T1163" s="107"/>
      <c r="U1163" s="33"/>
      <c r="V1163" s="31"/>
      <c r="W1163" s="38"/>
      <c r="X1163" s="38"/>
      <c r="Y1163" s="38"/>
      <c r="Z1163" s="38"/>
      <c r="AA1163" s="38"/>
      <c r="AB1163" s="33"/>
      <c r="AC1163" s="33"/>
      <c r="AD1163" s="33"/>
      <c r="AE1163" s="33"/>
      <c r="AF1163" s="33"/>
      <c r="AG1163" s="33"/>
      <c r="AH1163" s="33"/>
      <c r="AI1163" s="170"/>
      <c r="AJ1163" s="170"/>
      <c r="AK1163" s="170"/>
      <c r="AL1163" s="170"/>
      <c r="AM1163" s="33"/>
      <c r="AN1163" s="48"/>
      <c r="AO1163" s="34"/>
      <c r="AP1163" s="38"/>
      <c r="AQ1163" s="34"/>
      <c r="AR1163" s="31"/>
      <c r="AS1163" s="38"/>
      <c r="AT1163" s="38"/>
      <c r="AU1163" s="37"/>
      <c r="AV1163" s="38"/>
      <c r="AW1163" s="38"/>
      <c r="AX1163" s="147"/>
      <c r="AY1163" s="60"/>
      <c r="AZ1163" s="60"/>
      <c r="BA1163" s="148"/>
      <c r="BB1163" s="282"/>
      <c r="BC1163" s="283"/>
      <c r="BD1163" s="147"/>
      <c r="BE1163" s="147"/>
      <c r="BF1163" s="147"/>
      <c r="BG1163" s="147"/>
      <c r="BH1163" s="147"/>
      <c r="BI1163" s="147"/>
      <c r="BJ1163" s="147"/>
      <c r="BK1163" s="148"/>
      <c r="BL1163" s="149"/>
      <c r="BM1163" s="149"/>
      <c r="BN1163" s="147"/>
      <c r="BO1163" s="38"/>
      <c r="BP1163" s="38"/>
      <c r="BQ1163" s="187"/>
      <c r="BR1163" s="61"/>
      <c r="BS1163" s="61"/>
      <c r="BT1163" s="188"/>
      <c r="BU1163" s="275"/>
      <c r="BV1163" s="275"/>
      <c r="BW1163" s="187"/>
      <c r="BX1163" s="187"/>
      <c r="BY1163" s="187"/>
      <c r="BZ1163" s="187"/>
      <c r="CA1163" s="187"/>
      <c r="CB1163" s="187"/>
      <c r="CC1163" s="187"/>
      <c r="CD1163" s="187"/>
      <c r="CE1163" s="187"/>
      <c r="CF1163" s="188"/>
      <c r="CG1163" s="189"/>
      <c r="CH1163" s="189"/>
      <c r="CI1163" s="187"/>
      <c r="CJ1163" s="38"/>
      <c r="CK1163" s="38"/>
      <c r="CL1163" s="38"/>
      <c r="CM1163" s="38"/>
      <c r="CN1163" s="38"/>
      <c r="CO1163" s="38"/>
      <c r="CP1163" s="38"/>
      <c r="CQ1163" s="38"/>
      <c r="CR1163" s="38"/>
      <c r="CS1163" s="38"/>
    </row>
    <row r="1164" spans="1:97" ht="13.5" customHeight="1" x14ac:dyDescent="0.35">
      <c r="A1164" s="25"/>
      <c r="B1164" s="132"/>
      <c r="C1164" s="27"/>
      <c r="D1164" s="104"/>
      <c r="E1164" s="105"/>
      <c r="F1164" s="29"/>
      <c r="G1164" s="30"/>
      <c r="H1164" s="30"/>
      <c r="I1164" s="31"/>
      <c r="J1164" s="106"/>
      <c r="K1164" s="106"/>
      <c r="L1164" s="107"/>
      <c r="M1164" s="107"/>
      <c r="N1164" s="108"/>
      <c r="O1164" s="108"/>
      <c r="P1164" s="108"/>
      <c r="Q1164" s="108"/>
      <c r="R1164" s="108"/>
      <c r="S1164" s="107"/>
      <c r="T1164" s="107"/>
      <c r="U1164" s="33"/>
      <c r="V1164" s="31"/>
      <c r="W1164" s="38"/>
      <c r="X1164" s="38"/>
      <c r="Y1164" s="38"/>
      <c r="Z1164" s="38"/>
      <c r="AA1164" s="38"/>
      <c r="AB1164" s="33"/>
      <c r="AC1164" s="33"/>
      <c r="AD1164" s="33"/>
      <c r="AE1164" s="33"/>
      <c r="AF1164" s="33"/>
      <c r="AG1164" s="33"/>
      <c r="AH1164" s="33"/>
      <c r="AI1164" s="170"/>
      <c r="AJ1164" s="170"/>
      <c r="AK1164" s="170"/>
      <c r="AL1164" s="170"/>
      <c r="AM1164" s="33"/>
      <c r="AN1164" s="48"/>
      <c r="AO1164" s="34"/>
      <c r="AP1164" s="38"/>
      <c r="AQ1164" s="34"/>
      <c r="AR1164" s="31"/>
      <c r="AS1164" s="38"/>
      <c r="AT1164" s="38"/>
      <c r="AU1164" s="37"/>
      <c r="AV1164" s="38"/>
      <c r="AW1164" s="38"/>
      <c r="AX1164" s="147"/>
      <c r="AY1164" s="60"/>
      <c r="AZ1164" s="60"/>
      <c r="BA1164" s="148"/>
      <c r="BB1164" s="282"/>
      <c r="BC1164" s="283"/>
      <c r="BD1164" s="147"/>
      <c r="BE1164" s="147"/>
      <c r="BF1164" s="147"/>
      <c r="BG1164" s="147"/>
      <c r="BH1164" s="147"/>
      <c r="BI1164" s="147"/>
      <c r="BJ1164" s="147"/>
      <c r="BK1164" s="148"/>
      <c r="BL1164" s="149"/>
      <c r="BM1164" s="149"/>
      <c r="BN1164" s="147"/>
      <c r="BO1164" s="38"/>
      <c r="BP1164" s="38"/>
      <c r="BQ1164" s="187"/>
      <c r="BR1164" s="61"/>
      <c r="BS1164" s="61"/>
      <c r="BT1164" s="188"/>
      <c r="BU1164" s="275"/>
      <c r="BV1164" s="275"/>
      <c r="BW1164" s="187"/>
      <c r="BX1164" s="187"/>
      <c r="BY1164" s="187"/>
      <c r="BZ1164" s="187"/>
      <c r="CA1164" s="187"/>
      <c r="CB1164" s="187"/>
      <c r="CC1164" s="187"/>
      <c r="CD1164" s="187"/>
      <c r="CE1164" s="187"/>
      <c r="CF1164" s="188"/>
      <c r="CG1164" s="189"/>
      <c r="CH1164" s="189"/>
      <c r="CI1164" s="187"/>
      <c r="CJ1164" s="38"/>
      <c r="CK1164" s="38"/>
      <c r="CL1164" s="38"/>
      <c r="CM1164" s="38"/>
      <c r="CN1164" s="38"/>
      <c r="CO1164" s="38"/>
      <c r="CP1164" s="38"/>
      <c r="CQ1164" s="38"/>
      <c r="CR1164" s="38"/>
      <c r="CS1164" s="38"/>
    </row>
    <row r="1165" spans="1:97" ht="13.5" customHeight="1" x14ac:dyDescent="0.35">
      <c r="A1165" s="25"/>
      <c r="B1165" s="132"/>
      <c r="C1165" s="27"/>
      <c r="D1165" s="104"/>
      <c r="E1165" s="105"/>
      <c r="F1165" s="29"/>
      <c r="G1165" s="30"/>
      <c r="H1165" s="30"/>
      <c r="I1165" s="31"/>
      <c r="J1165" s="106"/>
      <c r="K1165" s="106"/>
      <c r="L1165" s="107"/>
      <c r="M1165" s="107"/>
      <c r="N1165" s="108"/>
      <c r="O1165" s="108"/>
      <c r="P1165" s="108"/>
      <c r="Q1165" s="108"/>
      <c r="R1165" s="108"/>
      <c r="S1165" s="107"/>
      <c r="T1165" s="107"/>
      <c r="U1165" s="33"/>
      <c r="V1165" s="31"/>
      <c r="W1165" s="38"/>
      <c r="X1165" s="38"/>
      <c r="Y1165" s="38"/>
      <c r="Z1165" s="38"/>
      <c r="AA1165" s="38"/>
      <c r="AB1165" s="33"/>
      <c r="AC1165" s="33"/>
      <c r="AD1165" s="33"/>
      <c r="AE1165" s="33"/>
      <c r="AF1165" s="33"/>
      <c r="AG1165" s="33"/>
      <c r="AH1165" s="33"/>
      <c r="AI1165" s="170"/>
      <c r="AJ1165" s="170"/>
      <c r="AK1165" s="170"/>
      <c r="AL1165" s="170"/>
      <c r="AM1165" s="33"/>
      <c r="AN1165" s="48"/>
      <c r="AO1165" s="34"/>
      <c r="AP1165" s="38"/>
      <c r="AQ1165" s="34"/>
      <c r="AR1165" s="31"/>
      <c r="AS1165" s="38"/>
      <c r="AT1165" s="38"/>
      <c r="AU1165" s="37"/>
      <c r="AV1165" s="38"/>
      <c r="AW1165" s="38"/>
      <c r="AX1165" s="147"/>
      <c r="AY1165" s="60"/>
      <c r="AZ1165" s="60"/>
      <c r="BA1165" s="148"/>
      <c r="BB1165" s="282"/>
      <c r="BC1165" s="283"/>
      <c r="BD1165" s="147"/>
      <c r="BE1165" s="147"/>
      <c r="BF1165" s="147"/>
      <c r="BG1165" s="147"/>
      <c r="BH1165" s="147"/>
      <c r="BI1165" s="147"/>
      <c r="BJ1165" s="147"/>
      <c r="BK1165" s="148"/>
      <c r="BL1165" s="149"/>
      <c r="BM1165" s="149"/>
      <c r="BN1165" s="147"/>
      <c r="BO1165" s="38"/>
      <c r="BP1165" s="38"/>
      <c r="BQ1165" s="187"/>
      <c r="BR1165" s="61"/>
      <c r="BS1165" s="61"/>
      <c r="BT1165" s="188"/>
      <c r="BU1165" s="275"/>
      <c r="BV1165" s="275"/>
      <c r="BW1165" s="187"/>
      <c r="BX1165" s="187"/>
      <c r="BY1165" s="187"/>
      <c r="BZ1165" s="187"/>
      <c r="CA1165" s="187"/>
      <c r="CB1165" s="187"/>
      <c r="CC1165" s="187"/>
      <c r="CD1165" s="187"/>
      <c r="CE1165" s="187"/>
      <c r="CF1165" s="188"/>
      <c r="CG1165" s="189"/>
      <c r="CH1165" s="189"/>
      <c r="CI1165" s="187"/>
      <c r="CJ1165" s="38"/>
      <c r="CK1165" s="38"/>
      <c r="CL1165" s="38"/>
      <c r="CM1165" s="38"/>
      <c r="CN1165" s="38"/>
      <c r="CO1165" s="38"/>
      <c r="CP1165" s="38"/>
      <c r="CQ1165" s="38"/>
      <c r="CR1165" s="38"/>
      <c r="CS1165" s="38"/>
    </row>
    <row r="1166" spans="1:97" ht="13.5" customHeight="1" x14ac:dyDescent="0.35">
      <c r="A1166" s="25"/>
      <c r="B1166" s="132"/>
      <c r="C1166" s="27"/>
      <c r="D1166" s="104"/>
      <c r="E1166" s="105"/>
      <c r="F1166" s="29"/>
      <c r="G1166" s="30"/>
      <c r="H1166" s="30"/>
      <c r="I1166" s="31"/>
      <c r="J1166" s="106"/>
      <c r="K1166" s="106"/>
      <c r="L1166" s="107"/>
      <c r="M1166" s="107"/>
      <c r="N1166" s="108"/>
      <c r="O1166" s="108"/>
      <c r="P1166" s="108"/>
      <c r="Q1166" s="108"/>
      <c r="R1166" s="108"/>
      <c r="S1166" s="107"/>
      <c r="T1166" s="107"/>
      <c r="U1166" s="33"/>
      <c r="V1166" s="31"/>
      <c r="W1166" s="38"/>
      <c r="X1166" s="38"/>
      <c r="Y1166" s="38"/>
      <c r="Z1166" s="38"/>
      <c r="AA1166" s="38"/>
      <c r="AB1166" s="33"/>
      <c r="AC1166" s="33"/>
      <c r="AD1166" s="33"/>
      <c r="AE1166" s="33"/>
      <c r="AF1166" s="33"/>
      <c r="AG1166" s="33"/>
      <c r="AH1166" s="33"/>
      <c r="AI1166" s="170"/>
      <c r="AJ1166" s="170"/>
      <c r="AK1166" s="170"/>
      <c r="AL1166" s="170"/>
      <c r="AM1166" s="33"/>
      <c r="AN1166" s="48"/>
      <c r="AO1166" s="34"/>
      <c r="AP1166" s="38"/>
      <c r="AQ1166" s="34"/>
      <c r="AR1166" s="31"/>
      <c r="AS1166" s="38"/>
      <c r="AT1166" s="38"/>
      <c r="AU1166" s="37"/>
      <c r="AV1166" s="38"/>
      <c r="AW1166" s="38"/>
      <c r="AX1166" s="147"/>
      <c r="AY1166" s="60"/>
      <c r="AZ1166" s="60"/>
      <c r="BA1166" s="148"/>
      <c r="BB1166" s="282"/>
      <c r="BC1166" s="283"/>
      <c r="BD1166" s="147"/>
      <c r="BE1166" s="147"/>
      <c r="BF1166" s="147"/>
      <c r="BG1166" s="147"/>
      <c r="BH1166" s="147"/>
      <c r="BI1166" s="147"/>
      <c r="BJ1166" s="147"/>
      <c r="BK1166" s="148"/>
      <c r="BL1166" s="149"/>
      <c r="BM1166" s="149"/>
      <c r="BN1166" s="147"/>
      <c r="BO1166" s="38"/>
      <c r="BP1166" s="38"/>
      <c r="BQ1166" s="187"/>
      <c r="BR1166" s="61"/>
      <c r="BS1166" s="61"/>
      <c r="BT1166" s="188"/>
      <c r="BU1166" s="275"/>
      <c r="BV1166" s="275"/>
      <c r="BW1166" s="187"/>
      <c r="BX1166" s="187"/>
      <c r="BY1166" s="187"/>
      <c r="BZ1166" s="187"/>
      <c r="CA1166" s="187"/>
      <c r="CB1166" s="187"/>
      <c r="CC1166" s="187"/>
      <c r="CD1166" s="187"/>
      <c r="CE1166" s="187"/>
      <c r="CF1166" s="188"/>
      <c r="CG1166" s="189"/>
      <c r="CH1166" s="189"/>
      <c r="CI1166" s="187"/>
      <c r="CJ1166" s="38"/>
      <c r="CK1166" s="38"/>
      <c r="CL1166" s="38"/>
      <c r="CM1166" s="38"/>
      <c r="CN1166" s="38"/>
      <c r="CO1166" s="38"/>
      <c r="CP1166" s="38"/>
      <c r="CQ1166" s="38"/>
      <c r="CR1166" s="38"/>
      <c r="CS1166" s="38"/>
    </row>
    <row r="1167" spans="1:97" ht="13.5" customHeight="1" x14ac:dyDescent="0.35">
      <c r="A1167" s="25"/>
      <c r="B1167" s="132"/>
      <c r="C1167" s="27"/>
      <c r="D1167" s="104"/>
      <c r="E1167" s="105"/>
      <c r="F1167" s="29"/>
      <c r="G1167" s="30"/>
      <c r="H1167" s="30"/>
      <c r="I1167" s="31"/>
      <c r="J1167" s="106"/>
      <c r="K1167" s="106"/>
      <c r="L1167" s="107"/>
      <c r="M1167" s="107"/>
      <c r="N1167" s="108"/>
      <c r="O1167" s="108"/>
      <c r="P1167" s="108"/>
      <c r="Q1167" s="108"/>
      <c r="R1167" s="108"/>
      <c r="S1167" s="107"/>
      <c r="T1167" s="107"/>
      <c r="U1167" s="33"/>
      <c r="V1167" s="31"/>
      <c r="W1167" s="38"/>
      <c r="X1167" s="38"/>
      <c r="Y1167" s="38"/>
      <c r="Z1167" s="38"/>
      <c r="AA1167" s="38"/>
      <c r="AB1167" s="33"/>
      <c r="AC1167" s="33"/>
      <c r="AD1167" s="33"/>
      <c r="AE1167" s="33"/>
      <c r="AF1167" s="33"/>
      <c r="AG1167" s="33"/>
      <c r="AH1167" s="33"/>
      <c r="AI1167" s="170"/>
      <c r="AJ1167" s="170"/>
      <c r="AK1167" s="170"/>
      <c r="AL1167" s="170"/>
      <c r="AM1167" s="33"/>
      <c r="AN1167" s="48"/>
      <c r="AO1167" s="34"/>
      <c r="AP1167" s="38"/>
      <c r="AQ1167" s="34"/>
      <c r="AR1167" s="31"/>
      <c r="AS1167" s="38"/>
      <c r="AT1167" s="38"/>
      <c r="AU1167" s="37"/>
      <c r="AV1167" s="38"/>
      <c r="AW1167" s="38"/>
      <c r="AX1167" s="147"/>
      <c r="AY1167" s="60"/>
      <c r="AZ1167" s="60"/>
      <c r="BA1167" s="148"/>
      <c r="BB1167" s="282"/>
      <c r="BC1167" s="283"/>
      <c r="BD1167" s="147"/>
      <c r="BE1167" s="147"/>
      <c r="BF1167" s="147"/>
      <c r="BG1167" s="147"/>
      <c r="BH1167" s="147"/>
      <c r="BI1167" s="147"/>
      <c r="BJ1167" s="147"/>
      <c r="BK1167" s="148"/>
      <c r="BL1167" s="149"/>
      <c r="BM1167" s="149"/>
      <c r="BN1167" s="147"/>
      <c r="BO1167" s="38"/>
      <c r="BP1167" s="38"/>
      <c r="BQ1167" s="187"/>
      <c r="BR1167" s="61"/>
      <c r="BS1167" s="61"/>
      <c r="BT1167" s="188"/>
      <c r="BU1167" s="275"/>
      <c r="BV1167" s="275"/>
      <c r="BW1167" s="187"/>
      <c r="BX1167" s="187"/>
      <c r="BY1167" s="187"/>
      <c r="BZ1167" s="187"/>
      <c r="CA1167" s="187"/>
      <c r="CB1167" s="187"/>
      <c r="CC1167" s="187"/>
      <c r="CD1167" s="187"/>
      <c r="CE1167" s="187"/>
      <c r="CF1167" s="188"/>
      <c r="CG1167" s="189"/>
      <c r="CH1167" s="189"/>
      <c r="CI1167" s="187"/>
      <c r="CJ1167" s="38"/>
      <c r="CK1167" s="38"/>
      <c r="CL1167" s="38"/>
      <c r="CM1167" s="38"/>
      <c r="CN1167" s="38"/>
      <c r="CO1167" s="38"/>
      <c r="CP1167" s="38"/>
      <c r="CQ1167" s="38"/>
      <c r="CR1167" s="38"/>
      <c r="CS1167" s="38"/>
    </row>
    <row r="1168" spans="1:97" ht="13.5" customHeight="1" x14ac:dyDescent="0.35">
      <c r="A1168" s="25"/>
      <c r="B1168" s="132"/>
      <c r="C1168" s="27"/>
      <c r="D1168" s="104"/>
      <c r="E1168" s="105"/>
      <c r="F1168" s="29"/>
      <c r="G1168" s="30"/>
      <c r="H1168" s="30"/>
      <c r="I1168" s="31"/>
      <c r="J1168" s="106"/>
      <c r="K1168" s="106"/>
      <c r="L1168" s="107"/>
      <c r="M1168" s="107"/>
      <c r="N1168" s="108"/>
      <c r="O1168" s="108"/>
      <c r="P1168" s="108"/>
      <c r="Q1168" s="108"/>
      <c r="R1168" s="108"/>
      <c r="S1168" s="107"/>
      <c r="T1168" s="107"/>
      <c r="U1168" s="33"/>
      <c r="V1168" s="31"/>
      <c r="W1168" s="38"/>
      <c r="X1168" s="38"/>
      <c r="Y1168" s="38"/>
      <c r="Z1168" s="38"/>
      <c r="AA1168" s="38"/>
      <c r="AB1168" s="33"/>
      <c r="AC1168" s="33"/>
      <c r="AD1168" s="33"/>
      <c r="AE1168" s="33"/>
      <c r="AF1168" s="33"/>
      <c r="AG1168" s="33"/>
      <c r="AH1168" s="33"/>
      <c r="AI1168" s="170"/>
      <c r="AJ1168" s="170"/>
      <c r="AK1168" s="170"/>
      <c r="AL1168" s="170"/>
      <c r="AM1168" s="33"/>
      <c r="AN1168" s="48"/>
      <c r="AO1168" s="34"/>
      <c r="AP1168" s="38"/>
      <c r="AQ1168" s="34"/>
      <c r="AR1168" s="31"/>
      <c r="AS1168" s="38"/>
      <c r="AT1168" s="38"/>
      <c r="AU1168" s="37"/>
      <c r="AV1168" s="38"/>
      <c r="AW1168" s="38"/>
      <c r="AX1168" s="147"/>
      <c r="AY1168" s="60"/>
      <c r="AZ1168" s="60"/>
      <c r="BA1168" s="148"/>
      <c r="BB1168" s="282"/>
      <c r="BC1168" s="283"/>
      <c r="BD1168" s="147"/>
      <c r="BE1168" s="147"/>
      <c r="BF1168" s="147"/>
      <c r="BG1168" s="147"/>
      <c r="BH1168" s="147"/>
      <c r="BI1168" s="147"/>
      <c r="BJ1168" s="147"/>
      <c r="BK1168" s="148"/>
      <c r="BL1168" s="149"/>
      <c r="BM1168" s="149"/>
      <c r="BN1168" s="147"/>
      <c r="BO1168" s="38"/>
      <c r="BP1168" s="38"/>
      <c r="BQ1168" s="187"/>
      <c r="BR1168" s="61"/>
      <c r="BS1168" s="61"/>
      <c r="BT1168" s="188"/>
      <c r="BU1168" s="275"/>
      <c r="BV1168" s="275"/>
      <c r="BW1168" s="187"/>
      <c r="BX1168" s="187"/>
      <c r="BY1168" s="187"/>
      <c r="BZ1168" s="187"/>
      <c r="CA1168" s="187"/>
      <c r="CB1168" s="187"/>
      <c r="CC1168" s="187"/>
      <c r="CD1168" s="187"/>
      <c r="CE1168" s="187"/>
      <c r="CF1168" s="188"/>
      <c r="CG1168" s="189"/>
      <c r="CH1168" s="189"/>
      <c r="CI1168" s="187"/>
      <c r="CJ1168" s="38"/>
      <c r="CK1168" s="38"/>
      <c r="CL1168" s="38"/>
      <c r="CM1168" s="38"/>
      <c r="CN1168" s="38"/>
      <c r="CO1168" s="38"/>
      <c r="CP1168" s="38"/>
      <c r="CQ1168" s="38"/>
      <c r="CR1168" s="38"/>
      <c r="CS1168" s="38"/>
    </row>
    <row r="1169" spans="1:97" ht="13.5" customHeight="1" x14ac:dyDescent="0.35">
      <c r="A1169" s="25"/>
      <c r="B1169" s="132"/>
      <c r="C1169" s="27"/>
      <c r="D1169" s="104"/>
      <c r="E1169" s="105"/>
      <c r="F1169" s="29"/>
      <c r="G1169" s="30"/>
      <c r="H1169" s="30"/>
      <c r="I1169" s="31"/>
      <c r="J1169" s="106"/>
      <c r="K1169" s="106"/>
      <c r="L1169" s="107"/>
      <c r="M1169" s="107"/>
      <c r="N1169" s="108"/>
      <c r="O1169" s="108"/>
      <c r="P1169" s="108"/>
      <c r="Q1169" s="108"/>
      <c r="R1169" s="108"/>
      <c r="S1169" s="107"/>
      <c r="T1169" s="107"/>
      <c r="U1169" s="33"/>
      <c r="V1169" s="31"/>
      <c r="W1169" s="38"/>
      <c r="X1169" s="38"/>
      <c r="Y1169" s="38"/>
      <c r="Z1169" s="38"/>
      <c r="AA1169" s="38"/>
      <c r="AB1169" s="33"/>
      <c r="AC1169" s="33"/>
      <c r="AD1169" s="33"/>
      <c r="AE1169" s="33"/>
      <c r="AF1169" s="33"/>
      <c r="AG1169" s="33"/>
      <c r="AH1169" s="33"/>
      <c r="AI1169" s="170"/>
      <c r="AJ1169" s="170"/>
      <c r="AK1169" s="170"/>
      <c r="AL1169" s="170"/>
      <c r="AM1169" s="33"/>
      <c r="AN1169" s="48"/>
      <c r="AO1169" s="34"/>
      <c r="AP1169" s="38"/>
      <c r="AQ1169" s="34"/>
      <c r="AR1169" s="31"/>
      <c r="AS1169" s="38"/>
      <c r="AT1169" s="38"/>
      <c r="AU1169" s="37"/>
      <c r="AV1169" s="38"/>
      <c r="AW1169" s="38"/>
      <c r="AX1169" s="147"/>
      <c r="AY1169" s="60"/>
      <c r="AZ1169" s="60"/>
      <c r="BA1169" s="148"/>
      <c r="BB1169" s="282"/>
      <c r="BC1169" s="283"/>
      <c r="BD1169" s="147"/>
      <c r="BE1169" s="147"/>
      <c r="BF1169" s="147"/>
      <c r="BG1169" s="147"/>
      <c r="BH1169" s="147"/>
      <c r="BI1169" s="147"/>
      <c r="BJ1169" s="147"/>
      <c r="BK1169" s="148"/>
      <c r="BL1169" s="149"/>
      <c r="BM1169" s="149"/>
      <c r="BN1169" s="147"/>
      <c r="BO1169" s="38"/>
      <c r="BP1169" s="38"/>
      <c r="BQ1169" s="187"/>
      <c r="BR1169" s="61"/>
      <c r="BS1169" s="61"/>
      <c r="BT1169" s="188"/>
      <c r="BU1169" s="275"/>
      <c r="BV1169" s="275"/>
      <c r="BW1169" s="187"/>
      <c r="BX1169" s="187"/>
      <c r="BY1169" s="187"/>
      <c r="BZ1169" s="187"/>
      <c r="CA1169" s="187"/>
      <c r="CB1169" s="187"/>
      <c r="CC1169" s="187"/>
      <c r="CD1169" s="187"/>
      <c r="CE1169" s="187"/>
      <c r="CF1169" s="188"/>
      <c r="CG1169" s="189"/>
      <c r="CH1169" s="189"/>
      <c r="CI1169" s="187"/>
      <c r="CJ1169" s="38"/>
      <c r="CK1169" s="38"/>
      <c r="CL1169" s="38"/>
      <c r="CM1169" s="38"/>
      <c r="CN1169" s="38"/>
      <c r="CO1169" s="38"/>
      <c r="CP1169" s="38"/>
      <c r="CQ1169" s="38"/>
      <c r="CR1169" s="38"/>
      <c r="CS1169" s="38"/>
    </row>
    <row r="1170" spans="1:97" ht="13.5" customHeight="1" x14ac:dyDescent="0.35">
      <c r="A1170" s="25"/>
      <c r="B1170" s="132"/>
      <c r="C1170" s="27"/>
      <c r="D1170" s="104"/>
      <c r="E1170" s="105"/>
      <c r="F1170" s="29"/>
      <c r="G1170" s="30"/>
      <c r="H1170" s="30"/>
      <c r="I1170" s="31"/>
      <c r="J1170" s="106"/>
      <c r="K1170" s="106"/>
      <c r="L1170" s="107"/>
      <c r="M1170" s="107"/>
      <c r="N1170" s="108"/>
      <c r="O1170" s="108"/>
      <c r="P1170" s="108"/>
      <c r="Q1170" s="108"/>
      <c r="R1170" s="108"/>
      <c r="S1170" s="107"/>
      <c r="T1170" s="107"/>
      <c r="U1170" s="33"/>
      <c r="V1170" s="31"/>
      <c r="W1170" s="38"/>
      <c r="X1170" s="38"/>
      <c r="Y1170" s="38"/>
      <c r="Z1170" s="38"/>
      <c r="AA1170" s="38"/>
      <c r="AB1170" s="33"/>
      <c r="AC1170" s="33"/>
      <c r="AD1170" s="33"/>
      <c r="AE1170" s="33"/>
      <c r="AF1170" s="33"/>
      <c r="AG1170" s="33"/>
      <c r="AH1170" s="33"/>
      <c r="AI1170" s="170"/>
      <c r="AJ1170" s="170"/>
      <c r="AK1170" s="170"/>
      <c r="AL1170" s="170"/>
      <c r="AM1170" s="33"/>
      <c r="AN1170" s="48"/>
      <c r="AO1170" s="34"/>
      <c r="AP1170" s="38"/>
      <c r="AQ1170" s="34"/>
      <c r="AR1170" s="31"/>
      <c r="AS1170" s="38"/>
      <c r="AT1170" s="38"/>
      <c r="AU1170" s="37"/>
      <c r="AV1170" s="38"/>
      <c r="AW1170" s="38"/>
      <c r="AX1170" s="147"/>
      <c r="AY1170" s="60"/>
      <c r="AZ1170" s="60"/>
      <c r="BA1170" s="148"/>
      <c r="BB1170" s="282"/>
      <c r="BC1170" s="283"/>
      <c r="BD1170" s="147"/>
      <c r="BE1170" s="147"/>
      <c r="BF1170" s="147"/>
      <c r="BG1170" s="147"/>
      <c r="BH1170" s="147"/>
      <c r="BI1170" s="147"/>
      <c r="BJ1170" s="147"/>
      <c r="BK1170" s="148"/>
      <c r="BL1170" s="149"/>
      <c r="BM1170" s="149"/>
      <c r="BN1170" s="147"/>
      <c r="BO1170" s="38"/>
      <c r="BP1170" s="38"/>
      <c r="BQ1170" s="187"/>
      <c r="BR1170" s="61"/>
      <c r="BS1170" s="61"/>
      <c r="BT1170" s="188"/>
      <c r="BU1170" s="275"/>
      <c r="BV1170" s="275"/>
      <c r="BW1170" s="187"/>
      <c r="BX1170" s="187"/>
      <c r="BY1170" s="187"/>
      <c r="BZ1170" s="187"/>
      <c r="CA1170" s="187"/>
      <c r="CB1170" s="187"/>
      <c r="CC1170" s="187"/>
      <c r="CD1170" s="187"/>
      <c r="CE1170" s="187"/>
      <c r="CF1170" s="188"/>
      <c r="CG1170" s="189"/>
      <c r="CH1170" s="189"/>
      <c r="CI1170" s="187"/>
      <c r="CJ1170" s="38"/>
      <c r="CK1170" s="38"/>
      <c r="CL1170" s="38"/>
      <c r="CM1170" s="38"/>
      <c r="CN1170" s="38"/>
      <c r="CO1170" s="38"/>
      <c r="CP1170" s="38"/>
      <c r="CQ1170" s="38"/>
      <c r="CR1170" s="38"/>
      <c r="CS1170" s="38"/>
    </row>
    <row r="1171" spans="1:97" ht="13.5" customHeight="1" x14ac:dyDescent="0.35">
      <c r="A1171" s="25"/>
      <c r="B1171" s="132"/>
      <c r="C1171" s="27"/>
      <c r="D1171" s="104"/>
      <c r="E1171" s="105"/>
      <c r="F1171" s="29"/>
      <c r="G1171" s="30"/>
      <c r="H1171" s="30"/>
      <c r="I1171" s="31"/>
      <c r="J1171" s="106"/>
      <c r="K1171" s="106"/>
      <c r="L1171" s="107"/>
      <c r="M1171" s="107"/>
      <c r="N1171" s="108"/>
      <c r="O1171" s="108"/>
      <c r="P1171" s="108"/>
      <c r="Q1171" s="108"/>
      <c r="R1171" s="108"/>
      <c r="S1171" s="107"/>
      <c r="T1171" s="107"/>
      <c r="U1171" s="33"/>
      <c r="V1171" s="31"/>
      <c r="W1171" s="38"/>
      <c r="X1171" s="38"/>
      <c r="Y1171" s="38"/>
      <c r="Z1171" s="38"/>
      <c r="AA1171" s="38"/>
      <c r="AB1171" s="33"/>
      <c r="AC1171" s="33"/>
      <c r="AD1171" s="33"/>
      <c r="AE1171" s="33"/>
      <c r="AF1171" s="33"/>
      <c r="AG1171" s="33"/>
      <c r="AH1171" s="33"/>
      <c r="AI1171" s="170"/>
      <c r="AJ1171" s="170"/>
      <c r="AK1171" s="170"/>
      <c r="AL1171" s="170"/>
      <c r="AM1171" s="33"/>
      <c r="AN1171" s="48"/>
      <c r="AO1171" s="34"/>
      <c r="AP1171" s="38"/>
      <c r="AQ1171" s="34"/>
      <c r="AR1171" s="31"/>
      <c r="AS1171" s="38"/>
      <c r="AT1171" s="38"/>
      <c r="AU1171" s="37"/>
      <c r="AV1171" s="38"/>
      <c r="AW1171" s="38"/>
      <c r="AX1171" s="147"/>
      <c r="AY1171" s="60"/>
      <c r="AZ1171" s="60"/>
      <c r="BA1171" s="148"/>
      <c r="BB1171" s="282"/>
      <c r="BC1171" s="283"/>
      <c r="BD1171" s="147"/>
      <c r="BE1171" s="147"/>
      <c r="BF1171" s="147"/>
      <c r="BG1171" s="147"/>
      <c r="BH1171" s="147"/>
      <c r="BI1171" s="147"/>
      <c r="BJ1171" s="147"/>
      <c r="BK1171" s="148"/>
      <c r="BL1171" s="149"/>
      <c r="BM1171" s="149"/>
      <c r="BN1171" s="147"/>
      <c r="BO1171" s="38"/>
      <c r="BP1171" s="38"/>
      <c r="BQ1171" s="187"/>
      <c r="BR1171" s="61"/>
      <c r="BS1171" s="61"/>
      <c r="BT1171" s="188"/>
      <c r="BU1171" s="275"/>
      <c r="BV1171" s="275"/>
      <c r="BW1171" s="187"/>
      <c r="BX1171" s="187"/>
      <c r="BY1171" s="187"/>
      <c r="BZ1171" s="187"/>
      <c r="CA1171" s="187"/>
      <c r="CB1171" s="187"/>
      <c r="CC1171" s="187"/>
      <c r="CD1171" s="187"/>
      <c r="CE1171" s="187"/>
      <c r="CF1171" s="188"/>
      <c r="CG1171" s="189"/>
      <c r="CH1171" s="189"/>
      <c r="CI1171" s="187"/>
      <c r="CJ1171" s="38"/>
      <c r="CK1171" s="38"/>
      <c r="CL1171" s="38"/>
      <c r="CM1171" s="38"/>
      <c r="CN1171" s="38"/>
      <c r="CO1171" s="38"/>
      <c r="CP1171" s="38"/>
      <c r="CQ1171" s="38"/>
      <c r="CR1171" s="38"/>
      <c r="CS1171" s="38"/>
    </row>
    <row r="1172" spans="1:97" ht="13.5" customHeight="1" x14ac:dyDescent="0.35">
      <c r="A1172" s="25"/>
      <c r="B1172" s="132"/>
      <c r="C1172" s="27"/>
      <c r="D1172" s="104"/>
      <c r="E1172" s="105"/>
      <c r="F1172" s="29"/>
      <c r="G1172" s="30"/>
      <c r="H1172" s="30"/>
      <c r="I1172" s="31"/>
      <c r="J1172" s="106"/>
      <c r="K1172" s="106"/>
      <c r="L1172" s="107"/>
      <c r="M1172" s="107"/>
      <c r="N1172" s="108"/>
      <c r="O1172" s="108"/>
      <c r="P1172" s="108"/>
      <c r="Q1172" s="108"/>
      <c r="R1172" s="108"/>
      <c r="S1172" s="107"/>
      <c r="T1172" s="107"/>
      <c r="U1172" s="33"/>
      <c r="V1172" s="31"/>
      <c r="W1172" s="38"/>
      <c r="X1172" s="38"/>
      <c r="Y1172" s="38"/>
      <c r="Z1172" s="38"/>
      <c r="AA1172" s="38"/>
      <c r="AB1172" s="33"/>
      <c r="AC1172" s="33"/>
      <c r="AD1172" s="33"/>
      <c r="AE1172" s="33"/>
      <c r="AF1172" s="33"/>
      <c r="AG1172" s="33"/>
      <c r="AH1172" s="33"/>
      <c r="AI1172" s="170"/>
      <c r="AJ1172" s="170"/>
      <c r="AK1172" s="170"/>
      <c r="AL1172" s="170"/>
      <c r="AM1172" s="33"/>
      <c r="AN1172" s="48"/>
      <c r="AO1172" s="34"/>
      <c r="AP1172" s="38"/>
      <c r="AQ1172" s="34"/>
      <c r="AR1172" s="31"/>
      <c r="AS1172" s="38"/>
      <c r="AT1172" s="38"/>
      <c r="AU1172" s="37"/>
      <c r="AV1172" s="38"/>
      <c r="AW1172" s="38"/>
      <c r="AX1172" s="147"/>
      <c r="AY1172" s="60"/>
      <c r="AZ1172" s="60"/>
      <c r="BA1172" s="148"/>
      <c r="BB1172" s="282"/>
      <c r="BC1172" s="283"/>
      <c r="BD1172" s="147"/>
      <c r="BE1172" s="147"/>
      <c r="BF1172" s="147"/>
      <c r="BG1172" s="147"/>
      <c r="BH1172" s="147"/>
      <c r="BI1172" s="147"/>
      <c r="BJ1172" s="147"/>
      <c r="BK1172" s="148"/>
      <c r="BL1172" s="149"/>
      <c r="BM1172" s="149"/>
      <c r="BN1172" s="147"/>
      <c r="BO1172" s="38"/>
      <c r="BP1172" s="38"/>
      <c r="BQ1172" s="187"/>
      <c r="BR1172" s="61"/>
      <c r="BS1172" s="61"/>
      <c r="BT1172" s="188"/>
      <c r="BU1172" s="275"/>
      <c r="BV1172" s="275"/>
      <c r="BW1172" s="187"/>
      <c r="BX1172" s="187"/>
      <c r="BY1172" s="187"/>
      <c r="BZ1172" s="187"/>
      <c r="CA1172" s="187"/>
      <c r="CB1172" s="187"/>
      <c r="CC1172" s="187"/>
      <c r="CD1172" s="187"/>
      <c r="CE1172" s="187"/>
      <c r="CF1172" s="188"/>
      <c r="CG1172" s="189"/>
      <c r="CH1172" s="189"/>
      <c r="CI1172" s="187"/>
      <c r="CJ1172" s="38"/>
      <c r="CK1172" s="38"/>
      <c r="CL1172" s="38"/>
      <c r="CM1172" s="38"/>
      <c r="CN1172" s="38"/>
      <c r="CO1172" s="38"/>
      <c r="CP1172" s="38"/>
      <c r="CQ1172" s="38"/>
      <c r="CR1172" s="38"/>
      <c r="CS1172" s="38"/>
    </row>
    <row r="1173" spans="1:97" ht="13.5" customHeight="1" x14ac:dyDescent="0.35">
      <c r="A1173" s="25"/>
      <c r="B1173" s="132"/>
      <c r="C1173" s="27"/>
      <c r="D1173" s="104"/>
      <c r="E1173" s="105"/>
      <c r="F1173" s="29"/>
      <c r="G1173" s="30"/>
      <c r="H1173" s="30"/>
      <c r="I1173" s="31"/>
      <c r="J1173" s="106"/>
      <c r="K1173" s="106"/>
      <c r="L1173" s="107"/>
      <c r="M1173" s="107"/>
      <c r="N1173" s="108"/>
      <c r="O1173" s="108"/>
      <c r="P1173" s="108"/>
      <c r="Q1173" s="108"/>
      <c r="R1173" s="108"/>
      <c r="S1173" s="107"/>
      <c r="T1173" s="107"/>
      <c r="U1173" s="33"/>
      <c r="V1173" s="31"/>
      <c r="W1173" s="38"/>
      <c r="X1173" s="38"/>
      <c r="Y1173" s="38"/>
      <c r="Z1173" s="38"/>
      <c r="AA1173" s="38"/>
      <c r="AB1173" s="33"/>
      <c r="AC1173" s="33"/>
      <c r="AD1173" s="33"/>
      <c r="AE1173" s="33"/>
      <c r="AF1173" s="33"/>
      <c r="AG1173" s="33"/>
      <c r="AH1173" s="33"/>
      <c r="AI1173" s="170"/>
      <c r="AJ1173" s="170"/>
      <c r="AK1173" s="170"/>
      <c r="AL1173" s="170"/>
      <c r="AM1173" s="33"/>
      <c r="AN1173" s="48"/>
      <c r="AO1173" s="34"/>
      <c r="AP1173" s="38"/>
      <c r="AQ1173" s="34"/>
      <c r="AR1173" s="31"/>
      <c r="AS1173" s="38"/>
      <c r="AT1173" s="38"/>
      <c r="AU1173" s="37"/>
      <c r="AV1173" s="38"/>
      <c r="AW1173" s="38"/>
      <c r="AX1173" s="147"/>
      <c r="AY1173" s="60"/>
      <c r="AZ1173" s="60"/>
      <c r="BA1173" s="148"/>
      <c r="BB1173" s="282"/>
      <c r="BC1173" s="283"/>
      <c r="BD1173" s="147"/>
      <c r="BE1173" s="147"/>
      <c r="BF1173" s="147"/>
      <c r="BG1173" s="147"/>
      <c r="BH1173" s="147"/>
      <c r="BI1173" s="147"/>
      <c r="BJ1173" s="147"/>
      <c r="BK1173" s="148"/>
      <c r="BL1173" s="149"/>
      <c r="BM1173" s="149"/>
      <c r="BN1173" s="147"/>
      <c r="BO1173" s="38"/>
      <c r="BP1173" s="38"/>
      <c r="BQ1173" s="187"/>
      <c r="BR1173" s="61"/>
      <c r="BS1173" s="61"/>
      <c r="BT1173" s="188"/>
      <c r="BU1173" s="275"/>
      <c r="BV1173" s="275"/>
      <c r="BW1173" s="187"/>
      <c r="BX1173" s="187"/>
      <c r="BY1173" s="187"/>
      <c r="BZ1173" s="187"/>
      <c r="CA1173" s="187"/>
      <c r="CB1173" s="187"/>
      <c r="CC1173" s="187"/>
      <c r="CD1173" s="187"/>
      <c r="CE1173" s="187"/>
      <c r="CF1173" s="188"/>
      <c r="CG1173" s="189"/>
      <c r="CH1173" s="189"/>
      <c r="CI1173" s="187"/>
      <c r="CJ1173" s="38"/>
      <c r="CK1173" s="38"/>
      <c r="CL1173" s="38"/>
      <c r="CM1173" s="38"/>
      <c r="CN1173" s="38"/>
      <c r="CO1173" s="38"/>
      <c r="CP1173" s="38"/>
      <c r="CQ1173" s="38"/>
      <c r="CR1173" s="38"/>
      <c r="CS1173" s="38"/>
    </row>
    <row r="1174" spans="1:97" ht="13.5" customHeight="1" x14ac:dyDescent="0.35">
      <c r="A1174" s="25"/>
      <c r="B1174" s="132"/>
      <c r="C1174" s="27"/>
      <c r="D1174" s="104"/>
      <c r="E1174" s="105"/>
      <c r="F1174" s="29"/>
      <c r="G1174" s="30"/>
      <c r="H1174" s="30"/>
      <c r="I1174" s="31"/>
      <c r="J1174" s="106"/>
      <c r="K1174" s="106"/>
      <c r="L1174" s="107"/>
      <c r="M1174" s="107"/>
      <c r="N1174" s="108"/>
      <c r="O1174" s="108"/>
      <c r="P1174" s="108"/>
      <c r="Q1174" s="108"/>
      <c r="R1174" s="108"/>
      <c r="S1174" s="107"/>
      <c r="T1174" s="107"/>
      <c r="U1174" s="33"/>
      <c r="V1174" s="31"/>
      <c r="W1174" s="38"/>
      <c r="X1174" s="38"/>
      <c r="Y1174" s="38"/>
      <c r="Z1174" s="38"/>
      <c r="AA1174" s="38"/>
      <c r="AB1174" s="33"/>
      <c r="AC1174" s="33"/>
      <c r="AD1174" s="33"/>
      <c r="AE1174" s="33"/>
      <c r="AF1174" s="33"/>
      <c r="AG1174" s="33"/>
      <c r="AH1174" s="33"/>
      <c r="AI1174" s="170"/>
      <c r="AJ1174" s="170"/>
      <c r="AK1174" s="170"/>
      <c r="AL1174" s="170"/>
      <c r="AM1174" s="33"/>
      <c r="AN1174" s="48"/>
      <c r="AO1174" s="34"/>
      <c r="AP1174" s="38"/>
      <c r="AQ1174" s="34"/>
      <c r="AR1174" s="31"/>
      <c r="AS1174" s="38"/>
      <c r="AT1174" s="38"/>
      <c r="AU1174" s="37"/>
      <c r="AV1174" s="38"/>
      <c r="AW1174" s="38"/>
      <c r="AX1174" s="147"/>
      <c r="AY1174" s="60"/>
      <c r="AZ1174" s="60"/>
      <c r="BA1174" s="148"/>
      <c r="BB1174" s="282"/>
      <c r="BC1174" s="283"/>
      <c r="BD1174" s="147"/>
      <c r="BE1174" s="147"/>
      <c r="BF1174" s="147"/>
      <c r="BG1174" s="147"/>
      <c r="BH1174" s="147"/>
      <c r="BI1174" s="147"/>
      <c r="BJ1174" s="147"/>
      <c r="BK1174" s="148"/>
      <c r="BL1174" s="149"/>
      <c r="BM1174" s="149"/>
      <c r="BN1174" s="147"/>
      <c r="BO1174" s="38"/>
      <c r="BP1174" s="38"/>
      <c r="BQ1174" s="187"/>
      <c r="BR1174" s="61"/>
      <c r="BS1174" s="61"/>
      <c r="BT1174" s="188"/>
      <c r="BU1174" s="275"/>
      <c r="BV1174" s="275"/>
      <c r="BW1174" s="187"/>
      <c r="BX1174" s="187"/>
      <c r="BY1174" s="187"/>
      <c r="BZ1174" s="187"/>
      <c r="CA1174" s="187"/>
      <c r="CB1174" s="187"/>
      <c r="CC1174" s="187"/>
      <c r="CD1174" s="187"/>
      <c r="CE1174" s="187"/>
      <c r="CF1174" s="188"/>
      <c r="CG1174" s="189"/>
      <c r="CH1174" s="189"/>
      <c r="CI1174" s="187"/>
      <c r="CJ1174" s="38"/>
      <c r="CK1174" s="38"/>
      <c r="CL1174" s="38"/>
      <c r="CM1174" s="38"/>
      <c r="CN1174" s="38"/>
      <c r="CO1174" s="38"/>
      <c r="CP1174" s="38"/>
      <c r="CQ1174" s="38"/>
      <c r="CR1174" s="38"/>
      <c r="CS1174" s="38"/>
    </row>
    <row r="1175" spans="1:97" ht="13.5" customHeight="1" x14ac:dyDescent="0.35">
      <c r="A1175" s="25"/>
      <c r="B1175" s="132"/>
      <c r="C1175" s="27"/>
      <c r="D1175" s="104"/>
      <c r="E1175" s="105"/>
      <c r="F1175" s="29"/>
      <c r="G1175" s="30"/>
      <c r="H1175" s="30"/>
      <c r="I1175" s="31"/>
      <c r="J1175" s="106"/>
      <c r="K1175" s="106"/>
      <c r="L1175" s="107"/>
      <c r="M1175" s="107"/>
      <c r="N1175" s="108"/>
      <c r="O1175" s="108"/>
      <c r="P1175" s="108"/>
      <c r="Q1175" s="108"/>
      <c r="R1175" s="108"/>
      <c r="S1175" s="107"/>
      <c r="T1175" s="107"/>
      <c r="U1175" s="33"/>
      <c r="V1175" s="31"/>
      <c r="W1175" s="38"/>
      <c r="X1175" s="38"/>
      <c r="Y1175" s="38"/>
      <c r="Z1175" s="38"/>
      <c r="AA1175" s="38"/>
      <c r="AB1175" s="33"/>
      <c r="AC1175" s="33"/>
      <c r="AD1175" s="33"/>
      <c r="AE1175" s="33"/>
      <c r="AF1175" s="33"/>
      <c r="AG1175" s="33"/>
      <c r="AH1175" s="33"/>
      <c r="AI1175" s="170"/>
      <c r="AJ1175" s="170"/>
      <c r="AK1175" s="170"/>
      <c r="AL1175" s="170"/>
      <c r="AM1175" s="33"/>
      <c r="AN1175" s="48"/>
      <c r="AO1175" s="34"/>
      <c r="AP1175" s="38"/>
      <c r="AQ1175" s="34"/>
      <c r="AR1175" s="31"/>
      <c r="AS1175" s="38"/>
      <c r="AT1175" s="38"/>
      <c r="AU1175" s="37"/>
      <c r="AV1175" s="38"/>
      <c r="AW1175" s="38"/>
      <c r="AX1175" s="147"/>
      <c r="AY1175" s="60"/>
      <c r="AZ1175" s="60"/>
      <c r="BA1175" s="148"/>
      <c r="BB1175" s="282"/>
      <c r="BC1175" s="283"/>
      <c r="BD1175" s="147"/>
      <c r="BE1175" s="147"/>
      <c r="BF1175" s="147"/>
      <c r="BG1175" s="147"/>
      <c r="BH1175" s="147"/>
      <c r="BI1175" s="147"/>
      <c r="BJ1175" s="147"/>
      <c r="BK1175" s="148"/>
      <c r="BL1175" s="149"/>
      <c r="BM1175" s="149"/>
      <c r="BN1175" s="147"/>
      <c r="BO1175" s="38"/>
      <c r="BP1175" s="38"/>
      <c r="BQ1175" s="187"/>
      <c r="BR1175" s="61"/>
      <c r="BS1175" s="61"/>
      <c r="BT1175" s="188"/>
      <c r="BU1175" s="275"/>
      <c r="BV1175" s="275"/>
      <c r="BW1175" s="187"/>
      <c r="BX1175" s="187"/>
      <c r="BY1175" s="187"/>
      <c r="BZ1175" s="187"/>
      <c r="CA1175" s="187"/>
      <c r="CB1175" s="187"/>
      <c r="CC1175" s="187"/>
      <c r="CD1175" s="187"/>
      <c r="CE1175" s="187"/>
      <c r="CF1175" s="188"/>
      <c r="CG1175" s="189"/>
      <c r="CH1175" s="189"/>
      <c r="CI1175" s="187"/>
      <c r="CJ1175" s="38"/>
      <c r="CK1175" s="38"/>
      <c r="CL1175" s="38"/>
      <c r="CM1175" s="38"/>
      <c r="CN1175" s="38"/>
      <c r="CO1175" s="38"/>
      <c r="CP1175" s="38"/>
      <c r="CQ1175" s="38"/>
      <c r="CR1175" s="38"/>
      <c r="CS1175" s="38"/>
    </row>
    <row r="1176" spans="1:97" ht="13.5" customHeight="1" x14ac:dyDescent="0.35">
      <c r="A1176" s="25"/>
      <c r="B1176" s="132"/>
      <c r="C1176" s="27"/>
      <c r="D1176" s="104"/>
      <c r="E1176" s="105"/>
      <c r="F1176" s="29"/>
      <c r="G1176" s="30"/>
      <c r="H1176" s="30"/>
      <c r="I1176" s="31"/>
      <c r="J1176" s="106"/>
      <c r="K1176" s="106"/>
      <c r="L1176" s="107"/>
      <c r="M1176" s="107"/>
      <c r="N1176" s="108"/>
      <c r="O1176" s="108"/>
      <c r="P1176" s="108"/>
      <c r="Q1176" s="108"/>
      <c r="R1176" s="108"/>
      <c r="S1176" s="107"/>
      <c r="T1176" s="107"/>
      <c r="U1176" s="33"/>
      <c r="V1176" s="31"/>
      <c r="W1176" s="38"/>
      <c r="X1176" s="38"/>
      <c r="Y1176" s="38"/>
      <c r="Z1176" s="38"/>
      <c r="AA1176" s="38"/>
      <c r="AB1176" s="33"/>
      <c r="AC1176" s="33"/>
      <c r="AD1176" s="33"/>
      <c r="AE1176" s="33"/>
      <c r="AF1176" s="33"/>
      <c r="AG1176" s="33"/>
      <c r="AH1176" s="33"/>
      <c r="AI1176" s="170"/>
      <c r="AJ1176" s="170"/>
      <c r="AK1176" s="170"/>
      <c r="AL1176" s="170"/>
      <c r="AM1176" s="33"/>
      <c r="AN1176" s="48"/>
      <c r="AO1176" s="34"/>
      <c r="AP1176" s="38"/>
      <c r="AQ1176" s="34"/>
      <c r="AR1176" s="31"/>
      <c r="AS1176" s="38"/>
      <c r="AT1176" s="38"/>
      <c r="AU1176" s="37"/>
      <c r="AV1176" s="38"/>
      <c r="AW1176" s="38"/>
      <c r="AX1176" s="147"/>
      <c r="AY1176" s="60"/>
      <c r="AZ1176" s="60"/>
      <c r="BA1176" s="148"/>
      <c r="BB1176" s="282"/>
      <c r="BC1176" s="283"/>
      <c r="BD1176" s="147"/>
      <c r="BE1176" s="147"/>
      <c r="BF1176" s="147"/>
      <c r="BG1176" s="147"/>
      <c r="BH1176" s="147"/>
      <c r="BI1176" s="147"/>
      <c r="BJ1176" s="147"/>
      <c r="BK1176" s="148"/>
      <c r="BL1176" s="149"/>
      <c r="BM1176" s="149"/>
      <c r="BN1176" s="147"/>
      <c r="BO1176" s="38"/>
      <c r="BP1176" s="38"/>
      <c r="BQ1176" s="187"/>
      <c r="BR1176" s="61"/>
      <c r="BS1176" s="61"/>
      <c r="BT1176" s="188"/>
      <c r="BU1176" s="275"/>
      <c r="BV1176" s="275"/>
      <c r="BW1176" s="187"/>
      <c r="BX1176" s="187"/>
      <c r="BY1176" s="187"/>
      <c r="BZ1176" s="187"/>
      <c r="CA1176" s="187"/>
      <c r="CB1176" s="187"/>
      <c r="CC1176" s="187"/>
      <c r="CD1176" s="187"/>
      <c r="CE1176" s="187"/>
      <c r="CF1176" s="188"/>
      <c r="CG1176" s="189"/>
      <c r="CH1176" s="189"/>
      <c r="CI1176" s="187"/>
      <c r="CJ1176" s="38"/>
      <c r="CK1176" s="38"/>
      <c r="CL1176" s="38"/>
      <c r="CM1176" s="38"/>
      <c r="CN1176" s="38"/>
      <c r="CO1176" s="38"/>
      <c r="CP1176" s="38"/>
      <c r="CQ1176" s="38"/>
      <c r="CR1176" s="38"/>
      <c r="CS1176" s="38"/>
    </row>
    <row r="1177" spans="1:97" ht="13.5" customHeight="1" x14ac:dyDescent="0.35">
      <c r="A1177" s="25"/>
      <c r="B1177" s="132"/>
      <c r="C1177" s="27"/>
      <c r="D1177" s="104"/>
      <c r="E1177" s="105"/>
      <c r="F1177" s="29"/>
      <c r="G1177" s="30"/>
      <c r="H1177" s="30"/>
      <c r="I1177" s="31"/>
      <c r="J1177" s="106"/>
      <c r="K1177" s="106"/>
      <c r="L1177" s="107"/>
      <c r="M1177" s="107"/>
      <c r="N1177" s="108"/>
      <c r="O1177" s="108"/>
      <c r="P1177" s="108"/>
      <c r="Q1177" s="108"/>
      <c r="R1177" s="108"/>
      <c r="S1177" s="107"/>
      <c r="T1177" s="107"/>
      <c r="U1177" s="33"/>
      <c r="V1177" s="31"/>
      <c r="W1177" s="38"/>
      <c r="X1177" s="38"/>
      <c r="Y1177" s="38"/>
      <c r="Z1177" s="38"/>
      <c r="AA1177" s="38"/>
      <c r="AB1177" s="33"/>
      <c r="AC1177" s="33"/>
      <c r="AD1177" s="33"/>
      <c r="AE1177" s="33"/>
      <c r="AF1177" s="33"/>
      <c r="AG1177" s="33"/>
      <c r="AH1177" s="33"/>
      <c r="AI1177" s="170"/>
      <c r="AJ1177" s="170"/>
      <c r="AK1177" s="170"/>
      <c r="AL1177" s="170"/>
      <c r="AM1177" s="33"/>
      <c r="AN1177" s="48"/>
      <c r="AO1177" s="34"/>
      <c r="AP1177" s="38"/>
      <c r="AQ1177" s="34"/>
      <c r="AR1177" s="31"/>
      <c r="AS1177" s="38"/>
      <c r="AT1177" s="38"/>
      <c r="AU1177" s="37"/>
      <c r="AV1177" s="38"/>
      <c r="AW1177" s="38"/>
      <c r="AX1177" s="147"/>
      <c r="AY1177" s="60"/>
      <c r="AZ1177" s="60"/>
      <c r="BA1177" s="148"/>
      <c r="BB1177" s="282"/>
      <c r="BC1177" s="283"/>
      <c r="BD1177" s="147"/>
      <c r="BE1177" s="147"/>
      <c r="BF1177" s="147"/>
      <c r="BG1177" s="147"/>
      <c r="BH1177" s="147"/>
      <c r="BI1177" s="147"/>
      <c r="BJ1177" s="147"/>
      <c r="BK1177" s="148"/>
      <c r="BL1177" s="149"/>
      <c r="BM1177" s="149"/>
      <c r="BN1177" s="147"/>
      <c r="BO1177" s="38"/>
      <c r="BP1177" s="38"/>
      <c r="BQ1177" s="187"/>
      <c r="BR1177" s="61"/>
      <c r="BS1177" s="61"/>
      <c r="BT1177" s="188"/>
      <c r="BU1177" s="275"/>
      <c r="BV1177" s="275"/>
      <c r="BW1177" s="187"/>
      <c r="BX1177" s="187"/>
      <c r="BY1177" s="187"/>
      <c r="BZ1177" s="187"/>
      <c r="CA1177" s="187"/>
      <c r="CB1177" s="187"/>
      <c r="CC1177" s="187"/>
      <c r="CD1177" s="187"/>
      <c r="CE1177" s="187"/>
      <c r="CF1177" s="188"/>
      <c r="CG1177" s="189"/>
      <c r="CH1177" s="189"/>
      <c r="CI1177" s="187"/>
      <c r="CJ1177" s="38"/>
      <c r="CK1177" s="38"/>
      <c r="CL1177" s="38"/>
      <c r="CM1177" s="38"/>
      <c r="CN1177" s="38"/>
      <c r="CO1177" s="38"/>
      <c r="CP1177" s="38"/>
      <c r="CQ1177" s="38"/>
      <c r="CR1177" s="38"/>
      <c r="CS1177" s="38"/>
    </row>
    <row r="1178" spans="1:97" ht="13.5" customHeight="1" x14ac:dyDescent="0.35">
      <c r="A1178" s="25"/>
      <c r="B1178" s="132"/>
      <c r="C1178" s="27"/>
      <c r="D1178" s="104"/>
      <c r="E1178" s="105"/>
      <c r="F1178" s="29"/>
      <c r="G1178" s="30"/>
      <c r="H1178" s="30"/>
      <c r="I1178" s="31"/>
      <c r="J1178" s="106"/>
      <c r="K1178" s="106"/>
      <c r="L1178" s="107"/>
      <c r="M1178" s="107"/>
      <c r="N1178" s="108"/>
      <c r="O1178" s="108"/>
      <c r="P1178" s="108"/>
      <c r="Q1178" s="108"/>
      <c r="R1178" s="108"/>
      <c r="S1178" s="107"/>
      <c r="T1178" s="107"/>
      <c r="U1178" s="33"/>
      <c r="V1178" s="31"/>
      <c r="W1178" s="38"/>
      <c r="X1178" s="38"/>
      <c r="Y1178" s="38"/>
      <c r="Z1178" s="38"/>
      <c r="AA1178" s="38"/>
      <c r="AB1178" s="33"/>
      <c r="AC1178" s="33"/>
      <c r="AD1178" s="33"/>
      <c r="AE1178" s="33"/>
      <c r="AF1178" s="33"/>
      <c r="AG1178" s="33"/>
      <c r="AH1178" s="33"/>
      <c r="AI1178" s="170"/>
      <c r="AJ1178" s="170"/>
      <c r="AK1178" s="170"/>
      <c r="AL1178" s="170"/>
      <c r="AM1178" s="33"/>
      <c r="AN1178" s="48"/>
      <c r="AO1178" s="34"/>
      <c r="AP1178" s="38"/>
      <c r="AQ1178" s="34"/>
      <c r="AR1178" s="31"/>
      <c r="AS1178" s="38"/>
      <c r="AT1178" s="38"/>
      <c r="AU1178" s="37"/>
      <c r="AV1178" s="38"/>
      <c r="AW1178" s="38"/>
      <c r="AX1178" s="147"/>
      <c r="AY1178" s="60"/>
      <c r="AZ1178" s="60"/>
      <c r="BA1178" s="148"/>
      <c r="BB1178" s="282"/>
      <c r="BC1178" s="283"/>
      <c r="BD1178" s="147"/>
      <c r="BE1178" s="147"/>
      <c r="BF1178" s="147"/>
      <c r="BG1178" s="147"/>
      <c r="BH1178" s="147"/>
      <c r="BI1178" s="147"/>
      <c r="BJ1178" s="147"/>
      <c r="BK1178" s="148"/>
      <c r="BL1178" s="149"/>
      <c r="BM1178" s="149"/>
      <c r="BN1178" s="147"/>
      <c r="BO1178" s="38"/>
      <c r="BP1178" s="38"/>
      <c r="BQ1178" s="187"/>
      <c r="BR1178" s="61"/>
      <c r="BS1178" s="61"/>
      <c r="BT1178" s="188"/>
      <c r="BU1178" s="275"/>
      <c r="BV1178" s="275"/>
      <c r="BW1178" s="187"/>
      <c r="BX1178" s="187"/>
      <c r="BY1178" s="187"/>
      <c r="BZ1178" s="187"/>
      <c r="CA1178" s="187"/>
      <c r="CB1178" s="187"/>
      <c r="CC1178" s="187"/>
      <c r="CD1178" s="187"/>
      <c r="CE1178" s="187"/>
      <c r="CF1178" s="188"/>
      <c r="CG1178" s="189"/>
      <c r="CH1178" s="189"/>
      <c r="CI1178" s="187"/>
      <c r="CJ1178" s="38"/>
      <c r="CK1178" s="38"/>
      <c r="CL1178" s="38"/>
      <c r="CM1178" s="38"/>
      <c r="CN1178" s="38"/>
      <c r="CO1178" s="38"/>
      <c r="CP1178" s="38"/>
      <c r="CQ1178" s="38"/>
      <c r="CR1178" s="38"/>
      <c r="CS1178" s="38"/>
    </row>
    <row r="1179" spans="1:97" ht="13.5" customHeight="1" x14ac:dyDescent="0.35">
      <c r="A1179" s="25"/>
      <c r="B1179" s="132"/>
      <c r="C1179" s="27"/>
      <c r="D1179" s="104"/>
      <c r="E1179" s="105"/>
      <c r="F1179" s="29"/>
      <c r="G1179" s="30"/>
      <c r="H1179" s="30"/>
      <c r="I1179" s="31"/>
      <c r="J1179" s="106"/>
      <c r="K1179" s="106"/>
      <c r="L1179" s="107"/>
      <c r="M1179" s="107"/>
      <c r="N1179" s="108"/>
      <c r="O1179" s="108"/>
      <c r="P1179" s="108"/>
      <c r="Q1179" s="108"/>
      <c r="R1179" s="108"/>
      <c r="S1179" s="107"/>
      <c r="T1179" s="107"/>
      <c r="U1179" s="33"/>
      <c r="V1179" s="31"/>
      <c r="W1179" s="38"/>
      <c r="X1179" s="38"/>
      <c r="Y1179" s="38"/>
      <c r="Z1179" s="38"/>
      <c r="AA1179" s="38"/>
      <c r="AB1179" s="33"/>
      <c r="AC1179" s="33"/>
      <c r="AD1179" s="33"/>
      <c r="AE1179" s="33"/>
      <c r="AF1179" s="33"/>
      <c r="AG1179" s="33"/>
      <c r="AH1179" s="33"/>
      <c r="AI1179" s="170"/>
      <c r="AJ1179" s="170"/>
      <c r="AK1179" s="170"/>
      <c r="AL1179" s="170"/>
      <c r="AM1179" s="33"/>
      <c r="AN1179" s="48"/>
      <c r="AO1179" s="34"/>
      <c r="AP1179" s="38"/>
      <c r="AQ1179" s="34"/>
      <c r="AR1179" s="31"/>
      <c r="AS1179" s="38"/>
      <c r="AT1179" s="38"/>
      <c r="AU1179" s="37"/>
      <c r="AV1179" s="38"/>
      <c r="AW1179" s="38"/>
      <c r="AX1179" s="147"/>
      <c r="AY1179" s="60"/>
      <c r="AZ1179" s="60"/>
      <c r="BA1179" s="148"/>
      <c r="BB1179" s="282"/>
      <c r="BC1179" s="283"/>
      <c r="BD1179" s="147"/>
      <c r="BE1179" s="147"/>
      <c r="BF1179" s="147"/>
      <c r="BG1179" s="147"/>
      <c r="BH1179" s="147"/>
      <c r="BI1179" s="147"/>
      <c r="BJ1179" s="147"/>
      <c r="BK1179" s="148"/>
      <c r="BL1179" s="149"/>
      <c r="BM1179" s="149"/>
      <c r="BN1179" s="147"/>
      <c r="BO1179" s="38"/>
      <c r="BP1179" s="38"/>
      <c r="BQ1179" s="187"/>
      <c r="BR1179" s="61"/>
      <c r="BS1179" s="61"/>
      <c r="BT1179" s="188"/>
      <c r="BU1179" s="275"/>
      <c r="BV1179" s="275"/>
      <c r="BW1179" s="187"/>
      <c r="BX1179" s="187"/>
      <c r="BY1179" s="187"/>
      <c r="BZ1179" s="187"/>
      <c r="CA1179" s="187"/>
      <c r="CB1179" s="187"/>
      <c r="CC1179" s="187"/>
      <c r="CD1179" s="187"/>
      <c r="CE1179" s="187"/>
      <c r="CF1179" s="188"/>
      <c r="CG1179" s="189"/>
      <c r="CH1179" s="189"/>
      <c r="CI1179" s="187"/>
      <c r="CJ1179" s="38"/>
      <c r="CK1179" s="38"/>
      <c r="CL1179" s="38"/>
      <c r="CM1179" s="38"/>
      <c r="CN1179" s="38"/>
      <c r="CO1179" s="38"/>
      <c r="CP1179" s="38"/>
      <c r="CQ1179" s="38"/>
      <c r="CR1179" s="38"/>
      <c r="CS1179" s="38"/>
    </row>
    <row r="1180" spans="1:97" ht="13.5" customHeight="1" x14ac:dyDescent="0.35">
      <c r="A1180" s="25"/>
      <c r="B1180" s="132"/>
      <c r="C1180" s="27"/>
      <c r="D1180" s="104"/>
      <c r="E1180" s="105"/>
      <c r="F1180" s="29"/>
      <c r="G1180" s="30"/>
      <c r="H1180" s="30"/>
      <c r="I1180" s="31"/>
      <c r="J1180" s="106"/>
      <c r="K1180" s="106"/>
      <c r="L1180" s="107"/>
      <c r="M1180" s="107"/>
      <c r="N1180" s="108"/>
      <c r="O1180" s="108"/>
      <c r="P1180" s="108"/>
      <c r="Q1180" s="108"/>
      <c r="R1180" s="108"/>
      <c r="S1180" s="107"/>
      <c r="T1180" s="107"/>
      <c r="U1180" s="33"/>
      <c r="V1180" s="31"/>
      <c r="W1180" s="38"/>
      <c r="X1180" s="38"/>
      <c r="Y1180" s="38"/>
      <c r="Z1180" s="38"/>
      <c r="AA1180" s="38"/>
      <c r="AB1180" s="33"/>
      <c r="AC1180" s="33"/>
      <c r="AD1180" s="33"/>
      <c r="AE1180" s="33"/>
      <c r="AF1180" s="33"/>
      <c r="AG1180" s="33"/>
      <c r="AH1180" s="33"/>
      <c r="AI1180" s="170"/>
      <c r="AJ1180" s="170"/>
      <c r="AK1180" s="170"/>
      <c r="AL1180" s="170"/>
      <c r="AM1180" s="33"/>
      <c r="AN1180" s="48"/>
      <c r="AO1180" s="34"/>
      <c r="AP1180" s="38"/>
      <c r="AQ1180" s="34"/>
      <c r="AR1180" s="31"/>
      <c r="AS1180" s="38"/>
      <c r="AT1180" s="38"/>
      <c r="AU1180" s="37"/>
      <c r="AV1180" s="38"/>
      <c r="AW1180" s="38"/>
      <c r="AX1180" s="147"/>
      <c r="AY1180" s="60"/>
      <c r="AZ1180" s="60"/>
      <c r="BA1180" s="148"/>
      <c r="BB1180" s="282"/>
      <c r="BC1180" s="283"/>
      <c r="BD1180" s="147"/>
      <c r="BE1180" s="147"/>
      <c r="BF1180" s="147"/>
      <c r="BG1180" s="147"/>
      <c r="BH1180" s="147"/>
      <c r="BI1180" s="147"/>
      <c r="BJ1180" s="147"/>
      <c r="BK1180" s="148"/>
      <c r="BL1180" s="149"/>
      <c r="BM1180" s="149"/>
      <c r="BN1180" s="147"/>
      <c r="BO1180" s="38"/>
      <c r="BP1180" s="38"/>
      <c r="BQ1180" s="187"/>
      <c r="BR1180" s="61"/>
      <c r="BS1180" s="61"/>
      <c r="BT1180" s="188"/>
      <c r="BU1180" s="275"/>
      <c r="BV1180" s="275"/>
      <c r="BW1180" s="187"/>
      <c r="BX1180" s="187"/>
      <c r="BY1180" s="187"/>
      <c r="BZ1180" s="187"/>
      <c r="CA1180" s="187"/>
      <c r="CB1180" s="187"/>
      <c r="CC1180" s="187"/>
      <c r="CD1180" s="187"/>
      <c r="CE1180" s="187"/>
      <c r="CF1180" s="188"/>
      <c r="CG1180" s="189"/>
      <c r="CH1180" s="189"/>
      <c r="CI1180" s="187"/>
      <c r="CJ1180" s="38"/>
      <c r="CK1180" s="38"/>
      <c r="CL1180" s="38"/>
      <c r="CM1180" s="38"/>
      <c r="CN1180" s="38"/>
      <c r="CO1180" s="38"/>
      <c r="CP1180" s="38"/>
      <c r="CQ1180" s="38"/>
      <c r="CR1180" s="38"/>
      <c r="CS1180" s="38"/>
    </row>
    <row r="1181" spans="1:97" ht="13.5" customHeight="1" x14ac:dyDescent="0.35">
      <c r="A1181" s="25"/>
      <c r="B1181" s="132"/>
      <c r="C1181" s="27"/>
      <c r="D1181" s="104"/>
      <c r="E1181" s="105"/>
      <c r="F1181" s="29"/>
      <c r="G1181" s="30"/>
      <c r="H1181" s="30"/>
      <c r="I1181" s="31"/>
      <c r="J1181" s="106"/>
      <c r="K1181" s="106"/>
      <c r="L1181" s="107"/>
      <c r="M1181" s="107"/>
      <c r="N1181" s="108"/>
      <c r="O1181" s="108"/>
      <c r="P1181" s="108"/>
      <c r="Q1181" s="108"/>
      <c r="R1181" s="108"/>
      <c r="S1181" s="107"/>
      <c r="T1181" s="107"/>
      <c r="U1181" s="33"/>
      <c r="V1181" s="31"/>
      <c r="W1181" s="38"/>
      <c r="X1181" s="38"/>
      <c r="Y1181" s="38"/>
      <c r="Z1181" s="38"/>
      <c r="AA1181" s="38"/>
      <c r="AB1181" s="33"/>
      <c r="AC1181" s="33"/>
      <c r="AD1181" s="33"/>
      <c r="AE1181" s="33"/>
      <c r="AF1181" s="33"/>
      <c r="AG1181" s="33"/>
      <c r="AH1181" s="33"/>
      <c r="AI1181" s="170"/>
      <c r="AJ1181" s="170"/>
      <c r="AK1181" s="170"/>
      <c r="AL1181" s="170"/>
      <c r="AM1181" s="33"/>
      <c r="AN1181" s="48"/>
      <c r="AO1181" s="34"/>
      <c r="AP1181" s="38"/>
      <c r="AQ1181" s="34"/>
      <c r="AR1181" s="31"/>
      <c r="AS1181" s="38"/>
      <c r="AT1181" s="38"/>
      <c r="AU1181" s="37"/>
      <c r="AV1181" s="38"/>
      <c r="AW1181" s="38"/>
      <c r="AX1181" s="147"/>
      <c r="AY1181" s="60"/>
      <c r="AZ1181" s="60"/>
      <c r="BA1181" s="148"/>
      <c r="BB1181" s="282"/>
      <c r="BC1181" s="283"/>
      <c r="BD1181" s="147"/>
      <c r="BE1181" s="147"/>
      <c r="BF1181" s="147"/>
      <c r="BG1181" s="147"/>
      <c r="BH1181" s="147"/>
      <c r="BI1181" s="147"/>
      <c r="BJ1181" s="147"/>
      <c r="BK1181" s="148"/>
      <c r="BL1181" s="149"/>
      <c r="BM1181" s="149"/>
      <c r="BN1181" s="147"/>
      <c r="BO1181" s="38"/>
      <c r="BP1181" s="38"/>
      <c r="BQ1181" s="187"/>
      <c r="BR1181" s="61"/>
      <c r="BS1181" s="61"/>
      <c r="BT1181" s="188"/>
      <c r="BU1181" s="275"/>
      <c r="BV1181" s="275"/>
      <c r="BW1181" s="187"/>
      <c r="BX1181" s="187"/>
      <c r="BY1181" s="187"/>
      <c r="BZ1181" s="187"/>
      <c r="CA1181" s="187"/>
      <c r="CB1181" s="187"/>
      <c r="CC1181" s="187"/>
      <c r="CD1181" s="187"/>
      <c r="CE1181" s="187"/>
      <c r="CF1181" s="188"/>
      <c r="CG1181" s="189"/>
      <c r="CH1181" s="189"/>
      <c r="CI1181" s="187"/>
      <c r="CJ1181" s="38"/>
      <c r="CK1181" s="38"/>
      <c r="CL1181" s="38"/>
      <c r="CM1181" s="38"/>
      <c r="CN1181" s="38"/>
      <c r="CO1181" s="38"/>
      <c r="CP1181" s="38"/>
      <c r="CQ1181" s="38"/>
      <c r="CR1181" s="38"/>
      <c r="CS1181" s="38"/>
    </row>
    <row r="1182" spans="1:97" ht="13.5" customHeight="1" x14ac:dyDescent="0.35">
      <c r="A1182" s="25"/>
      <c r="B1182" s="132"/>
      <c r="C1182" s="27"/>
      <c r="D1182" s="104"/>
      <c r="E1182" s="105"/>
      <c r="F1182" s="29"/>
      <c r="G1182" s="30"/>
      <c r="H1182" s="30"/>
      <c r="I1182" s="31"/>
      <c r="J1182" s="106"/>
      <c r="K1182" s="106"/>
      <c r="L1182" s="107"/>
      <c r="M1182" s="107"/>
      <c r="N1182" s="108"/>
      <c r="O1182" s="108"/>
      <c r="P1182" s="108"/>
      <c r="Q1182" s="108"/>
      <c r="R1182" s="108"/>
      <c r="S1182" s="107"/>
      <c r="T1182" s="107"/>
      <c r="U1182" s="33"/>
      <c r="V1182" s="31"/>
      <c r="W1182" s="38"/>
      <c r="X1182" s="38"/>
      <c r="Y1182" s="38"/>
      <c r="Z1182" s="38"/>
      <c r="AA1182" s="38"/>
      <c r="AB1182" s="33"/>
      <c r="AC1182" s="33"/>
      <c r="AD1182" s="33"/>
      <c r="AE1182" s="33"/>
      <c r="AF1182" s="33"/>
      <c r="AG1182" s="33"/>
      <c r="AH1182" s="33"/>
      <c r="AI1182" s="170"/>
      <c r="AJ1182" s="170"/>
      <c r="AK1182" s="170"/>
      <c r="AL1182" s="170"/>
      <c r="AM1182" s="33"/>
      <c r="AN1182" s="48"/>
      <c r="AO1182" s="34"/>
      <c r="AP1182" s="38"/>
      <c r="AQ1182" s="34"/>
      <c r="AR1182" s="31"/>
      <c r="AS1182" s="38"/>
      <c r="AT1182" s="38"/>
      <c r="AU1182" s="37"/>
      <c r="AV1182" s="38"/>
      <c r="AW1182" s="38"/>
      <c r="AX1182" s="147"/>
      <c r="AY1182" s="60"/>
      <c r="AZ1182" s="60"/>
      <c r="BA1182" s="148"/>
      <c r="BB1182" s="282"/>
      <c r="BC1182" s="283"/>
      <c r="BD1182" s="147"/>
      <c r="BE1182" s="147"/>
      <c r="BF1182" s="147"/>
      <c r="BG1182" s="147"/>
      <c r="BH1182" s="147"/>
      <c r="BI1182" s="147"/>
      <c r="BJ1182" s="147"/>
      <c r="BK1182" s="148"/>
      <c r="BL1182" s="149"/>
      <c r="BM1182" s="149"/>
      <c r="BN1182" s="147"/>
      <c r="BO1182" s="38"/>
      <c r="BP1182" s="38"/>
      <c r="BQ1182" s="187"/>
      <c r="BR1182" s="61"/>
      <c r="BS1182" s="61"/>
      <c r="BT1182" s="188"/>
      <c r="BU1182" s="275"/>
      <c r="BV1182" s="275"/>
      <c r="BW1182" s="187"/>
      <c r="BX1182" s="187"/>
      <c r="BY1182" s="187"/>
      <c r="BZ1182" s="187"/>
      <c r="CA1182" s="187"/>
      <c r="CB1182" s="187"/>
      <c r="CC1182" s="187"/>
      <c r="CD1182" s="187"/>
      <c r="CE1182" s="187"/>
      <c r="CF1182" s="188"/>
      <c r="CG1182" s="189"/>
      <c r="CH1182" s="189"/>
      <c r="CI1182" s="187"/>
      <c r="CJ1182" s="38"/>
      <c r="CK1182" s="38"/>
      <c r="CL1182" s="38"/>
      <c r="CM1182" s="38"/>
      <c r="CN1182" s="38"/>
      <c r="CO1182" s="38"/>
      <c r="CP1182" s="38"/>
      <c r="CQ1182" s="38"/>
      <c r="CR1182" s="38"/>
      <c r="CS1182" s="38"/>
    </row>
    <row r="1183" spans="1:97" ht="13.5" customHeight="1" x14ac:dyDescent="0.35">
      <c r="A1183" s="25"/>
      <c r="B1183" s="132"/>
      <c r="C1183" s="27"/>
      <c r="D1183" s="104"/>
      <c r="E1183" s="105"/>
      <c r="F1183" s="29"/>
      <c r="G1183" s="30"/>
      <c r="H1183" s="30"/>
      <c r="I1183" s="31"/>
      <c r="J1183" s="106"/>
      <c r="K1183" s="106"/>
      <c r="L1183" s="107"/>
      <c r="M1183" s="107"/>
      <c r="N1183" s="108"/>
      <c r="O1183" s="108"/>
      <c r="P1183" s="108"/>
      <c r="Q1183" s="108"/>
      <c r="R1183" s="108"/>
      <c r="S1183" s="107"/>
      <c r="T1183" s="107"/>
      <c r="U1183" s="33"/>
      <c r="V1183" s="31"/>
      <c r="W1183" s="38"/>
      <c r="X1183" s="38"/>
      <c r="Y1183" s="38"/>
      <c r="Z1183" s="38"/>
      <c r="AA1183" s="38"/>
      <c r="AB1183" s="33"/>
      <c r="AC1183" s="33"/>
      <c r="AD1183" s="33"/>
      <c r="AE1183" s="33"/>
      <c r="AF1183" s="33"/>
      <c r="AG1183" s="33"/>
      <c r="AH1183" s="33"/>
      <c r="AI1183" s="170"/>
      <c r="AJ1183" s="170"/>
      <c r="AK1183" s="170"/>
      <c r="AL1183" s="170"/>
      <c r="AM1183" s="33"/>
      <c r="AN1183" s="48"/>
      <c r="AO1183" s="34"/>
      <c r="AP1183" s="38"/>
      <c r="AQ1183" s="34"/>
      <c r="AR1183" s="31"/>
      <c r="AS1183" s="38"/>
      <c r="AT1183" s="38"/>
      <c r="AU1183" s="37"/>
      <c r="AV1183" s="38"/>
      <c r="AW1183" s="38"/>
      <c r="AX1183" s="147"/>
      <c r="AY1183" s="60"/>
      <c r="AZ1183" s="60"/>
      <c r="BA1183" s="148"/>
      <c r="BB1183" s="282"/>
      <c r="BC1183" s="283"/>
      <c r="BD1183" s="147"/>
      <c r="BE1183" s="147"/>
      <c r="BF1183" s="147"/>
      <c r="BG1183" s="147"/>
      <c r="BH1183" s="147"/>
      <c r="BI1183" s="147"/>
      <c r="BJ1183" s="147"/>
      <c r="BK1183" s="148"/>
      <c r="BL1183" s="149"/>
      <c r="BM1183" s="149"/>
      <c r="BN1183" s="147"/>
      <c r="BO1183" s="38"/>
      <c r="BP1183" s="38"/>
      <c r="BQ1183" s="187"/>
      <c r="BR1183" s="61"/>
      <c r="BS1183" s="61"/>
      <c r="BT1183" s="188"/>
      <c r="BU1183" s="275"/>
      <c r="BV1183" s="275"/>
      <c r="BW1183" s="187"/>
      <c r="BX1183" s="187"/>
      <c r="BY1183" s="187"/>
      <c r="BZ1183" s="187"/>
      <c r="CA1183" s="187"/>
      <c r="CB1183" s="187"/>
      <c r="CC1183" s="187"/>
      <c r="CD1183" s="187"/>
      <c r="CE1183" s="187"/>
      <c r="CF1183" s="188"/>
      <c r="CG1183" s="189"/>
      <c r="CH1183" s="189"/>
      <c r="CI1183" s="187"/>
      <c r="CJ1183" s="38"/>
      <c r="CK1183" s="38"/>
      <c r="CL1183" s="38"/>
      <c r="CM1183" s="38"/>
      <c r="CN1183" s="38"/>
      <c r="CO1183" s="38"/>
      <c r="CP1183" s="38"/>
      <c r="CQ1183" s="38"/>
      <c r="CR1183" s="38"/>
      <c r="CS1183" s="38"/>
    </row>
    <row r="1184" spans="1:97" ht="13.5" customHeight="1" x14ac:dyDescent="0.35">
      <c r="A1184" s="25"/>
      <c r="B1184" s="132"/>
      <c r="C1184" s="27"/>
      <c r="D1184" s="104"/>
      <c r="E1184" s="105"/>
      <c r="F1184" s="29"/>
      <c r="G1184" s="30"/>
      <c r="H1184" s="30"/>
      <c r="I1184" s="31"/>
      <c r="J1184" s="106"/>
      <c r="K1184" s="106"/>
      <c r="L1184" s="107"/>
      <c r="M1184" s="107"/>
      <c r="N1184" s="108"/>
      <c r="O1184" s="108"/>
      <c r="P1184" s="108"/>
      <c r="Q1184" s="108"/>
      <c r="R1184" s="108"/>
      <c r="S1184" s="107"/>
      <c r="T1184" s="107"/>
      <c r="U1184" s="33"/>
      <c r="V1184" s="31"/>
      <c r="W1184" s="38"/>
      <c r="X1184" s="38"/>
      <c r="Y1184" s="38"/>
      <c r="Z1184" s="38"/>
      <c r="AA1184" s="38"/>
      <c r="AB1184" s="33"/>
      <c r="AC1184" s="33"/>
      <c r="AD1184" s="33"/>
      <c r="AE1184" s="33"/>
      <c r="AF1184" s="33"/>
      <c r="AG1184" s="33"/>
      <c r="AH1184" s="33"/>
      <c r="AI1184" s="170"/>
      <c r="AJ1184" s="170"/>
      <c r="AK1184" s="170"/>
      <c r="AL1184" s="170"/>
      <c r="AM1184" s="33"/>
      <c r="AN1184" s="48"/>
      <c r="AO1184" s="34"/>
      <c r="AP1184" s="38"/>
      <c r="AQ1184" s="34"/>
      <c r="AR1184" s="31"/>
      <c r="AS1184" s="38"/>
      <c r="AT1184" s="38"/>
      <c r="AU1184" s="37"/>
      <c r="AV1184" s="38"/>
      <c r="AW1184" s="38"/>
      <c r="AX1184" s="147"/>
      <c r="AY1184" s="60"/>
      <c r="AZ1184" s="60"/>
      <c r="BA1184" s="148"/>
      <c r="BB1184" s="282"/>
      <c r="BC1184" s="283"/>
      <c r="BD1184" s="147"/>
      <c r="BE1184" s="147"/>
      <c r="BF1184" s="147"/>
      <c r="BG1184" s="147"/>
      <c r="BH1184" s="147"/>
      <c r="BI1184" s="147"/>
      <c r="BJ1184" s="147"/>
      <c r="BK1184" s="148"/>
      <c r="BL1184" s="149"/>
      <c r="BM1184" s="149"/>
      <c r="BN1184" s="147"/>
      <c r="BO1184" s="38"/>
      <c r="BP1184" s="38"/>
      <c r="BQ1184" s="187"/>
      <c r="BR1184" s="61"/>
      <c r="BS1184" s="61"/>
      <c r="BT1184" s="188"/>
      <c r="BU1184" s="275"/>
      <c r="BV1184" s="275"/>
      <c r="BW1184" s="187"/>
      <c r="BX1184" s="187"/>
      <c r="BY1184" s="187"/>
      <c r="BZ1184" s="187"/>
      <c r="CA1184" s="187"/>
      <c r="CB1184" s="187"/>
      <c r="CC1184" s="187"/>
      <c r="CD1184" s="187"/>
      <c r="CE1184" s="187"/>
      <c r="CF1184" s="188"/>
      <c r="CG1184" s="189"/>
      <c r="CH1184" s="189"/>
      <c r="CI1184" s="187"/>
      <c r="CJ1184" s="38"/>
      <c r="CK1184" s="38"/>
      <c r="CL1184" s="38"/>
      <c r="CM1184" s="38"/>
      <c r="CN1184" s="38"/>
      <c r="CO1184" s="38"/>
      <c r="CP1184" s="38"/>
      <c r="CQ1184" s="38"/>
      <c r="CR1184" s="38"/>
      <c r="CS1184" s="38"/>
    </row>
    <row r="1185" spans="1:97" ht="13.5" customHeight="1" x14ac:dyDescent="0.35">
      <c r="A1185" s="25"/>
      <c r="B1185" s="132"/>
      <c r="C1185" s="27"/>
      <c r="D1185" s="104"/>
      <c r="E1185" s="105"/>
      <c r="F1185" s="29"/>
      <c r="G1185" s="30"/>
      <c r="H1185" s="30"/>
      <c r="I1185" s="31"/>
      <c r="J1185" s="106"/>
      <c r="K1185" s="106"/>
      <c r="L1185" s="107"/>
      <c r="M1185" s="107"/>
      <c r="N1185" s="108"/>
      <c r="O1185" s="108"/>
      <c r="P1185" s="108"/>
      <c r="Q1185" s="108"/>
      <c r="R1185" s="108"/>
      <c r="S1185" s="107"/>
      <c r="T1185" s="107"/>
      <c r="U1185" s="33"/>
      <c r="V1185" s="31"/>
      <c r="W1185" s="38"/>
      <c r="X1185" s="38"/>
      <c r="Y1185" s="38"/>
      <c r="Z1185" s="38"/>
      <c r="AA1185" s="38"/>
      <c r="AB1185" s="33"/>
      <c r="AC1185" s="33"/>
      <c r="AD1185" s="33"/>
      <c r="AE1185" s="33"/>
      <c r="AF1185" s="33"/>
      <c r="AG1185" s="33"/>
      <c r="AH1185" s="33"/>
      <c r="AI1185" s="170"/>
      <c r="AJ1185" s="170"/>
      <c r="AK1185" s="170"/>
      <c r="AL1185" s="170"/>
      <c r="AM1185" s="33"/>
      <c r="AN1185" s="48"/>
      <c r="AO1185" s="34"/>
      <c r="AP1185" s="38"/>
      <c r="AQ1185" s="34"/>
      <c r="AR1185" s="31"/>
      <c r="AS1185" s="38"/>
      <c r="AT1185" s="38"/>
      <c r="AU1185" s="37"/>
      <c r="AV1185" s="38"/>
      <c r="AW1185" s="38"/>
      <c r="AX1185" s="147"/>
      <c r="AY1185" s="60"/>
      <c r="AZ1185" s="60"/>
      <c r="BA1185" s="148"/>
      <c r="BB1185" s="282"/>
      <c r="BC1185" s="283"/>
      <c r="BD1185" s="147"/>
      <c r="BE1185" s="147"/>
      <c r="BF1185" s="147"/>
      <c r="BG1185" s="147"/>
      <c r="BH1185" s="147"/>
      <c r="BI1185" s="147"/>
      <c r="BJ1185" s="147"/>
      <c r="BK1185" s="148"/>
      <c r="BL1185" s="149"/>
      <c r="BM1185" s="149"/>
      <c r="BN1185" s="147"/>
      <c r="BO1185" s="38"/>
      <c r="BP1185" s="38"/>
      <c r="BQ1185" s="187"/>
      <c r="BR1185" s="61"/>
      <c r="BS1185" s="61"/>
      <c r="BT1185" s="188"/>
      <c r="BU1185" s="275"/>
      <c r="BV1185" s="275"/>
      <c r="BW1185" s="187"/>
      <c r="BX1185" s="187"/>
      <c r="BY1185" s="187"/>
      <c r="BZ1185" s="187"/>
      <c r="CA1185" s="187"/>
      <c r="CB1185" s="187"/>
      <c r="CC1185" s="187"/>
      <c r="CD1185" s="187"/>
      <c r="CE1185" s="187"/>
      <c r="CF1185" s="188"/>
      <c r="CG1185" s="189"/>
      <c r="CH1185" s="189"/>
      <c r="CI1185" s="187"/>
      <c r="CJ1185" s="38"/>
      <c r="CK1185" s="38"/>
      <c r="CL1185" s="38"/>
      <c r="CM1185" s="38"/>
      <c r="CN1185" s="38"/>
      <c r="CO1185" s="38"/>
      <c r="CP1185" s="38"/>
      <c r="CQ1185" s="38"/>
      <c r="CR1185" s="38"/>
      <c r="CS1185" s="38"/>
    </row>
    <row r="1186" spans="1:97" ht="13.5" customHeight="1" x14ac:dyDescent="0.35">
      <c r="A1186" s="25"/>
      <c r="B1186" s="132"/>
      <c r="C1186" s="27"/>
      <c r="D1186" s="104"/>
      <c r="E1186" s="105"/>
      <c r="F1186" s="29"/>
      <c r="G1186" s="30"/>
      <c r="H1186" s="30"/>
      <c r="I1186" s="31"/>
      <c r="J1186" s="106"/>
      <c r="K1186" s="106"/>
      <c r="L1186" s="107"/>
      <c r="M1186" s="107"/>
      <c r="N1186" s="108"/>
      <c r="O1186" s="108"/>
      <c r="P1186" s="108"/>
      <c r="Q1186" s="108"/>
      <c r="R1186" s="108"/>
      <c r="S1186" s="107"/>
      <c r="T1186" s="107"/>
      <c r="U1186" s="33"/>
      <c r="V1186" s="31"/>
      <c r="W1186" s="38"/>
      <c r="X1186" s="38"/>
      <c r="Y1186" s="38"/>
      <c r="Z1186" s="38"/>
      <c r="AA1186" s="38"/>
      <c r="AB1186" s="33"/>
      <c r="AC1186" s="33"/>
      <c r="AD1186" s="33"/>
      <c r="AE1186" s="33"/>
      <c r="AF1186" s="33"/>
      <c r="AG1186" s="33"/>
      <c r="AH1186" s="33"/>
      <c r="AI1186" s="170"/>
      <c r="AJ1186" s="170"/>
      <c r="AK1186" s="170"/>
      <c r="AL1186" s="170"/>
      <c r="AM1186" s="33"/>
      <c r="AN1186" s="48"/>
      <c r="AO1186" s="34"/>
      <c r="AP1186" s="38"/>
      <c r="AQ1186" s="34"/>
      <c r="AR1186" s="31"/>
      <c r="AS1186" s="38"/>
      <c r="AT1186" s="38"/>
      <c r="AU1186" s="37"/>
      <c r="AV1186" s="38"/>
      <c r="AW1186" s="38"/>
      <c r="AX1186" s="147"/>
      <c r="AY1186" s="60"/>
      <c r="AZ1186" s="60"/>
      <c r="BA1186" s="148"/>
      <c r="BB1186" s="282"/>
      <c r="BC1186" s="283"/>
      <c r="BD1186" s="147"/>
      <c r="BE1186" s="147"/>
      <c r="BF1186" s="147"/>
      <c r="BG1186" s="147"/>
      <c r="BH1186" s="147"/>
      <c r="BI1186" s="147"/>
      <c r="BJ1186" s="147"/>
      <c r="BK1186" s="148"/>
      <c r="BL1186" s="149"/>
      <c r="BM1186" s="149"/>
      <c r="BN1186" s="147"/>
      <c r="BO1186" s="38"/>
      <c r="BP1186" s="38"/>
      <c r="BQ1186" s="187"/>
      <c r="BR1186" s="61"/>
      <c r="BS1186" s="61"/>
      <c r="BT1186" s="188"/>
      <c r="BU1186" s="275"/>
      <c r="BV1186" s="275"/>
      <c r="BW1186" s="187"/>
      <c r="BX1186" s="187"/>
      <c r="BY1186" s="187"/>
      <c r="BZ1186" s="187"/>
      <c r="CA1186" s="187"/>
      <c r="CB1186" s="187"/>
      <c r="CC1186" s="187"/>
      <c r="CD1186" s="187"/>
      <c r="CE1186" s="187"/>
      <c r="CF1186" s="188"/>
      <c r="CG1186" s="189"/>
      <c r="CH1186" s="189"/>
      <c r="CI1186" s="187"/>
      <c r="CJ1186" s="38"/>
      <c r="CK1186" s="38"/>
      <c r="CL1186" s="38"/>
      <c r="CM1186" s="38"/>
      <c r="CN1186" s="38"/>
      <c r="CO1186" s="38"/>
      <c r="CP1186" s="38"/>
      <c r="CQ1186" s="38"/>
      <c r="CR1186" s="38"/>
      <c r="CS1186" s="38"/>
    </row>
    <row r="1187" spans="1:97" ht="13.5" customHeight="1" x14ac:dyDescent="0.35">
      <c r="A1187" s="25"/>
      <c r="B1187" s="132"/>
      <c r="C1187" s="27"/>
      <c r="D1187" s="104"/>
      <c r="E1187" s="105"/>
      <c r="F1187" s="29"/>
      <c r="G1187" s="30"/>
      <c r="H1187" s="30"/>
      <c r="I1187" s="31"/>
      <c r="J1187" s="106"/>
      <c r="K1187" s="106"/>
      <c r="L1187" s="107"/>
      <c r="M1187" s="107"/>
      <c r="N1187" s="108"/>
      <c r="O1187" s="108"/>
      <c r="P1187" s="108"/>
      <c r="Q1187" s="108"/>
      <c r="R1187" s="108"/>
      <c r="S1187" s="107"/>
      <c r="T1187" s="107"/>
      <c r="U1187" s="33"/>
      <c r="V1187" s="31"/>
      <c r="W1187" s="38"/>
      <c r="X1187" s="38"/>
      <c r="Y1187" s="38"/>
      <c r="Z1187" s="38"/>
      <c r="AA1187" s="38"/>
      <c r="AB1187" s="33"/>
      <c r="AC1187" s="33"/>
      <c r="AD1187" s="33"/>
      <c r="AE1187" s="33"/>
      <c r="AF1187" s="33"/>
      <c r="AG1187" s="33"/>
      <c r="AH1187" s="33"/>
      <c r="AI1187" s="170"/>
      <c r="AJ1187" s="170"/>
      <c r="AK1187" s="170"/>
      <c r="AL1187" s="170"/>
      <c r="AM1187" s="33"/>
      <c r="AN1187" s="48"/>
      <c r="AO1187" s="34"/>
      <c r="AP1187" s="38"/>
      <c r="AQ1187" s="34"/>
      <c r="AR1187" s="31"/>
      <c r="AS1187" s="38"/>
      <c r="AT1187" s="38"/>
      <c r="AU1187" s="37"/>
      <c r="AV1187" s="38"/>
      <c r="AW1187" s="38"/>
      <c r="AX1187" s="147"/>
      <c r="AY1187" s="60"/>
      <c r="AZ1187" s="60"/>
      <c r="BA1187" s="148"/>
      <c r="BB1187" s="282"/>
      <c r="BC1187" s="283"/>
      <c r="BD1187" s="147"/>
      <c r="BE1187" s="147"/>
      <c r="BF1187" s="147"/>
      <c r="BG1187" s="147"/>
      <c r="BH1187" s="147"/>
      <c r="BI1187" s="147"/>
      <c r="BJ1187" s="147"/>
      <c r="BK1187" s="148"/>
      <c r="BL1187" s="149"/>
      <c r="BM1187" s="149"/>
      <c r="BN1187" s="147"/>
      <c r="BO1187" s="38"/>
      <c r="BP1187" s="38"/>
      <c r="BQ1187" s="187"/>
      <c r="BR1187" s="61"/>
      <c r="BS1187" s="61"/>
      <c r="BT1187" s="188"/>
      <c r="BU1187" s="275"/>
      <c r="BV1187" s="275"/>
      <c r="BW1187" s="187"/>
      <c r="BX1187" s="187"/>
      <c r="BY1187" s="187"/>
      <c r="BZ1187" s="187"/>
      <c r="CA1187" s="187"/>
      <c r="CB1187" s="187"/>
      <c r="CC1187" s="187"/>
      <c r="CD1187" s="187"/>
      <c r="CE1187" s="187"/>
      <c r="CF1187" s="188"/>
      <c r="CG1187" s="189"/>
      <c r="CH1187" s="189"/>
      <c r="CI1187" s="187"/>
      <c r="CJ1187" s="38"/>
      <c r="CK1187" s="38"/>
      <c r="CL1187" s="38"/>
      <c r="CM1187" s="38"/>
      <c r="CN1187" s="38"/>
      <c r="CO1187" s="38"/>
      <c r="CP1187" s="38"/>
      <c r="CQ1187" s="38"/>
      <c r="CR1187" s="38"/>
      <c r="CS1187" s="38"/>
    </row>
    <row r="1188" spans="1:97" ht="13.5" customHeight="1" x14ac:dyDescent="0.35">
      <c r="A1188" s="25"/>
      <c r="B1188" s="132"/>
      <c r="C1188" s="27"/>
      <c r="D1188" s="104"/>
      <c r="E1188" s="105"/>
      <c r="F1188" s="29"/>
      <c r="G1188" s="30"/>
      <c r="H1188" s="30"/>
      <c r="I1188" s="31"/>
      <c r="J1188" s="106"/>
      <c r="K1188" s="106"/>
      <c r="L1188" s="107"/>
      <c r="M1188" s="107"/>
      <c r="N1188" s="108"/>
      <c r="O1188" s="108"/>
      <c r="P1188" s="108"/>
      <c r="Q1188" s="108"/>
      <c r="R1188" s="108"/>
      <c r="S1188" s="107"/>
      <c r="T1188" s="107"/>
      <c r="U1188" s="33"/>
      <c r="V1188" s="31"/>
      <c r="W1188" s="38"/>
      <c r="X1188" s="38"/>
      <c r="Y1188" s="38"/>
      <c r="Z1188" s="38"/>
      <c r="AA1188" s="38"/>
      <c r="AB1188" s="33"/>
      <c r="AC1188" s="33"/>
      <c r="AD1188" s="33"/>
      <c r="AE1188" s="33"/>
      <c r="AF1188" s="33"/>
      <c r="AG1188" s="33"/>
      <c r="AH1188" s="33"/>
      <c r="AI1188" s="170"/>
      <c r="AJ1188" s="170"/>
      <c r="AK1188" s="170"/>
      <c r="AL1188" s="170"/>
      <c r="AM1188" s="33"/>
      <c r="AN1188" s="48"/>
      <c r="AO1188" s="34"/>
      <c r="AP1188" s="38"/>
      <c r="AQ1188" s="34"/>
      <c r="AR1188" s="31"/>
      <c r="AS1188" s="38"/>
      <c r="AT1188" s="38"/>
      <c r="AU1188" s="37"/>
      <c r="AV1188" s="38"/>
      <c r="AW1188" s="38"/>
      <c r="AX1188" s="147"/>
      <c r="AY1188" s="60"/>
      <c r="AZ1188" s="60"/>
      <c r="BA1188" s="148"/>
      <c r="BB1188" s="282"/>
      <c r="BC1188" s="283"/>
      <c r="BD1188" s="147"/>
      <c r="BE1188" s="147"/>
      <c r="BF1188" s="147"/>
      <c r="BG1188" s="147"/>
      <c r="BH1188" s="147"/>
      <c r="BI1188" s="147"/>
      <c r="BJ1188" s="147"/>
      <c r="BK1188" s="148"/>
      <c r="BL1188" s="149"/>
      <c r="BM1188" s="149"/>
      <c r="BN1188" s="147"/>
      <c r="BO1188" s="38"/>
      <c r="BP1188" s="38"/>
      <c r="BQ1188" s="187"/>
      <c r="BR1188" s="61"/>
      <c r="BS1188" s="61"/>
      <c r="BT1188" s="188"/>
      <c r="BU1188" s="275"/>
      <c r="BV1188" s="275"/>
      <c r="BW1188" s="187"/>
      <c r="BX1188" s="187"/>
      <c r="BY1188" s="187"/>
      <c r="BZ1188" s="187"/>
      <c r="CA1188" s="187"/>
      <c r="CB1188" s="187"/>
      <c r="CC1188" s="187"/>
      <c r="CD1188" s="187"/>
      <c r="CE1188" s="187"/>
      <c r="CF1188" s="188"/>
      <c r="CG1188" s="189"/>
      <c r="CH1188" s="189"/>
      <c r="CI1188" s="187"/>
      <c r="CJ1188" s="38"/>
      <c r="CK1188" s="38"/>
      <c r="CL1188" s="38"/>
      <c r="CM1188" s="38"/>
      <c r="CN1188" s="38"/>
      <c r="CO1188" s="38"/>
      <c r="CP1188" s="38"/>
      <c r="CQ1188" s="38"/>
      <c r="CR1188" s="38"/>
      <c r="CS1188" s="38"/>
    </row>
    <row r="1189" spans="1:97" ht="13.5" customHeight="1" x14ac:dyDescent="0.35">
      <c r="A1189" s="25"/>
      <c r="B1189" s="132"/>
      <c r="C1189" s="27"/>
      <c r="D1189" s="104"/>
      <c r="E1189" s="105"/>
      <c r="F1189" s="29"/>
      <c r="G1189" s="30"/>
      <c r="H1189" s="30"/>
      <c r="I1189" s="31"/>
      <c r="J1189" s="106"/>
      <c r="K1189" s="106"/>
      <c r="L1189" s="107"/>
      <c r="M1189" s="107"/>
      <c r="N1189" s="108"/>
      <c r="O1189" s="108"/>
      <c r="P1189" s="108"/>
      <c r="Q1189" s="108"/>
      <c r="R1189" s="108"/>
      <c r="S1189" s="107"/>
      <c r="T1189" s="107"/>
      <c r="U1189" s="33"/>
      <c r="V1189" s="31"/>
      <c r="W1189" s="38"/>
      <c r="X1189" s="38"/>
      <c r="Y1189" s="38"/>
      <c r="Z1189" s="38"/>
      <c r="AA1189" s="38"/>
      <c r="AB1189" s="33"/>
      <c r="AC1189" s="33"/>
      <c r="AD1189" s="33"/>
      <c r="AE1189" s="33"/>
      <c r="AF1189" s="33"/>
      <c r="AG1189" s="33"/>
      <c r="AH1189" s="33"/>
      <c r="AI1189" s="170"/>
      <c r="AJ1189" s="170"/>
      <c r="AK1189" s="170"/>
      <c r="AL1189" s="170"/>
      <c r="AM1189" s="33"/>
      <c r="AN1189" s="48"/>
      <c r="AO1189" s="34"/>
      <c r="AP1189" s="38"/>
      <c r="AQ1189" s="34"/>
      <c r="AR1189" s="31"/>
      <c r="AS1189" s="38"/>
      <c r="AT1189" s="38"/>
      <c r="AU1189" s="37"/>
      <c r="AV1189" s="38"/>
      <c r="AW1189" s="38"/>
      <c r="AX1189" s="147"/>
      <c r="AY1189" s="60"/>
      <c r="AZ1189" s="60"/>
      <c r="BA1189" s="148"/>
      <c r="BB1189" s="282"/>
      <c r="BC1189" s="283"/>
      <c r="BD1189" s="147"/>
      <c r="BE1189" s="147"/>
      <c r="BF1189" s="147"/>
      <c r="BG1189" s="147"/>
      <c r="BH1189" s="147"/>
      <c r="BI1189" s="147"/>
      <c r="BJ1189" s="147"/>
      <c r="BK1189" s="148"/>
      <c r="BL1189" s="149"/>
      <c r="BM1189" s="149"/>
      <c r="BN1189" s="147"/>
      <c r="BO1189" s="38"/>
      <c r="BP1189" s="38"/>
      <c r="BQ1189" s="187"/>
      <c r="BR1189" s="61"/>
      <c r="BS1189" s="61"/>
      <c r="BT1189" s="188"/>
      <c r="BU1189" s="275"/>
      <c r="BV1189" s="275"/>
      <c r="BW1189" s="187"/>
      <c r="BX1189" s="187"/>
      <c r="BY1189" s="187"/>
      <c r="BZ1189" s="187"/>
      <c r="CA1189" s="187"/>
      <c r="CB1189" s="187"/>
      <c r="CC1189" s="187"/>
      <c r="CD1189" s="187"/>
      <c r="CE1189" s="187"/>
      <c r="CF1189" s="188"/>
      <c r="CG1189" s="189"/>
      <c r="CH1189" s="189"/>
      <c r="CI1189" s="187"/>
      <c r="CJ1189" s="38"/>
      <c r="CK1189" s="38"/>
      <c r="CL1189" s="38"/>
      <c r="CM1189" s="38"/>
      <c r="CN1189" s="38"/>
      <c r="CO1189" s="38"/>
      <c r="CP1189" s="38"/>
      <c r="CQ1189" s="38"/>
      <c r="CR1189" s="38"/>
      <c r="CS1189" s="38"/>
    </row>
    <row r="1190" spans="1:97" ht="13.5" customHeight="1" x14ac:dyDescent="0.35">
      <c r="A1190" s="25"/>
      <c r="B1190" s="132"/>
      <c r="C1190" s="27"/>
      <c r="D1190" s="104"/>
      <c r="E1190" s="105"/>
      <c r="F1190" s="29"/>
      <c r="G1190" s="30"/>
      <c r="H1190" s="30"/>
      <c r="I1190" s="31"/>
      <c r="J1190" s="106"/>
      <c r="K1190" s="106"/>
      <c r="L1190" s="107"/>
      <c r="M1190" s="107"/>
      <c r="N1190" s="108"/>
      <c r="O1190" s="108"/>
      <c r="P1190" s="108"/>
      <c r="Q1190" s="108"/>
      <c r="R1190" s="108"/>
      <c r="S1190" s="107"/>
      <c r="T1190" s="107"/>
      <c r="U1190" s="33"/>
      <c r="V1190" s="31"/>
      <c r="W1190" s="38"/>
      <c r="X1190" s="38"/>
      <c r="Y1190" s="38"/>
      <c r="Z1190" s="38"/>
      <c r="AA1190" s="38"/>
      <c r="AB1190" s="33"/>
      <c r="AC1190" s="33"/>
      <c r="AD1190" s="33"/>
      <c r="AE1190" s="33"/>
      <c r="AF1190" s="33"/>
      <c r="AG1190" s="33"/>
      <c r="AH1190" s="33"/>
      <c r="AI1190" s="170"/>
      <c r="AJ1190" s="170"/>
      <c r="AK1190" s="170"/>
      <c r="AL1190" s="170"/>
      <c r="AM1190" s="33"/>
      <c r="AN1190" s="48"/>
      <c r="AO1190" s="34"/>
      <c r="AP1190" s="38"/>
      <c r="AQ1190" s="34"/>
      <c r="AR1190" s="31"/>
      <c r="AS1190" s="38"/>
      <c r="AT1190" s="38"/>
      <c r="AU1190" s="37"/>
      <c r="AV1190" s="38"/>
      <c r="AW1190" s="38"/>
      <c r="AX1190" s="147"/>
      <c r="AY1190" s="60"/>
      <c r="AZ1190" s="60"/>
      <c r="BA1190" s="148"/>
      <c r="BB1190" s="282"/>
      <c r="BC1190" s="283"/>
      <c r="BD1190" s="147"/>
      <c r="BE1190" s="147"/>
      <c r="BF1190" s="147"/>
      <c r="BG1190" s="147"/>
      <c r="BH1190" s="147"/>
      <c r="BI1190" s="147"/>
      <c r="BJ1190" s="147"/>
      <c r="BK1190" s="148"/>
      <c r="BL1190" s="149"/>
      <c r="BM1190" s="149"/>
      <c r="BN1190" s="147"/>
      <c r="BO1190" s="38"/>
      <c r="BP1190" s="38"/>
      <c r="BQ1190" s="187"/>
      <c r="BR1190" s="61"/>
      <c r="BS1190" s="61"/>
      <c r="BT1190" s="188"/>
      <c r="BU1190" s="275"/>
      <c r="BV1190" s="275"/>
      <c r="BW1190" s="187"/>
      <c r="BX1190" s="187"/>
      <c r="BY1190" s="187"/>
      <c r="BZ1190" s="187"/>
      <c r="CA1190" s="187"/>
      <c r="CB1190" s="187"/>
      <c r="CC1190" s="187"/>
      <c r="CD1190" s="187"/>
      <c r="CE1190" s="187"/>
      <c r="CF1190" s="188"/>
      <c r="CG1190" s="189"/>
      <c r="CH1190" s="189"/>
      <c r="CI1190" s="187"/>
      <c r="CJ1190" s="38"/>
      <c r="CK1190" s="38"/>
      <c r="CL1190" s="38"/>
      <c r="CM1190" s="38"/>
      <c r="CN1190" s="38"/>
      <c r="CO1190" s="38"/>
      <c r="CP1190" s="38"/>
      <c r="CQ1190" s="38"/>
      <c r="CR1190" s="38"/>
      <c r="CS1190" s="38"/>
    </row>
    <row r="1191" spans="1:97" ht="13.5" customHeight="1" x14ac:dyDescent="0.35">
      <c r="A1191" s="25"/>
      <c r="B1191" s="132"/>
      <c r="C1191" s="27"/>
      <c r="D1191" s="104"/>
      <c r="E1191" s="105"/>
      <c r="F1191" s="29"/>
      <c r="G1191" s="30"/>
      <c r="H1191" s="30"/>
      <c r="I1191" s="31"/>
      <c r="J1191" s="106"/>
      <c r="K1191" s="106"/>
      <c r="L1191" s="107"/>
      <c r="M1191" s="107"/>
      <c r="N1191" s="108"/>
      <c r="O1191" s="108"/>
      <c r="P1191" s="108"/>
      <c r="Q1191" s="108"/>
      <c r="R1191" s="108"/>
      <c r="S1191" s="107"/>
      <c r="T1191" s="107"/>
      <c r="U1191" s="33"/>
      <c r="V1191" s="31"/>
      <c r="W1191" s="38"/>
      <c r="X1191" s="38"/>
      <c r="Y1191" s="38"/>
      <c r="Z1191" s="38"/>
      <c r="AA1191" s="38"/>
      <c r="AB1191" s="33"/>
      <c r="AC1191" s="33"/>
      <c r="AD1191" s="33"/>
      <c r="AE1191" s="33"/>
      <c r="AF1191" s="33"/>
      <c r="AG1191" s="33"/>
      <c r="AH1191" s="33"/>
      <c r="AI1191" s="170"/>
      <c r="AJ1191" s="170"/>
      <c r="AK1191" s="170"/>
      <c r="AL1191" s="170"/>
      <c r="AM1191" s="33"/>
      <c r="AN1191" s="48"/>
      <c r="AO1191" s="34"/>
      <c r="AP1191" s="38"/>
      <c r="AQ1191" s="34"/>
      <c r="AR1191" s="31"/>
      <c r="AS1191" s="38"/>
      <c r="AT1191" s="38"/>
      <c r="AU1191" s="37"/>
      <c r="AV1191" s="38"/>
      <c r="AW1191" s="38"/>
      <c r="AX1191" s="147"/>
      <c r="AY1191" s="60"/>
      <c r="AZ1191" s="60"/>
      <c r="BA1191" s="148"/>
      <c r="BB1191" s="282"/>
      <c r="BC1191" s="283"/>
      <c r="BD1191" s="147"/>
      <c r="BE1191" s="147"/>
      <c r="BF1191" s="147"/>
      <c r="BG1191" s="147"/>
      <c r="BH1191" s="147"/>
      <c r="BI1191" s="147"/>
      <c r="BJ1191" s="147"/>
      <c r="BK1191" s="148"/>
      <c r="BL1191" s="149"/>
      <c r="BM1191" s="149"/>
      <c r="BN1191" s="147"/>
      <c r="BO1191" s="38"/>
      <c r="BP1191" s="38"/>
      <c r="BQ1191" s="187"/>
      <c r="BR1191" s="61"/>
      <c r="BS1191" s="61"/>
      <c r="BT1191" s="188"/>
      <c r="BU1191" s="275"/>
      <c r="BV1191" s="275"/>
      <c r="BW1191" s="187"/>
      <c r="BX1191" s="187"/>
      <c r="BY1191" s="187"/>
      <c r="BZ1191" s="187"/>
      <c r="CA1191" s="187"/>
      <c r="CB1191" s="187"/>
      <c r="CC1191" s="187"/>
      <c r="CD1191" s="187"/>
      <c r="CE1191" s="187"/>
      <c r="CF1191" s="188"/>
      <c r="CG1191" s="189"/>
      <c r="CH1191" s="189"/>
      <c r="CI1191" s="187"/>
      <c r="CJ1191" s="38"/>
      <c r="CK1191" s="38"/>
      <c r="CL1191" s="38"/>
      <c r="CM1191" s="38"/>
      <c r="CN1191" s="38"/>
      <c r="CO1191" s="38"/>
      <c r="CP1191" s="38"/>
      <c r="CQ1191" s="38"/>
      <c r="CR1191" s="38"/>
      <c r="CS1191" s="38"/>
    </row>
    <row r="1192" spans="1:97" ht="13.5" customHeight="1" x14ac:dyDescent="0.35">
      <c r="A1192" s="25"/>
      <c r="B1192" s="132"/>
      <c r="C1192" s="27"/>
      <c r="D1192" s="104"/>
      <c r="E1192" s="105"/>
      <c r="F1192" s="29"/>
      <c r="G1192" s="30"/>
      <c r="H1192" s="30"/>
      <c r="I1192" s="31"/>
      <c r="J1192" s="106"/>
      <c r="K1192" s="106"/>
      <c r="L1192" s="107"/>
      <c r="M1192" s="107"/>
      <c r="N1192" s="108"/>
      <c r="O1192" s="108"/>
      <c r="P1192" s="108"/>
      <c r="Q1192" s="108"/>
      <c r="R1192" s="108"/>
      <c r="S1192" s="107"/>
      <c r="T1192" s="107"/>
      <c r="U1192" s="33"/>
      <c r="V1192" s="31"/>
      <c r="W1192" s="38"/>
      <c r="X1192" s="38"/>
      <c r="Y1192" s="38"/>
      <c r="Z1192" s="38"/>
      <c r="AA1192" s="38"/>
      <c r="AB1192" s="33"/>
      <c r="AC1192" s="33"/>
      <c r="AD1192" s="33"/>
      <c r="AE1192" s="33"/>
      <c r="AF1192" s="33"/>
      <c r="AG1192" s="33"/>
      <c r="AH1192" s="33"/>
      <c r="AI1192" s="170"/>
      <c r="AJ1192" s="170"/>
      <c r="AK1192" s="170"/>
      <c r="AL1192" s="170"/>
      <c r="AM1192" s="33"/>
      <c r="AN1192" s="48"/>
      <c r="AO1192" s="34"/>
      <c r="AP1192" s="38"/>
      <c r="AQ1192" s="34"/>
      <c r="AR1192" s="31"/>
      <c r="AS1192" s="38"/>
      <c r="AT1192" s="38"/>
      <c r="AU1192" s="37"/>
      <c r="AV1192" s="38"/>
      <c r="AW1192" s="38"/>
      <c r="AX1192" s="147"/>
      <c r="AY1192" s="60"/>
      <c r="AZ1192" s="60"/>
      <c r="BA1192" s="148"/>
      <c r="BB1192" s="282"/>
      <c r="BC1192" s="283"/>
      <c r="BD1192" s="147"/>
      <c r="BE1192" s="147"/>
      <c r="BF1192" s="147"/>
      <c r="BG1192" s="147"/>
      <c r="BH1192" s="147"/>
      <c r="BI1192" s="147"/>
      <c r="BJ1192" s="147"/>
      <c r="BK1192" s="148"/>
      <c r="BL1192" s="149"/>
      <c r="BM1192" s="149"/>
      <c r="BN1192" s="147"/>
      <c r="BO1192" s="38"/>
      <c r="BP1192" s="38"/>
      <c r="BQ1192" s="187"/>
      <c r="BR1192" s="61"/>
      <c r="BS1192" s="61"/>
      <c r="BT1192" s="188"/>
      <c r="BU1192" s="275"/>
      <c r="BV1192" s="275"/>
      <c r="BW1192" s="187"/>
      <c r="BX1192" s="187"/>
      <c r="BY1192" s="187"/>
      <c r="BZ1192" s="187"/>
      <c r="CA1192" s="187"/>
      <c r="CB1192" s="187"/>
      <c r="CC1192" s="187"/>
      <c r="CD1192" s="187"/>
      <c r="CE1192" s="187"/>
      <c r="CF1192" s="188"/>
      <c r="CG1192" s="189"/>
      <c r="CH1192" s="189"/>
      <c r="CI1192" s="187"/>
      <c r="CJ1192" s="38"/>
      <c r="CK1192" s="38"/>
      <c r="CL1192" s="38"/>
      <c r="CM1192" s="38"/>
      <c r="CN1192" s="38"/>
      <c r="CO1192" s="38"/>
      <c r="CP1192" s="38"/>
      <c r="CQ1192" s="38"/>
      <c r="CR1192" s="38"/>
      <c r="CS1192" s="38"/>
    </row>
    <row r="1193" spans="1:97" ht="13.5" customHeight="1" x14ac:dyDescent="0.35">
      <c r="A1193" s="25"/>
      <c r="B1193" s="132"/>
      <c r="C1193" s="27"/>
      <c r="D1193" s="104"/>
      <c r="E1193" s="105"/>
      <c r="F1193" s="29"/>
      <c r="G1193" s="30"/>
      <c r="H1193" s="30"/>
      <c r="I1193" s="31"/>
      <c r="J1193" s="106"/>
      <c r="K1193" s="106"/>
      <c r="L1193" s="107"/>
      <c r="M1193" s="107"/>
      <c r="N1193" s="108"/>
      <c r="O1193" s="108"/>
      <c r="P1193" s="108"/>
      <c r="Q1193" s="108"/>
      <c r="R1193" s="108"/>
      <c r="S1193" s="107"/>
      <c r="T1193" s="107"/>
      <c r="U1193" s="33"/>
      <c r="V1193" s="31"/>
      <c r="W1193" s="38"/>
      <c r="X1193" s="38"/>
      <c r="Y1193" s="38"/>
      <c r="Z1193" s="38"/>
      <c r="AA1193" s="38"/>
      <c r="AB1193" s="33"/>
      <c r="AC1193" s="33"/>
      <c r="AD1193" s="33"/>
      <c r="AE1193" s="33"/>
      <c r="AF1193" s="33"/>
      <c r="AG1193" s="33"/>
      <c r="AH1193" s="33"/>
      <c r="AI1193" s="170"/>
      <c r="AJ1193" s="170"/>
      <c r="AK1193" s="170"/>
      <c r="AL1193" s="170"/>
      <c r="AM1193" s="33"/>
      <c r="AN1193" s="48"/>
      <c r="AO1193" s="34"/>
      <c r="AP1193" s="38"/>
      <c r="AQ1193" s="34"/>
      <c r="AR1193" s="31"/>
      <c r="AS1193" s="38"/>
      <c r="AT1193" s="38"/>
      <c r="AU1193" s="37"/>
      <c r="AV1193" s="38"/>
      <c r="AW1193" s="38"/>
      <c r="AX1193" s="147"/>
      <c r="AY1193" s="60"/>
      <c r="AZ1193" s="60"/>
      <c r="BA1193" s="148"/>
      <c r="BB1193" s="282"/>
      <c r="BC1193" s="283"/>
      <c r="BD1193" s="147"/>
      <c r="BE1193" s="147"/>
      <c r="BF1193" s="147"/>
      <c r="BG1193" s="147"/>
      <c r="BH1193" s="147"/>
      <c r="BI1193" s="147"/>
      <c r="BJ1193" s="147"/>
      <c r="BK1193" s="148"/>
      <c r="BL1193" s="149"/>
      <c r="BM1193" s="149"/>
      <c r="BN1193" s="147"/>
      <c r="BO1193" s="38"/>
      <c r="BP1193" s="38"/>
      <c r="BQ1193" s="187"/>
      <c r="BR1193" s="61"/>
      <c r="BS1193" s="61"/>
      <c r="BT1193" s="188"/>
      <c r="BU1193" s="275"/>
      <c r="BV1193" s="275"/>
      <c r="BW1193" s="187"/>
      <c r="BX1193" s="187"/>
      <c r="BY1193" s="187"/>
      <c r="BZ1193" s="187"/>
      <c r="CA1193" s="187"/>
      <c r="CB1193" s="187"/>
      <c r="CC1193" s="187"/>
      <c r="CD1193" s="187"/>
      <c r="CE1193" s="187"/>
      <c r="CF1193" s="188"/>
      <c r="CG1193" s="189"/>
      <c r="CH1193" s="189"/>
      <c r="CI1193" s="187"/>
      <c r="CJ1193" s="38"/>
      <c r="CK1193" s="38"/>
      <c r="CL1193" s="38"/>
      <c r="CM1193" s="38"/>
      <c r="CN1193" s="38"/>
      <c r="CO1193" s="38"/>
      <c r="CP1193" s="38"/>
      <c r="CQ1193" s="38"/>
      <c r="CR1193" s="38"/>
      <c r="CS1193" s="38"/>
    </row>
    <row r="1194" spans="1:97" ht="13.5" customHeight="1" x14ac:dyDescent="0.35">
      <c r="A1194" s="25"/>
      <c r="B1194" s="132"/>
      <c r="C1194" s="27"/>
      <c r="D1194" s="104"/>
      <c r="E1194" s="105"/>
      <c r="F1194" s="29"/>
      <c r="G1194" s="30"/>
      <c r="H1194" s="30"/>
      <c r="I1194" s="31"/>
      <c r="J1194" s="106"/>
      <c r="K1194" s="106"/>
      <c r="L1194" s="107"/>
      <c r="M1194" s="107"/>
      <c r="N1194" s="108"/>
      <c r="O1194" s="108"/>
      <c r="P1194" s="108"/>
      <c r="Q1194" s="108"/>
      <c r="R1194" s="108"/>
      <c r="S1194" s="107"/>
      <c r="T1194" s="107"/>
      <c r="U1194" s="33"/>
      <c r="V1194" s="31"/>
      <c r="W1194" s="38"/>
      <c r="X1194" s="38"/>
      <c r="Y1194" s="38"/>
      <c r="Z1194" s="38"/>
      <c r="AA1194" s="38"/>
      <c r="AB1194" s="33"/>
      <c r="AC1194" s="33"/>
      <c r="AD1194" s="33"/>
      <c r="AE1194" s="33"/>
      <c r="AF1194" s="33"/>
      <c r="AG1194" s="33"/>
      <c r="AH1194" s="33"/>
      <c r="AI1194" s="170"/>
      <c r="AJ1194" s="170"/>
      <c r="AK1194" s="170"/>
      <c r="AL1194" s="170"/>
      <c r="AM1194" s="33"/>
      <c r="AN1194" s="48"/>
      <c r="AO1194" s="34"/>
      <c r="AP1194" s="38"/>
      <c r="AQ1194" s="34"/>
      <c r="AR1194" s="31"/>
      <c r="AS1194" s="38"/>
      <c r="AT1194" s="38"/>
      <c r="AU1194" s="37"/>
      <c r="AV1194" s="38"/>
      <c r="AW1194" s="38"/>
      <c r="AX1194" s="147"/>
      <c r="AY1194" s="60"/>
      <c r="AZ1194" s="60"/>
      <c r="BA1194" s="148"/>
      <c r="BB1194" s="282"/>
      <c r="BC1194" s="283"/>
      <c r="BD1194" s="147"/>
      <c r="BE1194" s="147"/>
      <c r="BF1194" s="147"/>
      <c r="BG1194" s="147"/>
      <c r="BH1194" s="147"/>
      <c r="BI1194" s="147"/>
      <c r="BJ1194" s="147"/>
      <c r="BK1194" s="148"/>
      <c r="BL1194" s="149"/>
      <c r="BM1194" s="149"/>
      <c r="BN1194" s="147"/>
      <c r="BO1194" s="38"/>
      <c r="BP1194" s="38"/>
      <c r="BQ1194" s="187"/>
      <c r="BR1194" s="61"/>
      <c r="BS1194" s="61"/>
      <c r="BT1194" s="188"/>
      <c r="BU1194" s="275"/>
      <c r="BV1194" s="275"/>
      <c r="BW1194" s="187"/>
      <c r="BX1194" s="187"/>
      <c r="BY1194" s="187"/>
      <c r="BZ1194" s="187"/>
      <c r="CA1194" s="187"/>
      <c r="CB1194" s="187"/>
      <c r="CC1194" s="187"/>
      <c r="CD1194" s="187"/>
      <c r="CE1194" s="187"/>
      <c r="CF1194" s="188"/>
      <c r="CG1194" s="189"/>
      <c r="CH1194" s="189"/>
      <c r="CI1194" s="187"/>
      <c r="CJ1194" s="38"/>
      <c r="CK1194" s="38"/>
      <c r="CL1194" s="38"/>
      <c r="CM1194" s="38"/>
      <c r="CN1194" s="38"/>
      <c r="CO1194" s="38"/>
      <c r="CP1194" s="38"/>
      <c r="CQ1194" s="38"/>
      <c r="CR1194" s="38"/>
      <c r="CS1194" s="38"/>
    </row>
    <row r="1195" spans="1:97" ht="13.5" customHeight="1" x14ac:dyDescent="0.35">
      <c r="A1195" s="25"/>
      <c r="B1195" s="132"/>
      <c r="C1195" s="27"/>
      <c r="D1195" s="104"/>
      <c r="E1195" s="105"/>
      <c r="F1195" s="29"/>
      <c r="G1195" s="30"/>
      <c r="H1195" s="30"/>
      <c r="I1195" s="31"/>
      <c r="J1195" s="106"/>
      <c r="K1195" s="106"/>
      <c r="L1195" s="107"/>
      <c r="M1195" s="107"/>
      <c r="N1195" s="108"/>
      <c r="O1195" s="108"/>
      <c r="P1195" s="108"/>
      <c r="Q1195" s="108"/>
      <c r="R1195" s="108"/>
      <c r="S1195" s="107"/>
      <c r="T1195" s="107"/>
      <c r="U1195" s="33"/>
      <c r="V1195" s="31"/>
      <c r="W1195" s="38"/>
      <c r="X1195" s="38"/>
      <c r="Y1195" s="38"/>
      <c r="Z1195" s="38"/>
      <c r="AA1195" s="38"/>
      <c r="AB1195" s="33"/>
      <c r="AC1195" s="33"/>
      <c r="AD1195" s="33"/>
      <c r="AE1195" s="33"/>
      <c r="AF1195" s="33"/>
      <c r="AG1195" s="33"/>
      <c r="AH1195" s="33"/>
      <c r="AI1195" s="170"/>
      <c r="AJ1195" s="170"/>
      <c r="AK1195" s="170"/>
      <c r="AL1195" s="170"/>
      <c r="AM1195" s="33"/>
      <c r="AN1195" s="48"/>
      <c r="AO1195" s="34"/>
      <c r="AP1195" s="38"/>
      <c r="AQ1195" s="34"/>
      <c r="AR1195" s="31"/>
      <c r="AS1195" s="38"/>
      <c r="AT1195" s="38"/>
      <c r="AU1195" s="37"/>
      <c r="AV1195" s="38"/>
      <c r="AW1195" s="38"/>
      <c r="AX1195" s="147"/>
      <c r="AY1195" s="60"/>
      <c r="AZ1195" s="60"/>
      <c r="BA1195" s="148"/>
      <c r="BB1195" s="282"/>
      <c r="BC1195" s="283"/>
      <c r="BD1195" s="147"/>
      <c r="BE1195" s="147"/>
      <c r="BF1195" s="147"/>
      <c r="BG1195" s="147"/>
      <c r="BH1195" s="147"/>
      <c r="BI1195" s="147"/>
      <c r="BJ1195" s="147"/>
      <c r="BK1195" s="148"/>
      <c r="BL1195" s="149"/>
      <c r="BM1195" s="149"/>
      <c r="BN1195" s="147"/>
      <c r="BO1195" s="38"/>
      <c r="BP1195" s="38"/>
      <c r="BQ1195" s="187"/>
      <c r="BR1195" s="61"/>
      <c r="BS1195" s="61"/>
      <c r="BT1195" s="188"/>
      <c r="BU1195" s="275"/>
      <c r="BV1195" s="275"/>
      <c r="BW1195" s="187"/>
      <c r="BX1195" s="187"/>
      <c r="BY1195" s="187"/>
      <c r="BZ1195" s="187"/>
      <c r="CA1195" s="187"/>
      <c r="CB1195" s="187"/>
      <c r="CC1195" s="187"/>
      <c r="CD1195" s="187"/>
      <c r="CE1195" s="187"/>
      <c r="CF1195" s="188"/>
      <c r="CG1195" s="189"/>
      <c r="CH1195" s="189"/>
      <c r="CI1195" s="187"/>
      <c r="CJ1195" s="38"/>
      <c r="CK1195" s="38"/>
      <c r="CL1195" s="38"/>
      <c r="CM1195" s="38"/>
      <c r="CN1195" s="38"/>
      <c r="CO1195" s="38"/>
      <c r="CP1195" s="38"/>
      <c r="CQ1195" s="38"/>
      <c r="CR1195" s="38"/>
      <c r="CS1195" s="38"/>
    </row>
    <row r="1196" spans="1:97" ht="13.5" customHeight="1" x14ac:dyDescent="0.35">
      <c r="A1196" s="25"/>
      <c r="B1196" s="132"/>
      <c r="C1196" s="27"/>
      <c r="D1196" s="104"/>
      <c r="E1196" s="105"/>
      <c r="F1196" s="29"/>
      <c r="G1196" s="30"/>
      <c r="H1196" s="30"/>
      <c r="I1196" s="31"/>
      <c r="J1196" s="106"/>
      <c r="K1196" s="106"/>
      <c r="L1196" s="107"/>
      <c r="M1196" s="107"/>
      <c r="N1196" s="108"/>
      <c r="O1196" s="108"/>
      <c r="P1196" s="108"/>
      <c r="Q1196" s="108"/>
      <c r="R1196" s="108"/>
      <c r="S1196" s="107"/>
      <c r="T1196" s="107"/>
      <c r="U1196" s="33"/>
      <c r="V1196" s="31"/>
      <c r="W1196" s="38"/>
      <c r="X1196" s="38"/>
      <c r="Y1196" s="38"/>
      <c r="Z1196" s="38"/>
      <c r="AA1196" s="38"/>
      <c r="AB1196" s="33"/>
      <c r="AC1196" s="33"/>
      <c r="AD1196" s="33"/>
      <c r="AE1196" s="33"/>
      <c r="AF1196" s="33"/>
      <c r="AG1196" s="33"/>
      <c r="AH1196" s="33"/>
      <c r="AI1196" s="170"/>
      <c r="AJ1196" s="170"/>
      <c r="AK1196" s="170"/>
      <c r="AL1196" s="170"/>
      <c r="AM1196" s="33"/>
      <c r="AN1196" s="48"/>
      <c r="AO1196" s="34"/>
      <c r="AP1196" s="38"/>
      <c r="AQ1196" s="34"/>
      <c r="AR1196" s="31"/>
      <c r="AS1196" s="38"/>
      <c r="AT1196" s="38"/>
      <c r="AU1196" s="37"/>
      <c r="AV1196" s="38"/>
      <c r="AW1196" s="38"/>
      <c r="AX1196" s="147"/>
      <c r="AY1196" s="60"/>
      <c r="AZ1196" s="60"/>
      <c r="BA1196" s="148"/>
      <c r="BB1196" s="282"/>
      <c r="BC1196" s="283"/>
      <c r="BD1196" s="147"/>
      <c r="BE1196" s="147"/>
      <c r="BF1196" s="147"/>
      <c r="BG1196" s="147"/>
      <c r="BH1196" s="147"/>
      <c r="BI1196" s="147"/>
      <c r="BJ1196" s="147"/>
      <c r="BK1196" s="148"/>
      <c r="BL1196" s="149"/>
      <c r="BM1196" s="149"/>
      <c r="BN1196" s="147"/>
      <c r="BO1196" s="38"/>
      <c r="BP1196" s="38"/>
      <c r="BQ1196" s="187"/>
      <c r="BR1196" s="61"/>
      <c r="BS1196" s="61"/>
      <c r="BT1196" s="188"/>
      <c r="BU1196" s="275"/>
      <c r="BV1196" s="275"/>
      <c r="BW1196" s="187"/>
      <c r="BX1196" s="187"/>
      <c r="BY1196" s="187"/>
      <c r="BZ1196" s="187"/>
      <c r="CA1196" s="187"/>
      <c r="CB1196" s="187"/>
      <c r="CC1196" s="187"/>
      <c r="CD1196" s="187"/>
      <c r="CE1196" s="187"/>
      <c r="CF1196" s="188"/>
      <c r="CG1196" s="189"/>
      <c r="CH1196" s="189"/>
      <c r="CI1196" s="187"/>
      <c r="CJ1196" s="38"/>
      <c r="CK1196" s="38"/>
      <c r="CL1196" s="38"/>
      <c r="CM1196" s="38"/>
      <c r="CN1196" s="38"/>
      <c r="CO1196" s="38"/>
      <c r="CP1196" s="38"/>
      <c r="CQ1196" s="38"/>
      <c r="CR1196" s="38"/>
      <c r="CS1196" s="38"/>
    </row>
    <row r="1197" spans="1:97" ht="13.5" customHeight="1" x14ac:dyDescent="0.35">
      <c r="A1197" s="25"/>
      <c r="B1197" s="132"/>
      <c r="C1197" s="27"/>
      <c r="D1197" s="104"/>
      <c r="E1197" s="105"/>
      <c r="F1197" s="29"/>
      <c r="G1197" s="30"/>
      <c r="H1197" s="30"/>
      <c r="I1197" s="31"/>
      <c r="J1197" s="106"/>
      <c r="K1197" s="106"/>
      <c r="L1197" s="107"/>
      <c r="M1197" s="107"/>
      <c r="N1197" s="108"/>
      <c r="O1197" s="108"/>
      <c r="P1197" s="108"/>
      <c r="Q1197" s="108"/>
      <c r="R1197" s="108"/>
      <c r="S1197" s="107"/>
      <c r="T1197" s="107"/>
      <c r="U1197" s="33"/>
      <c r="V1197" s="31"/>
      <c r="W1197" s="38"/>
      <c r="X1197" s="38"/>
      <c r="Y1197" s="38"/>
      <c r="Z1197" s="38"/>
      <c r="AA1197" s="38"/>
      <c r="AB1197" s="33"/>
      <c r="AC1197" s="33"/>
      <c r="AD1197" s="33"/>
      <c r="AE1197" s="33"/>
      <c r="AF1197" s="33"/>
      <c r="AG1197" s="33"/>
      <c r="AH1197" s="33"/>
      <c r="AI1197" s="170"/>
      <c r="AJ1197" s="170"/>
      <c r="AK1197" s="170"/>
      <c r="AL1197" s="170"/>
      <c r="AM1197" s="33"/>
      <c r="AN1197" s="48"/>
      <c r="AO1197" s="34"/>
      <c r="AP1197" s="38"/>
      <c r="AQ1197" s="34"/>
      <c r="AR1197" s="31"/>
      <c r="AS1197" s="38"/>
      <c r="AT1197" s="38"/>
      <c r="AU1197" s="37"/>
      <c r="AV1197" s="38"/>
      <c r="AW1197" s="38"/>
      <c r="AX1197" s="147"/>
      <c r="AY1197" s="60"/>
      <c r="AZ1197" s="60"/>
      <c r="BA1197" s="148"/>
      <c r="BB1197" s="282"/>
      <c r="BC1197" s="283"/>
      <c r="BD1197" s="147"/>
      <c r="BE1197" s="147"/>
      <c r="BF1197" s="147"/>
      <c r="BG1197" s="147"/>
      <c r="BH1197" s="147"/>
      <c r="BI1197" s="147"/>
      <c r="BJ1197" s="147"/>
      <c r="BK1197" s="148"/>
      <c r="BL1197" s="149"/>
      <c r="BM1197" s="149"/>
      <c r="BN1197" s="147"/>
      <c r="BO1197" s="38"/>
      <c r="BP1197" s="38"/>
      <c r="BQ1197" s="187"/>
      <c r="BR1197" s="61"/>
      <c r="BS1197" s="61"/>
      <c r="BT1197" s="188"/>
      <c r="BU1197" s="275"/>
      <c r="BV1197" s="275"/>
      <c r="BW1197" s="187"/>
      <c r="BX1197" s="187"/>
      <c r="BY1197" s="187"/>
      <c r="BZ1197" s="187"/>
      <c r="CA1197" s="187"/>
      <c r="CB1197" s="187"/>
      <c r="CC1197" s="187"/>
      <c r="CD1197" s="187"/>
      <c r="CE1197" s="187"/>
      <c r="CF1197" s="188"/>
      <c r="CG1197" s="189"/>
      <c r="CH1197" s="189"/>
      <c r="CI1197" s="187"/>
      <c r="CJ1197" s="38"/>
      <c r="CK1197" s="38"/>
      <c r="CL1197" s="38"/>
      <c r="CM1197" s="38"/>
      <c r="CN1197" s="38"/>
      <c r="CO1197" s="38"/>
      <c r="CP1197" s="38"/>
      <c r="CQ1197" s="38"/>
      <c r="CR1197" s="38"/>
      <c r="CS1197" s="38"/>
    </row>
    <row r="1198" spans="1:97" ht="13.5" customHeight="1" x14ac:dyDescent="0.35">
      <c r="A1198" s="25"/>
      <c r="B1198" s="132"/>
      <c r="C1198" s="27"/>
      <c r="D1198" s="104"/>
      <c r="E1198" s="105"/>
      <c r="F1198" s="29"/>
      <c r="G1198" s="30"/>
      <c r="H1198" s="30"/>
      <c r="I1198" s="31"/>
      <c r="J1198" s="106"/>
      <c r="K1198" s="106"/>
      <c r="L1198" s="107"/>
      <c r="M1198" s="107"/>
      <c r="N1198" s="108"/>
      <c r="O1198" s="108"/>
      <c r="P1198" s="108"/>
      <c r="Q1198" s="108"/>
      <c r="R1198" s="108"/>
      <c r="S1198" s="107"/>
      <c r="T1198" s="107"/>
      <c r="U1198" s="33"/>
      <c r="V1198" s="31"/>
      <c r="W1198" s="38"/>
      <c r="X1198" s="38"/>
      <c r="Y1198" s="38"/>
      <c r="Z1198" s="38"/>
      <c r="AA1198" s="38"/>
      <c r="AB1198" s="33"/>
      <c r="AC1198" s="33"/>
      <c r="AD1198" s="33"/>
      <c r="AE1198" s="33"/>
      <c r="AF1198" s="33"/>
      <c r="AG1198" s="33"/>
      <c r="AH1198" s="33"/>
      <c r="AI1198" s="170"/>
      <c r="AJ1198" s="170"/>
      <c r="AK1198" s="170"/>
      <c r="AL1198" s="170"/>
      <c r="AM1198" s="33"/>
      <c r="AN1198" s="48"/>
      <c r="AO1198" s="34"/>
      <c r="AP1198" s="38"/>
      <c r="AQ1198" s="34"/>
      <c r="AR1198" s="31"/>
      <c r="AS1198" s="38"/>
      <c r="AT1198" s="38"/>
      <c r="AU1198" s="37"/>
      <c r="AV1198" s="38"/>
      <c r="AW1198" s="38"/>
      <c r="AX1198" s="147"/>
      <c r="AY1198" s="60"/>
      <c r="AZ1198" s="60"/>
      <c r="BA1198" s="148"/>
      <c r="BB1198" s="282"/>
      <c r="BC1198" s="283"/>
      <c r="BD1198" s="147"/>
      <c r="BE1198" s="147"/>
      <c r="BF1198" s="147"/>
      <c r="BG1198" s="147"/>
      <c r="BH1198" s="147"/>
      <c r="BI1198" s="147"/>
      <c r="BJ1198" s="147"/>
      <c r="BK1198" s="148"/>
      <c r="BL1198" s="149"/>
      <c r="BM1198" s="149"/>
      <c r="BN1198" s="147"/>
      <c r="BO1198" s="38"/>
      <c r="BP1198" s="38"/>
      <c r="BQ1198" s="187"/>
      <c r="BR1198" s="61"/>
      <c r="BS1198" s="61"/>
      <c r="BT1198" s="188"/>
      <c r="BU1198" s="275"/>
      <c r="BV1198" s="275"/>
      <c r="BW1198" s="187"/>
      <c r="BX1198" s="187"/>
      <c r="BY1198" s="187"/>
      <c r="BZ1198" s="187"/>
      <c r="CA1198" s="187"/>
      <c r="CB1198" s="187"/>
      <c r="CC1198" s="187"/>
      <c r="CD1198" s="187"/>
      <c r="CE1198" s="187"/>
      <c r="CF1198" s="188"/>
      <c r="CG1198" s="189"/>
      <c r="CH1198" s="189"/>
      <c r="CI1198" s="187"/>
      <c r="CJ1198" s="38"/>
      <c r="CK1198" s="38"/>
      <c r="CL1198" s="38"/>
      <c r="CM1198" s="38"/>
      <c r="CN1198" s="38"/>
      <c r="CO1198" s="38"/>
      <c r="CP1198" s="38"/>
      <c r="CQ1198" s="38"/>
      <c r="CR1198" s="38"/>
      <c r="CS1198" s="38"/>
    </row>
    <row r="1199" spans="1:97" ht="13.5" customHeight="1" x14ac:dyDescent="0.35">
      <c r="A1199" s="25"/>
      <c r="B1199" s="132"/>
      <c r="C1199" s="27"/>
      <c r="D1199" s="104"/>
      <c r="E1199" s="105"/>
      <c r="F1199" s="29"/>
      <c r="G1199" s="30"/>
      <c r="H1199" s="30"/>
      <c r="I1199" s="31"/>
      <c r="J1199" s="106"/>
      <c r="K1199" s="106"/>
      <c r="L1199" s="107"/>
      <c r="M1199" s="107"/>
      <c r="N1199" s="108"/>
      <c r="O1199" s="108"/>
      <c r="P1199" s="108"/>
      <c r="Q1199" s="108"/>
      <c r="R1199" s="108"/>
      <c r="S1199" s="107"/>
      <c r="T1199" s="107"/>
      <c r="U1199" s="33"/>
      <c r="V1199" s="31"/>
      <c r="W1199" s="38"/>
      <c r="X1199" s="38"/>
      <c r="Y1199" s="38"/>
      <c r="Z1199" s="38"/>
      <c r="AA1199" s="38"/>
      <c r="AB1199" s="33"/>
      <c r="AC1199" s="33"/>
      <c r="AD1199" s="33"/>
      <c r="AE1199" s="33"/>
      <c r="AF1199" s="33"/>
      <c r="AG1199" s="33"/>
      <c r="AH1199" s="33"/>
      <c r="AI1199" s="170"/>
      <c r="AJ1199" s="170"/>
      <c r="AK1199" s="170"/>
      <c r="AL1199" s="170"/>
      <c r="AM1199" s="33"/>
      <c r="AN1199" s="48"/>
      <c r="AO1199" s="34"/>
      <c r="AP1199" s="38"/>
      <c r="AQ1199" s="34"/>
      <c r="AR1199" s="31"/>
      <c r="AS1199" s="38"/>
      <c r="AT1199" s="38"/>
      <c r="AU1199" s="37"/>
      <c r="AV1199" s="38"/>
      <c r="AW1199" s="38"/>
      <c r="AX1199" s="147"/>
      <c r="AY1199" s="60"/>
      <c r="AZ1199" s="60"/>
      <c r="BA1199" s="148"/>
      <c r="BB1199" s="282"/>
      <c r="BC1199" s="283"/>
      <c r="BD1199" s="147"/>
      <c r="BE1199" s="147"/>
      <c r="BF1199" s="147"/>
      <c r="BG1199" s="147"/>
      <c r="BH1199" s="147"/>
      <c r="BI1199" s="147"/>
      <c r="BJ1199" s="147"/>
      <c r="BK1199" s="148"/>
      <c r="BL1199" s="149"/>
      <c r="BM1199" s="149"/>
      <c r="BN1199" s="147"/>
      <c r="BO1199" s="38"/>
      <c r="BP1199" s="38"/>
      <c r="BQ1199" s="187"/>
      <c r="BR1199" s="61"/>
      <c r="BS1199" s="61"/>
      <c r="BT1199" s="188"/>
      <c r="BU1199" s="275"/>
      <c r="BV1199" s="275"/>
      <c r="BW1199" s="187"/>
      <c r="BX1199" s="187"/>
      <c r="BY1199" s="187"/>
      <c r="BZ1199" s="187"/>
      <c r="CA1199" s="187"/>
      <c r="CB1199" s="187"/>
      <c r="CC1199" s="187"/>
      <c r="CD1199" s="187"/>
      <c r="CE1199" s="187"/>
      <c r="CF1199" s="188"/>
      <c r="CG1199" s="189"/>
      <c r="CH1199" s="189"/>
      <c r="CI1199" s="187"/>
      <c r="CJ1199" s="38"/>
      <c r="CK1199" s="38"/>
      <c r="CL1199" s="38"/>
      <c r="CM1199" s="38"/>
      <c r="CN1199" s="38"/>
      <c r="CO1199" s="38"/>
      <c r="CP1199" s="38"/>
      <c r="CQ1199" s="38"/>
      <c r="CR1199" s="38"/>
      <c r="CS1199" s="38"/>
    </row>
    <row r="1200" spans="1:97" ht="13.5" customHeight="1" x14ac:dyDescent="0.35">
      <c r="A1200" s="25"/>
      <c r="B1200" s="132"/>
      <c r="C1200" s="27"/>
      <c r="D1200" s="104"/>
      <c r="E1200" s="105"/>
      <c r="F1200" s="29"/>
      <c r="G1200" s="30"/>
      <c r="H1200" s="30"/>
      <c r="I1200" s="31"/>
      <c r="J1200" s="106"/>
      <c r="K1200" s="106"/>
      <c r="L1200" s="107"/>
      <c r="M1200" s="107"/>
      <c r="N1200" s="108"/>
      <c r="O1200" s="108"/>
      <c r="P1200" s="108"/>
      <c r="Q1200" s="108"/>
      <c r="R1200" s="108"/>
      <c r="S1200" s="107"/>
      <c r="T1200" s="107"/>
      <c r="U1200" s="33"/>
      <c r="V1200" s="31"/>
      <c r="W1200" s="38"/>
      <c r="X1200" s="38"/>
      <c r="Y1200" s="38"/>
      <c r="Z1200" s="38"/>
      <c r="AA1200" s="38"/>
      <c r="AB1200" s="33"/>
      <c r="AC1200" s="33"/>
      <c r="AD1200" s="33"/>
      <c r="AE1200" s="33"/>
      <c r="AF1200" s="33"/>
      <c r="AG1200" s="33"/>
      <c r="AH1200" s="33"/>
      <c r="AI1200" s="170"/>
      <c r="AJ1200" s="170"/>
      <c r="AK1200" s="170"/>
      <c r="AL1200" s="170"/>
      <c r="AM1200" s="33"/>
      <c r="AN1200" s="48"/>
      <c r="AO1200" s="34"/>
      <c r="AP1200" s="38"/>
      <c r="AQ1200" s="34"/>
      <c r="AR1200" s="31"/>
      <c r="AS1200" s="38"/>
      <c r="AT1200" s="38"/>
      <c r="AU1200" s="37"/>
      <c r="AV1200" s="38"/>
      <c r="AW1200" s="38"/>
      <c r="AX1200" s="147"/>
      <c r="AY1200" s="60"/>
      <c r="AZ1200" s="60"/>
      <c r="BA1200" s="148"/>
      <c r="BB1200" s="282"/>
      <c r="BC1200" s="283"/>
      <c r="BD1200" s="147"/>
      <c r="BE1200" s="147"/>
      <c r="BF1200" s="147"/>
      <c r="BG1200" s="147"/>
      <c r="BH1200" s="147"/>
      <c r="BI1200" s="147"/>
      <c r="BJ1200" s="147"/>
      <c r="BK1200" s="148"/>
      <c r="BL1200" s="149"/>
      <c r="BM1200" s="149"/>
      <c r="BN1200" s="147"/>
      <c r="BO1200" s="38"/>
      <c r="BP1200" s="38"/>
      <c r="BQ1200" s="187"/>
      <c r="BR1200" s="61"/>
      <c r="BS1200" s="61"/>
      <c r="BT1200" s="188"/>
      <c r="BU1200" s="275"/>
      <c r="BV1200" s="275"/>
      <c r="BW1200" s="187"/>
      <c r="BX1200" s="187"/>
      <c r="BY1200" s="187"/>
      <c r="BZ1200" s="187"/>
      <c r="CA1200" s="187"/>
      <c r="CB1200" s="187"/>
      <c r="CC1200" s="187"/>
      <c r="CD1200" s="187"/>
      <c r="CE1200" s="187"/>
      <c r="CF1200" s="188"/>
      <c r="CG1200" s="189"/>
      <c r="CH1200" s="189"/>
      <c r="CI1200" s="187"/>
      <c r="CJ1200" s="38"/>
      <c r="CK1200" s="38"/>
      <c r="CL1200" s="38"/>
      <c r="CM1200" s="38"/>
      <c r="CN1200" s="38"/>
      <c r="CO1200" s="38"/>
      <c r="CP1200" s="38"/>
      <c r="CQ1200" s="38"/>
      <c r="CR1200" s="38"/>
      <c r="CS1200" s="38"/>
    </row>
    <row r="1201" spans="1:97" ht="13.5" customHeight="1" x14ac:dyDescent="0.35">
      <c r="A1201" s="25"/>
      <c r="B1201" s="132"/>
      <c r="C1201" s="27"/>
      <c r="D1201" s="104"/>
      <c r="E1201" s="105"/>
      <c r="F1201" s="29"/>
      <c r="G1201" s="30"/>
      <c r="H1201" s="30"/>
      <c r="I1201" s="31"/>
      <c r="J1201" s="106"/>
      <c r="K1201" s="106"/>
      <c r="L1201" s="107"/>
      <c r="M1201" s="107"/>
      <c r="N1201" s="108"/>
      <c r="O1201" s="108"/>
      <c r="P1201" s="108"/>
      <c r="Q1201" s="108"/>
      <c r="R1201" s="108"/>
      <c r="S1201" s="107"/>
      <c r="T1201" s="107"/>
      <c r="U1201" s="33"/>
      <c r="V1201" s="31"/>
      <c r="W1201" s="38"/>
      <c r="X1201" s="38"/>
      <c r="Y1201" s="38"/>
      <c r="Z1201" s="38"/>
      <c r="AA1201" s="38"/>
      <c r="AB1201" s="33"/>
      <c r="AC1201" s="33"/>
      <c r="AD1201" s="33"/>
      <c r="AE1201" s="33"/>
      <c r="AF1201" s="33"/>
      <c r="AG1201" s="33"/>
      <c r="AH1201" s="33"/>
      <c r="AI1201" s="170"/>
      <c r="AJ1201" s="170"/>
      <c r="AK1201" s="170"/>
      <c r="AL1201" s="170"/>
      <c r="AM1201" s="33"/>
      <c r="AN1201" s="48"/>
      <c r="AO1201" s="34"/>
      <c r="AP1201" s="38"/>
      <c r="AQ1201" s="34"/>
      <c r="AR1201" s="31"/>
      <c r="AS1201" s="38"/>
      <c r="AT1201" s="38"/>
      <c r="AU1201" s="37"/>
      <c r="AV1201" s="38"/>
      <c r="AW1201" s="38"/>
      <c r="AX1201" s="147"/>
      <c r="AY1201" s="60"/>
      <c r="AZ1201" s="60"/>
      <c r="BA1201" s="148"/>
      <c r="BB1201" s="282"/>
      <c r="BC1201" s="283"/>
      <c r="BD1201" s="147"/>
      <c r="BE1201" s="147"/>
      <c r="BF1201" s="147"/>
      <c r="BG1201" s="147"/>
      <c r="BH1201" s="147"/>
      <c r="BI1201" s="147"/>
      <c r="BJ1201" s="147"/>
      <c r="BK1201" s="148"/>
      <c r="BL1201" s="149"/>
      <c r="BM1201" s="149"/>
      <c r="BN1201" s="147"/>
      <c r="BO1201" s="38"/>
      <c r="BP1201" s="38"/>
      <c r="BQ1201" s="187"/>
      <c r="BR1201" s="61"/>
      <c r="BS1201" s="61"/>
      <c r="BT1201" s="188"/>
      <c r="BU1201" s="275"/>
      <c r="BV1201" s="275"/>
      <c r="BW1201" s="187"/>
      <c r="BX1201" s="187"/>
      <c r="BY1201" s="187"/>
      <c r="BZ1201" s="187"/>
      <c r="CA1201" s="187"/>
      <c r="CB1201" s="187"/>
      <c r="CC1201" s="187"/>
      <c r="CD1201" s="187"/>
      <c r="CE1201" s="187"/>
      <c r="CF1201" s="188"/>
      <c r="CG1201" s="189"/>
      <c r="CH1201" s="189"/>
      <c r="CI1201" s="187"/>
      <c r="CJ1201" s="38"/>
      <c r="CK1201" s="38"/>
      <c r="CL1201" s="38"/>
      <c r="CM1201" s="38"/>
      <c r="CN1201" s="38"/>
      <c r="CO1201" s="38"/>
      <c r="CP1201" s="38"/>
      <c r="CQ1201" s="38"/>
      <c r="CR1201" s="38"/>
      <c r="CS1201" s="38"/>
    </row>
    <row r="1202" spans="1:97" ht="13.5" customHeight="1" x14ac:dyDescent="0.35">
      <c r="A1202" s="25"/>
      <c r="B1202" s="132"/>
      <c r="C1202" s="27"/>
      <c r="D1202" s="104"/>
      <c r="E1202" s="105"/>
      <c r="F1202" s="29"/>
      <c r="G1202" s="30"/>
      <c r="H1202" s="30"/>
      <c r="I1202" s="31"/>
      <c r="J1202" s="106"/>
      <c r="K1202" s="106"/>
      <c r="L1202" s="107"/>
      <c r="M1202" s="107"/>
      <c r="N1202" s="108"/>
      <c r="O1202" s="108"/>
      <c r="P1202" s="108"/>
      <c r="Q1202" s="108"/>
      <c r="R1202" s="108"/>
      <c r="S1202" s="107"/>
      <c r="T1202" s="107"/>
      <c r="U1202" s="33"/>
      <c r="V1202" s="31"/>
      <c r="W1202" s="38"/>
      <c r="X1202" s="38"/>
      <c r="Y1202" s="38"/>
      <c r="Z1202" s="38"/>
      <c r="AA1202" s="38"/>
      <c r="AB1202" s="33"/>
      <c r="AC1202" s="33"/>
      <c r="AD1202" s="33"/>
      <c r="AE1202" s="33"/>
      <c r="AF1202" s="33"/>
      <c r="AG1202" s="33"/>
      <c r="AH1202" s="33"/>
      <c r="AI1202" s="170"/>
      <c r="AJ1202" s="170"/>
      <c r="AK1202" s="170"/>
      <c r="AL1202" s="170"/>
      <c r="AM1202" s="33"/>
      <c r="AN1202" s="48"/>
      <c r="AO1202" s="34"/>
      <c r="AP1202" s="38"/>
      <c r="AQ1202" s="34"/>
      <c r="AR1202" s="31"/>
      <c r="AS1202" s="38"/>
      <c r="AT1202" s="38"/>
      <c r="AU1202" s="37"/>
      <c r="AV1202" s="38"/>
      <c r="AW1202" s="38"/>
      <c r="AX1202" s="147"/>
      <c r="AY1202" s="60"/>
      <c r="AZ1202" s="60"/>
      <c r="BA1202" s="148"/>
      <c r="BB1202" s="282"/>
      <c r="BC1202" s="283"/>
      <c r="BD1202" s="147"/>
      <c r="BE1202" s="147"/>
      <c r="BF1202" s="147"/>
      <c r="BG1202" s="147"/>
      <c r="BH1202" s="147"/>
      <c r="BI1202" s="147"/>
      <c r="BJ1202" s="147"/>
      <c r="BK1202" s="148"/>
      <c r="BL1202" s="149"/>
      <c r="BM1202" s="149"/>
      <c r="BN1202" s="147"/>
      <c r="BO1202" s="38"/>
      <c r="BP1202" s="38"/>
      <c r="BQ1202" s="187"/>
      <c r="BR1202" s="61"/>
      <c r="BS1202" s="61"/>
      <c r="BT1202" s="188"/>
      <c r="BU1202" s="275"/>
      <c r="BV1202" s="275"/>
      <c r="BW1202" s="187"/>
      <c r="BX1202" s="187"/>
      <c r="BY1202" s="187"/>
      <c r="BZ1202" s="187"/>
      <c r="CA1202" s="187"/>
      <c r="CB1202" s="187"/>
      <c r="CC1202" s="187"/>
      <c r="CD1202" s="187"/>
      <c r="CE1202" s="187"/>
      <c r="CF1202" s="188"/>
      <c r="CG1202" s="189"/>
      <c r="CH1202" s="189"/>
      <c r="CI1202" s="187"/>
      <c r="CJ1202" s="38"/>
      <c r="CK1202" s="38"/>
      <c r="CL1202" s="38"/>
      <c r="CM1202" s="38"/>
      <c r="CN1202" s="38"/>
      <c r="CO1202" s="38"/>
      <c r="CP1202" s="38"/>
      <c r="CQ1202" s="38"/>
      <c r="CR1202" s="38"/>
      <c r="CS1202" s="38"/>
    </row>
    <row r="1203" spans="1:97" ht="13.5" customHeight="1" x14ac:dyDescent="0.35">
      <c r="A1203" s="25"/>
      <c r="B1203" s="132"/>
      <c r="C1203" s="27"/>
      <c r="D1203" s="104"/>
      <c r="E1203" s="105"/>
      <c r="F1203" s="29"/>
      <c r="G1203" s="30"/>
      <c r="H1203" s="30"/>
      <c r="I1203" s="31"/>
      <c r="J1203" s="106"/>
      <c r="K1203" s="106"/>
      <c r="L1203" s="107"/>
      <c r="M1203" s="107"/>
      <c r="N1203" s="108"/>
      <c r="O1203" s="108"/>
      <c r="P1203" s="108"/>
      <c r="Q1203" s="108"/>
      <c r="R1203" s="108"/>
      <c r="S1203" s="107"/>
      <c r="T1203" s="107"/>
      <c r="U1203" s="33"/>
      <c r="V1203" s="31"/>
      <c r="W1203" s="38"/>
      <c r="X1203" s="38"/>
      <c r="Y1203" s="38"/>
      <c r="Z1203" s="38"/>
      <c r="AA1203" s="38"/>
      <c r="AB1203" s="33"/>
      <c r="AC1203" s="33"/>
      <c r="AD1203" s="33"/>
      <c r="AE1203" s="33"/>
      <c r="AF1203" s="33"/>
      <c r="AG1203" s="33"/>
      <c r="AH1203" s="33"/>
      <c r="AI1203" s="170"/>
      <c r="AJ1203" s="170"/>
      <c r="AK1203" s="170"/>
      <c r="AL1203" s="170"/>
      <c r="AM1203" s="33"/>
      <c r="AN1203" s="48"/>
      <c r="AO1203" s="34"/>
      <c r="AP1203" s="38"/>
      <c r="AQ1203" s="34"/>
      <c r="AR1203" s="31"/>
      <c r="AS1203" s="38"/>
      <c r="AT1203" s="38"/>
      <c r="AU1203" s="37"/>
      <c r="AV1203" s="38"/>
      <c r="AW1203" s="38"/>
      <c r="AX1203" s="147"/>
      <c r="AY1203" s="60"/>
      <c r="AZ1203" s="60"/>
      <c r="BA1203" s="148"/>
      <c r="BB1203" s="282"/>
      <c r="BC1203" s="283"/>
      <c r="BD1203" s="147"/>
      <c r="BE1203" s="147"/>
      <c r="BF1203" s="147"/>
      <c r="BG1203" s="147"/>
      <c r="BH1203" s="147"/>
      <c r="BI1203" s="147"/>
      <c r="BJ1203" s="147"/>
      <c r="BK1203" s="148"/>
      <c r="BL1203" s="149"/>
      <c r="BM1203" s="149"/>
      <c r="BN1203" s="147"/>
      <c r="BO1203" s="38"/>
      <c r="BP1203" s="38"/>
      <c r="BQ1203" s="187"/>
      <c r="BR1203" s="61"/>
      <c r="BS1203" s="61"/>
      <c r="BT1203" s="188"/>
      <c r="BU1203" s="275"/>
      <c r="BV1203" s="275"/>
      <c r="BW1203" s="187"/>
      <c r="BX1203" s="187"/>
      <c r="BY1203" s="187"/>
      <c r="BZ1203" s="187"/>
      <c r="CA1203" s="187"/>
      <c r="CB1203" s="187"/>
      <c r="CC1203" s="187"/>
      <c r="CD1203" s="187"/>
      <c r="CE1203" s="187"/>
      <c r="CF1203" s="188"/>
      <c r="CG1203" s="189"/>
      <c r="CH1203" s="189"/>
      <c r="CI1203" s="187"/>
      <c r="CJ1203" s="38"/>
      <c r="CK1203" s="38"/>
      <c r="CL1203" s="38"/>
      <c r="CM1203" s="38"/>
      <c r="CN1203" s="38"/>
      <c r="CO1203" s="38"/>
      <c r="CP1203" s="38"/>
      <c r="CQ1203" s="38"/>
      <c r="CR1203" s="38"/>
      <c r="CS1203" s="38"/>
    </row>
    <row r="1204" spans="1:97" ht="13.5" customHeight="1" x14ac:dyDescent="0.35">
      <c r="A1204" s="25"/>
      <c r="B1204" s="132"/>
      <c r="C1204" s="27"/>
      <c r="D1204" s="104"/>
      <c r="E1204" s="105"/>
      <c r="F1204" s="29"/>
      <c r="G1204" s="30"/>
      <c r="H1204" s="30"/>
      <c r="I1204" s="31"/>
      <c r="J1204" s="106"/>
      <c r="K1204" s="106"/>
      <c r="L1204" s="107"/>
      <c r="M1204" s="107"/>
      <c r="N1204" s="108"/>
      <c r="O1204" s="108"/>
      <c r="P1204" s="108"/>
      <c r="Q1204" s="108"/>
      <c r="R1204" s="108"/>
      <c r="S1204" s="107"/>
      <c r="T1204" s="107"/>
      <c r="U1204" s="33"/>
      <c r="V1204" s="31"/>
      <c r="W1204" s="38"/>
      <c r="X1204" s="38"/>
      <c r="Y1204" s="38"/>
      <c r="Z1204" s="38"/>
      <c r="AA1204" s="38"/>
      <c r="AB1204" s="33"/>
      <c r="AC1204" s="33"/>
      <c r="AD1204" s="33"/>
      <c r="AE1204" s="33"/>
      <c r="AF1204" s="33"/>
      <c r="AG1204" s="33"/>
      <c r="AH1204" s="33"/>
      <c r="AI1204" s="170"/>
      <c r="AJ1204" s="170"/>
      <c r="AK1204" s="170"/>
      <c r="AL1204" s="170"/>
      <c r="AM1204" s="33"/>
      <c r="AN1204" s="48"/>
      <c r="AO1204" s="34"/>
      <c r="AP1204" s="38"/>
      <c r="AQ1204" s="34"/>
      <c r="AR1204" s="31"/>
      <c r="AS1204" s="38"/>
      <c r="AT1204" s="38"/>
      <c r="AU1204" s="37"/>
      <c r="AV1204" s="38"/>
      <c r="AW1204" s="38"/>
      <c r="AX1204" s="147"/>
      <c r="AY1204" s="60"/>
      <c r="AZ1204" s="60"/>
      <c r="BA1204" s="148"/>
      <c r="BB1204" s="282"/>
      <c r="BC1204" s="283"/>
      <c r="BD1204" s="147"/>
      <c r="BE1204" s="147"/>
      <c r="BF1204" s="147"/>
      <c r="BG1204" s="147"/>
      <c r="BH1204" s="147"/>
      <c r="BI1204" s="147"/>
      <c r="BJ1204" s="147"/>
      <c r="BK1204" s="148"/>
      <c r="BL1204" s="149"/>
      <c r="BM1204" s="149"/>
      <c r="BN1204" s="147"/>
      <c r="BO1204" s="38"/>
      <c r="BP1204" s="38"/>
      <c r="BQ1204" s="187"/>
      <c r="BR1204" s="61"/>
      <c r="BS1204" s="61"/>
      <c r="BT1204" s="188"/>
      <c r="BU1204" s="275"/>
      <c r="BV1204" s="275"/>
      <c r="BW1204" s="187"/>
      <c r="BX1204" s="187"/>
      <c r="BY1204" s="187"/>
      <c r="BZ1204" s="187"/>
      <c r="CA1204" s="187"/>
      <c r="CB1204" s="187"/>
      <c r="CC1204" s="187"/>
      <c r="CD1204" s="187"/>
      <c r="CE1204" s="187"/>
      <c r="CF1204" s="188"/>
      <c r="CG1204" s="189"/>
      <c r="CH1204" s="189"/>
      <c r="CI1204" s="187"/>
      <c r="CJ1204" s="38"/>
      <c r="CK1204" s="38"/>
      <c r="CL1204" s="38"/>
      <c r="CM1204" s="38"/>
      <c r="CN1204" s="38"/>
      <c r="CO1204" s="38"/>
      <c r="CP1204" s="38"/>
      <c r="CQ1204" s="38"/>
      <c r="CR1204" s="38"/>
      <c r="CS1204" s="38"/>
    </row>
    <row r="1205" spans="1:97" ht="13.5" customHeight="1" x14ac:dyDescent="0.35">
      <c r="A1205" s="25"/>
      <c r="B1205" s="132"/>
      <c r="C1205" s="27"/>
      <c r="D1205" s="104"/>
      <c r="E1205" s="105"/>
      <c r="F1205" s="29"/>
      <c r="G1205" s="30"/>
      <c r="H1205" s="30"/>
      <c r="I1205" s="31"/>
      <c r="J1205" s="106"/>
      <c r="K1205" s="106"/>
      <c r="L1205" s="107"/>
      <c r="M1205" s="107"/>
      <c r="N1205" s="108"/>
      <c r="O1205" s="108"/>
      <c r="P1205" s="108"/>
      <c r="Q1205" s="108"/>
      <c r="R1205" s="108"/>
      <c r="S1205" s="107"/>
      <c r="T1205" s="107"/>
      <c r="U1205" s="33"/>
      <c r="V1205" s="31"/>
      <c r="W1205" s="38"/>
      <c r="X1205" s="38"/>
      <c r="Y1205" s="38"/>
      <c r="Z1205" s="38"/>
      <c r="AA1205" s="38"/>
      <c r="AB1205" s="33"/>
      <c r="AC1205" s="33"/>
      <c r="AD1205" s="33"/>
      <c r="AE1205" s="33"/>
      <c r="AF1205" s="33"/>
      <c r="AG1205" s="33"/>
      <c r="AH1205" s="33"/>
      <c r="AI1205" s="170"/>
      <c r="AJ1205" s="170"/>
      <c r="AK1205" s="170"/>
      <c r="AL1205" s="170"/>
      <c r="AM1205" s="33"/>
      <c r="AN1205" s="48"/>
      <c r="AO1205" s="34"/>
      <c r="AP1205" s="38"/>
      <c r="AQ1205" s="34"/>
      <c r="AR1205" s="31"/>
      <c r="AS1205" s="38"/>
      <c r="AT1205" s="38"/>
      <c r="AU1205" s="37"/>
      <c r="AV1205" s="38"/>
      <c r="AW1205" s="38"/>
      <c r="AX1205" s="147"/>
      <c r="AY1205" s="60"/>
      <c r="AZ1205" s="60"/>
      <c r="BA1205" s="148"/>
      <c r="BB1205" s="282"/>
      <c r="BC1205" s="283"/>
      <c r="BD1205" s="147"/>
      <c r="BE1205" s="147"/>
      <c r="BF1205" s="147"/>
      <c r="BG1205" s="147"/>
      <c r="BH1205" s="147"/>
      <c r="BI1205" s="147"/>
      <c r="BJ1205" s="147"/>
      <c r="BK1205" s="148"/>
      <c r="BL1205" s="149"/>
      <c r="BM1205" s="149"/>
      <c r="BN1205" s="147"/>
      <c r="BO1205" s="38"/>
      <c r="BP1205" s="38"/>
      <c r="BQ1205" s="187"/>
      <c r="BR1205" s="61"/>
      <c r="BS1205" s="61"/>
      <c r="BT1205" s="188"/>
      <c r="BU1205" s="275"/>
      <c r="BV1205" s="275"/>
      <c r="BW1205" s="187"/>
      <c r="BX1205" s="187"/>
      <c r="BY1205" s="187"/>
      <c r="BZ1205" s="187"/>
      <c r="CA1205" s="187"/>
      <c r="CB1205" s="187"/>
      <c r="CC1205" s="187"/>
      <c r="CD1205" s="187"/>
      <c r="CE1205" s="187"/>
      <c r="CF1205" s="188"/>
      <c r="CG1205" s="189"/>
      <c r="CH1205" s="189"/>
      <c r="CI1205" s="187"/>
      <c r="CJ1205" s="38"/>
      <c r="CK1205" s="38"/>
      <c r="CL1205" s="38"/>
      <c r="CM1205" s="38"/>
      <c r="CN1205" s="38"/>
      <c r="CO1205" s="38"/>
      <c r="CP1205" s="38"/>
      <c r="CQ1205" s="38"/>
      <c r="CR1205" s="38"/>
      <c r="CS1205" s="38"/>
    </row>
    <row r="1206" spans="1:97" ht="13.5" customHeight="1" x14ac:dyDescent="0.35">
      <c r="A1206" s="25"/>
      <c r="B1206" s="132"/>
      <c r="C1206" s="27"/>
      <c r="D1206" s="104"/>
      <c r="E1206" s="105"/>
      <c r="F1206" s="29"/>
      <c r="G1206" s="30"/>
      <c r="H1206" s="30"/>
      <c r="I1206" s="31"/>
      <c r="J1206" s="106"/>
      <c r="K1206" s="106"/>
      <c r="L1206" s="107"/>
      <c r="M1206" s="107"/>
      <c r="N1206" s="108"/>
      <c r="O1206" s="108"/>
      <c r="P1206" s="108"/>
      <c r="Q1206" s="108"/>
      <c r="R1206" s="108"/>
      <c r="S1206" s="107"/>
      <c r="T1206" s="107"/>
      <c r="U1206" s="33"/>
      <c r="V1206" s="31"/>
      <c r="W1206" s="38"/>
      <c r="X1206" s="38"/>
      <c r="Y1206" s="38"/>
      <c r="Z1206" s="38"/>
      <c r="AA1206" s="38"/>
      <c r="AB1206" s="33"/>
      <c r="AC1206" s="33"/>
      <c r="AD1206" s="33"/>
      <c r="AE1206" s="33"/>
      <c r="AF1206" s="33"/>
      <c r="AG1206" s="33"/>
      <c r="AH1206" s="33"/>
      <c r="AI1206" s="170"/>
      <c r="AJ1206" s="170"/>
      <c r="AK1206" s="170"/>
      <c r="AL1206" s="170"/>
      <c r="AM1206" s="33"/>
      <c r="AN1206" s="48"/>
      <c r="AO1206" s="34"/>
      <c r="AP1206" s="38"/>
      <c r="AQ1206" s="34"/>
      <c r="AR1206" s="31"/>
      <c r="AS1206" s="38"/>
      <c r="AT1206" s="38"/>
      <c r="AU1206" s="37"/>
      <c r="AV1206" s="38"/>
      <c r="AW1206" s="38"/>
      <c r="AX1206" s="147"/>
      <c r="AY1206" s="60"/>
      <c r="AZ1206" s="60"/>
      <c r="BA1206" s="148"/>
      <c r="BB1206" s="282"/>
      <c r="BC1206" s="283"/>
      <c r="BD1206" s="147"/>
      <c r="BE1206" s="147"/>
      <c r="BF1206" s="147"/>
      <c r="BG1206" s="147"/>
      <c r="BH1206" s="147"/>
      <c r="BI1206" s="147"/>
      <c r="BJ1206" s="147"/>
      <c r="BK1206" s="148"/>
      <c r="BL1206" s="149"/>
      <c r="BM1206" s="149"/>
      <c r="BN1206" s="147"/>
      <c r="BO1206" s="38"/>
      <c r="BP1206" s="38"/>
      <c r="BQ1206" s="187"/>
      <c r="BR1206" s="61"/>
      <c r="BS1206" s="61"/>
      <c r="BT1206" s="188"/>
      <c r="BU1206" s="275"/>
      <c r="BV1206" s="275"/>
      <c r="BW1206" s="187"/>
      <c r="BX1206" s="187"/>
      <c r="BY1206" s="187"/>
      <c r="BZ1206" s="187"/>
      <c r="CA1206" s="187"/>
      <c r="CB1206" s="187"/>
      <c r="CC1206" s="187"/>
      <c r="CD1206" s="187"/>
      <c r="CE1206" s="187"/>
      <c r="CF1206" s="188"/>
      <c r="CG1206" s="189"/>
      <c r="CH1206" s="189"/>
      <c r="CI1206" s="187"/>
      <c r="CJ1206" s="38"/>
      <c r="CK1206" s="38"/>
      <c r="CL1206" s="38"/>
      <c r="CM1206" s="38"/>
      <c r="CN1206" s="38"/>
      <c r="CO1206" s="38"/>
      <c r="CP1206" s="38"/>
      <c r="CQ1206" s="38"/>
      <c r="CR1206" s="38"/>
      <c r="CS1206" s="38"/>
    </row>
    <row r="1207" spans="1:97" ht="13.5" customHeight="1" x14ac:dyDescent="0.35">
      <c r="A1207" s="25"/>
      <c r="B1207" s="132"/>
      <c r="C1207" s="27"/>
      <c r="D1207" s="104"/>
      <c r="E1207" s="105"/>
      <c r="F1207" s="29"/>
      <c r="G1207" s="30"/>
      <c r="H1207" s="30"/>
      <c r="I1207" s="31"/>
      <c r="J1207" s="106"/>
      <c r="K1207" s="106"/>
      <c r="L1207" s="107"/>
      <c r="M1207" s="107"/>
      <c r="N1207" s="108"/>
      <c r="O1207" s="108"/>
      <c r="P1207" s="108"/>
      <c r="Q1207" s="108"/>
      <c r="R1207" s="108"/>
      <c r="S1207" s="107"/>
      <c r="T1207" s="107"/>
      <c r="U1207" s="33"/>
      <c r="V1207" s="31"/>
      <c r="W1207" s="38"/>
      <c r="X1207" s="38"/>
      <c r="Y1207" s="38"/>
      <c r="Z1207" s="38"/>
      <c r="AA1207" s="38"/>
      <c r="AB1207" s="33"/>
      <c r="AC1207" s="33"/>
      <c r="AD1207" s="33"/>
      <c r="AE1207" s="33"/>
      <c r="AF1207" s="33"/>
      <c r="AG1207" s="33"/>
      <c r="AH1207" s="33"/>
      <c r="AI1207" s="170"/>
      <c r="AJ1207" s="170"/>
      <c r="AK1207" s="170"/>
      <c r="AL1207" s="170"/>
      <c r="AM1207" s="33"/>
      <c r="AN1207" s="48"/>
      <c r="AO1207" s="34"/>
      <c r="AP1207" s="38"/>
      <c r="AQ1207" s="34"/>
      <c r="AR1207" s="31"/>
      <c r="AS1207" s="38"/>
      <c r="AT1207" s="38"/>
      <c r="AU1207" s="37"/>
      <c r="AV1207" s="38"/>
      <c r="AW1207" s="38"/>
      <c r="AX1207" s="147"/>
      <c r="AY1207" s="60"/>
      <c r="AZ1207" s="60"/>
      <c r="BA1207" s="148"/>
      <c r="BB1207" s="282"/>
      <c r="BC1207" s="283"/>
      <c r="BD1207" s="147"/>
      <c r="BE1207" s="147"/>
      <c r="BF1207" s="147"/>
      <c r="BG1207" s="147"/>
      <c r="BH1207" s="147"/>
      <c r="BI1207" s="147"/>
      <c r="BJ1207" s="147"/>
      <c r="BK1207" s="148"/>
      <c r="BL1207" s="149"/>
      <c r="BM1207" s="149"/>
      <c r="BN1207" s="147"/>
      <c r="BO1207" s="38"/>
      <c r="BP1207" s="38"/>
      <c r="BQ1207" s="187"/>
      <c r="BR1207" s="61"/>
      <c r="BS1207" s="61"/>
      <c r="BT1207" s="188"/>
      <c r="BU1207" s="275"/>
      <c r="BV1207" s="275"/>
      <c r="BW1207" s="187"/>
      <c r="BX1207" s="187"/>
      <c r="BY1207" s="187"/>
      <c r="BZ1207" s="187"/>
      <c r="CA1207" s="187"/>
      <c r="CB1207" s="187"/>
      <c r="CC1207" s="187"/>
      <c r="CD1207" s="187"/>
      <c r="CE1207" s="187"/>
      <c r="CF1207" s="188"/>
      <c r="CG1207" s="189"/>
      <c r="CH1207" s="189"/>
      <c r="CI1207" s="187"/>
      <c r="CJ1207" s="38"/>
      <c r="CK1207" s="38"/>
      <c r="CL1207" s="38"/>
      <c r="CM1207" s="38"/>
      <c r="CN1207" s="38"/>
      <c r="CO1207" s="38"/>
      <c r="CP1207" s="38"/>
      <c r="CQ1207" s="38"/>
      <c r="CR1207" s="38"/>
      <c r="CS1207" s="38"/>
    </row>
    <row r="1208" spans="1:97" ht="13.5" customHeight="1" x14ac:dyDescent="0.35">
      <c r="A1208" s="25"/>
      <c r="B1208" s="132"/>
      <c r="C1208" s="27"/>
      <c r="D1208" s="104"/>
      <c r="E1208" s="105"/>
      <c r="F1208" s="29"/>
      <c r="G1208" s="30"/>
      <c r="H1208" s="30"/>
      <c r="I1208" s="31"/>
      <c r="J1208" s="106"/>
      <c r="K1208" s="106"/>
      <c r="L1208" s="107"/>
      <c r="M1208" s="107"/>
      <c r="N1208" s="108"/>
      <c r="O1208" s="108"/>
      <c r="P1208" s="108"/>
      <c r="Q1208" s="108"/>
      <c r="R1208" s="108"/>
      <c r="S1208" s="107"/>
      <c r="T1208" s="107"/>
      <c r="U1208" s="33"/>
      <c r="V1208" s="31"/>
      <c r="W1208" s="38"/>
      <c r="X1208" s="38"/>
      <c r="Y1208" s="38"/>
      <c r="Z1208" s="38"/>
      <c r="AA1208" s="38"/>
      <c r="AB1208" s="33"/>
      <c r="AC1208" s="33"/>
      <c r="AD1208" s="33"/>
      <c r="AE1208" s="33"/>
      <c r="AF1208" s="33"/>
      <c r="AG1208" s="33"/>
      <c r="AH1208" s="33"/>
      <c r="AI1208" s="170"/>
      <c r="AJ1208" s="170"/>
      <c r="AK1208" s="170"/>
      <c r="AL1208" s="170"/>
      <c r="AM1208" s="33"/>
      <c r="AN1208" s="48"/>
      <c r="AO1208" s="34"/>
      <c r="AP1208" s="38"/>
      <c r="AQ1208" s="34"/>
      <c r="AR1208" s="31"/>
      <c r="AS1208" s="38"/>
      <c r="AT1208" s="38"/>
      <c r="AU1208" s="37"/>
      <c r="AV1208" s="38"/>
      <c r="AW1208" s="38"/>
      <c r="AX1208" s="147"/>
      <c r="AY1208" s="60"/>
      <c r="AZ1208" s="60"/>
      <c r="BA1208" s="148"/>
      <c r="BB1208" s="282"/>
      <c r="BC1208" s="283"/>
      <c r="BD1208" s="147"/>
      <c r="BE1208" s="147"/>
      <c r="BF1208" s="147"/>
      <c r="BG1208" s="147"/>
      <c r="BH1208" s="147"/>
      <c r="BI1208" s="147"/>
      <c r="BJ1208" s="147"/>
      <c r="BK1208" s="148"/>
      <c r="BL1208" s="149"/>
      <c r="BM1208" s="149"/>
      <c r="BN1208" s="147"/>
      <c r="BO1208" s="38"/>
      <c r="BP1208" s="38"/>
      <c r="BQ1208" s="187"/>
      <c r="BR1208" s="61"/>
      <c r="BS1208" s="61"/>
      <c r="BT1208" s="188"/>
      <c r="BU1208" s="275"/>
      <c r="BV1208" s="275"/>
      <c r="BW1208" s="187"/>
      <c r="BX1208" s="187"/>
      <c r="BY1208" s="187"/>
      <c r="BZ1208" s="187"/>
      <c r="CA1208" s="187"/>
      <c r="CB1208" s="187"/>
      <c r="CC1208" s="187"/>
      <c r="CD1208" s="187"/>
      <c r="CE1208" s="187"/>
      <c r="CF1208" s="188"/>
      <c r="CG1208" s="189"/>
      <c r="CH1208" s="189"/>
      <c r="CI1208" s="187"/>
      <c r="CJ1208" s="38"/>
      <c r="CK1208" s="38"/>
      <c r="CL1208" s="38"/>
      <c r="CM1208" s="38"/>
      <c r="CN1208" s="38"/>
      <c r="CO1208" s="38"/>
      <c r="CP1208" s="38"/>
      <c r="CQ1208" s="38"/>
      <c r="CR1208" s="38"/>
      <c r="CS1208" s="38"/>
    </row>
    <row r="1209" spans="1:97" ht="13.5" customHeight="1" x14ac:dyDescent="0.35">
      <c r="A1209" s="25"/>
      <c r="B1209" s="132"/>
      <c r="C1209" s="27"/>
      <c r="D1209" s="104"/>
      <c r="E1209" s="105"/>
      <c r="F1209" s="29"/>
      <c r="G1209" s="30"/>
      <c r="H1209" s="30"/>
      <c r="I1209" s="31"/>
      <c r="J1209" s="106"/>
      <c r="K1209" s="106"/>
      <c r="L1209" s="107"/>
      <c r="M1209" s="107"/>
      <c r="N1209" s="108"/>
      <c r="O1209" s="108"/>
      <c r="P1209" s="108"/>
      <c r="Q1209" s="108"/>
      <c r="R1209" s="108"/>
      <c r="S1209" s="107"/>
      <c r="T1209" s="107"/>
      <c r="U1209" s="33"/>
      <c r="V1209" s="31"/>
      <c r="W1209" s="38"/>
      <c r="X1209" s="38"/>
      <c r="Y1209" s="38"/>
      <c r="Z1209" s="38"/>
      <c r="AA1209" s="38"/>
      <c r="AB1209" s="33"/>
      <c r="AC1209" s="33"/>
      <c r="AD1209" s="33"/>
      <c r="AE1209" s="33"/>
      <c r="AF1209" s="33"/>
      <c r="AG1209" s="33"/>
      <c r="AH1209" s="33"/>
      <c r="AI1209" s="170"/>
      <c r="AJ1209" s="170"/>
      <c r="AK1209" s="170"/>
      <c r="AL1209" s="170"/>
      <c r="AM1209" s="33"/>
      <c r="AN1209" s="48"/>
      <c r="AO1209" s="34"/>
      <c r="AP1209" s="38"/>
      <c r="AQ1209" s="34"/>
      <c r="AR1209" s="31"/>
      <c r="AS1209" s="38"/>
      <c r="AT1209" s="38"/>
      <c r="AU1209" s="37"/>
      <c r="AV1209" s="38"/>
      <c r="AW1209" s="38"/>
      <c r="AX1209" s="147"/>
      <c r="AY1209" s="60"/>
      <c r="AZ1209" s="60"/>
      <c r="BA1209" s="148"/>
      <c r="BB1209" s="282"/>
      <c r="BC1209" s="283"/>
      <c r="BD1209" s="147"/>
      <c r="BE1209" s="147"/>
      <c r="BF1209" s="147"/>
      <c r="BG1209" s="147"/>
      <c r="BH1209" s="147"/>
      <c r="BI1209" s="147"/>
      <c r="BJ1209" s="147"/>
      <c r="BK1209" s="148"/>
      <c r="BL1209" s="149"/>
      <c r="BM1209" s="149"/>
      <c r="BN1209" s="147"/>
      <c r="BO1209" s="38"/>
      <c r="BP1209" s="38"/>
      <c r="BQ1209" s="187"/>
      <c r="BR1209" s="61"/>
      <c r="BS1209" s="61"/>
      <c r="BT1209" s="188"/>
      <c r="BU1209" s="275"/>
      <c r="BV1209" s="275"/>
      <c r="BW1209" s="187"/>
      <c r="BX1209" s="187"/>
      <c r="BY1209" s="187"/>
      <c r="BZ1209" s="187"/>
      <c r="CA1209" s="187"/>
      <c r="CB1209" s="187"/>
      <c r="CC1209" s="187"/>
      <c r="CD1209" s="187"/>
      <c r="CE1209" s="187"/>
      <c r="CF1209" s="188"/>
      <c r="CG1209" s="189"/>
      <c r="CH1209" s="189"/>
      <c r="CI1209" s="187"/>
      <c r="CJ1209" s="38"/>
      <c r="CK1209" s="38"/>
      <c r="CL1209" s="38"/>
      <c r="CM1209" s="38"/>
      <c r="CN1209" s="38"/>
      <c r="CO1209" s="38"/>
      <c r="CP1209" s="38"/>
      <c r="CQ1209" s="38"/>
      <c r="CR1209" s="38"/>
      <c r="CS1209" s="38"/>
    </row>
    <row r="1210" spans="1:97" ht="13.5" customHeight="1" x14ac:dyDescent="0.35">
      <c r="A1210" s="25"/>
      <c r="B1210" s="132"/>
      <c r="C1210" s="27"/>
      <c r="D1210" s="104"/>
      <c r="E1210" s="105"/>
      <c r="F1210" s="29"/>
      <c r="G1210" s="30"/>
      <c r="H1210" s="30"/>
      <c r="I1210" s="31"/>
      <c r="J1210" s="106"/>
      <c r="K1210" s="106"/>
      <c r="L1210" s="107"/>
      <c r="M1210" s="107"/>
      <c r="N1210" s="108"/>
      <c r="O1210" s="108"/>
      <c r="P1210" s="108"/>
      <c r="Q1210" s="108"/>
      <c r="R1210" s="108"/>
      <c r="S1210" s="107"/>
      <c r="T1210" s="107"/>
      <c r="U1210" s="33"/>
      <c r="V1210" s="31"/>
      <c r="W1210" s="38"/>
      <c r="X1210" s="38"/>
      <c r="Y1210" s="38"/>
      <c r="Z1210" s="38"/>
      <c r="AA1210" s="38"/>
      <c r="AB1210" s="33"/>
      <c r="AC1210" s="33"/>
      <c r="AD1210" s="33"/>
      <c r="AE1210" s="33"/>
      <c r="AF1210" s="33"/>
      <c r="AG1210" s="33"/>
      <c r="AH1210" s="33"/>
      <c r="AI1210" s="170"/>
      <c r="AJ1210" s="170"/>
      <c r="AK1210" s="170"/>
      <c r="AL1210" s="170"/>
      <c r="AM1210" s="33"/>
      <c r="AN1210" s="48"/>
      <c r="AO1210" s="34"/>
      <c r="AP1210" s="38"/>
      <c r="AQ1210" s="34"/>
      <c r="AR1210" s="31"/>
      <c r="AS1210" s="38"/>
      <c r="AT1210" s="38"/>
      <c r="AU1210" s="37"/>
      <c r="AV1210" s="38"/>
      <c r="AW1210" s="38"/>
      <c r="AX1210" s="147"/>
      <c r="AY1210" s="60"/>
      <c r="AZ1210" s="60"/>
      <c r="BA1210" s="148"/>
      <c r="BB1210" s="282"/>
      <c r="BC1210" s="283"/>
      <c r="BD1210" s="147"/>
      <c r="BE1210" s="147"/>
      <c r="BF1210" s="147"/>
      <c r="BG1210" s="147"/>
      <c r="BH1210" s="147"/>
      <c r="BI1210" s="147"/>
      <c r="BJ1210" s="147"/>
      <c r="BK1210" s="148"/>
      <c r="BL1210" s="149"/>
      <c r="BM1210" s="149"/>
      <c r="BN1210" s="147"/>
      <c r="BO1210" s="38"/>
      <c r="BP1210" s="38"/>
      <c r="BQ1210" s="187"/>
      <c r="BR1210" s="61"/>
      <c r="BS1210" s="61"/>
      <c r="BT1210" s="188"/>
      <c r="BU1210" s="275"/>
      <c r="BV1210" s="275"/>
      <c r="BW1210" s="187"/>
      <c r="BX1210" s="187"/>
      <c r="BY1210" s="187"/>
      <c r="BZ1210" s="187"/>
      <c r="CA1210" s="187"/>
      <c r="CB1210" s="187"/>
      <c r="CC1210" s="187"/>
      <c r="CD1210" s="187"/>
      <c r="CE1210" s="187"/>
      <c r="CF1210" s="188"/>
      <c r="CG1210" s="189"/>
      <c r="CH1210" s="189"/>
      <c r="CI1210" s="187"/>
      <c r="CJ1210" s="38"/>
      <c r="CK1210" s="38"/>
      <c r="CL1210" s="38"/>
      <c r="CM1210" s="38"/>
      <c r="CN1210" s="38"/>
      <c r="CO1210" s="38"/>
      <c r="CP1210" s="38"/>
      <c r="CQ1210" s="38"/>
      <c r="CR1210" s="38"/>
      <c r="CS1210" s="38"/>
    </row>
    <row r="1211" spans="1:97" ht="13.5" customHeight="1" x14ac:dyDescent="0.35">
      <c r="A1211" s="25"/>
      <c r="B1211" s="132"/>
      <c r="C1211" s="27"/>
      <c r="D1211" s="104"/>
      <c r="E1211" s="105"/>
      <c r="F1211" s="29"/>
      <c r="G1211" s="30"/>
      <c r="H1211" s="30"/>
      <c r="I1211" s="31"/>
      <c r="J1211" s="106"/>
      <c r="K1211" s="106"/>
      <c r="L1211" s="107"/>
      <c r="M1211" s="107"/>
      <c r="N1211" s="108"/>
      <c r="O1211" s="108"/>
      <c r="P1211" s="108"/>
      <c r="Q1211" s="108"/>
      <c r="R1211" s="108"/>
      <c r="S1211" s="107"/>
      <c r="T1211" s="107"/>
      <c r="U1211" s="33"/>
      <c r="V1211" s="31"/>
      <c r="W1211" s="38"/>
      <c r="X1211" s="38"/>
      <c r="Y1211" s="38"/>
      <c r="Z1211" s="38"/>
      <c r="AA1211" s="38"/>
      <c r="AB1211" s="33"/>
      <c r="AC1211" s="33"/>
      <c r="AD1211" s="33"/>
      <c r="AE1211" s="33"/>
      <c r="AF1211" s="33"/>
      <c r="AG1211" s="33"/>
      <c r="AH1211" s="33"/>
      <c r="AI1211" s="170"/>
      <c r="AJ1211" s="170"/>
      <c r="AK1211" s="170"/>
      <c r="AL1211" s="170"/>
      <c r="AM1211" s="33"/>
      <c r="AN1211" s="48"/>
      <c r="AO1211" s="34"/>
      <c r="AP1211" s="38"/>
      <c r="AQ1211" s="34"/>
      <c r="AR1211" s="31"/>
      <c r="AS1211" s="38"/>
      <c r="AT1211" s="38"/>
      <c r="AU1211" s="37"/>
      <c r="AV1211" s="38"/>
      <c r="AW1211" s="38"/>
      <c r="AX1211" s="147"/>
      <c r="AY1211" s="60"/>
      <c r="AZ1211" s="60"/>
      <c r="BA1211" s="148"/>
      <c r="BB1211" s="282"/>
      <c r="BC1211" s="283"/>
      <c r="BD1211" s="147"/>
      <c r="BE1211" s="147"/>
      <c r="BF1211" s="147"/>
      <c r="BG1211" s="147"/>
      <c r="BH1211" s="147"/>
      <c r="BI1211" s="147"/>
      <c r="BJ1211" s="147"/>
      <c r="BK1211" s="148"/>
      <c r="BL1211" s="149"/>
      <c r="BM1211" s="149"/>
      <c r="BN1211" s="147"/>
      <c r="BO1211" s="38"/>
      <c r="BP1211" s="38"/>
      <c r="BQ1211" s="187"/>
      <c r="BR1211" s="61"/>
      <c r="BS1211" s="61"/>
      <c r="BT1211" s="188"/>
      <c r="BU1211" s="275"/>
      <c r="BV1211" s="275"/>
      <c r="BW1211" s="187"/>
      <c r="BX1211" s="187"/>
      <c r="BY1211" s="187"/>
      <c r="BZ1211" s="187"/>
      <c r="CA1211" s="187"/>
      <c r="CB1211" s="187"/>
      <c r="CC1211" s="187"/>
      <c r="CD1211" s="187"/>
      <c r="CE1211" s="187"/>
      <c r="CF1211" s="188"/>
      <c r="CG1211" s="189"/>
      <c r="CH1211" s="189"/>
      <c r="CI1211" s="187"/>
      <c r="CJ1211" s="38"/>
      <c r="CK1211" s="38"/>
      <c r="CL1211" s="38"/>
      <c r="CM1211" s="38"/>
      <c r="CN1211" s="38"/>
      <c r="CO1211" s="38"/>
      <c r="CP1211" s="38"/>
      <c r="CQ1211" s="38"/>
      <c r="CR1211" s="38"/>
      <c r="CS1211" s="38"/>
    </row>
    <row r="1212" spans="1:97" ht="13.5" customHeight="1" x14ac:dyDescent="0.35">
      <c r="A1212" s="25"/>
      <c r="B1212" s="132"/>
      <c r="C1212" s="27"/>
      <c r="D1212" s="104"/>
      <c r="E1212" s="105"/>
      <c r="F1212" s="29"/>
      <c r="G1212" s="30"/>
      <c r="H1212" s="30"/>
      <c r="I1212" s="31"/>
      <c r="J1212" s="106"/>
      <c r="K1212" s="106"/>
      <c r="L1212" s="107"/>
      <c r="M1212" s="107"/>
      <c r="N1212" s="108"/>
      <c r="O1212" s="108"/>
      <c r="P1212" s="108"/>
      <c r="Q1212" s="108"/>
      <c r="R1212" s="108"/>
      <c r="S1212" s="107"/>
      <c r="T1212" s="107"/>
      <c r="U1212" s="33"/>
      <c r="V1212" s="31"/>
      <c r="W1212" s="38"/>
      <c r="X1212" s="38"/>
      <c r="Y1212" s="38"/>
      <c r="Z1212" s="38"/>
      <c r="AA1212" s="38"/>
      <c r="AB1212" s="33"/>
      <c r="AC1212" s="33"/>
      <c r="AD1212" s="33"/>
      <c r="AE1212" s="33"/>
      <c r="AF1212" s="33"/>
      <c r="AG1212" s="33"/>
      <c r="AH1212" s="33"/>
      <c r="AI1212" s="170"/>
      <c r="AJ1212" s="170"/>
      <c r="AK1212" s="170"/>
      <c r="AL1212" s="170"/>
      <c r="AM1212" s="33"/>
      <c r="AN1212" s="48"/>
      <c r="AO1212" s="34"/>
      <c r="AP1212" s="38"/>
      <c r="AQ1212" s="34"/>
      <c r="AR1212" s="31"/>
      <c r="AS1212" s="38"/>
      <c r="AT1212" s="38"/>
      <c r="AU1212" s="37"/>
      <c r="AV1212" s="38"/>
      <c r="AW1212" s="38"/>
      <c r="AX1212" s="147"/>
      <c r="AY1212" s="60"/>
      <c r="AZ1212" s="60"/>
      <c r="BA1212" s="148"/>
      <c r="BB1212" s="282"/>
      <c r="BC1212" s="283"/>
      <c r="BD1212" s="147"/>
      <c r="BE1212" s="147"/>
      <c r="BF1212" s="147"/>
      <c r="BG1212" s="147"/>
      <c r="BH1212" s="147"/>
      <c r="BI1212" s="147"/>
      <c r="BJ1212" s="147"/>
      <c r="BK1212" s="148"/>
      <c r="BL1212" s="149"/>
      <c r="BM1212" s="149"/>
      <c r="BN1212" s="147"/>
      <c r="BO1212" s="38"/>
      <c r="BP1212" s="38"/>
      <c r="BQ1212" s="187"/>
      <c r="BR1212" s="61"/>
      <c r="BS1212" s="61"/>
      <c r="BT1212" s="188"/>
      <c r="BU1212" s="275"/>
      <c r="BV1212" s="275"/>
      <c r="BW1212" s="187"/>
      <c r="BX1212" s="187"/>
      <c r="BY1212" s="187"/>
      <c r="BZ1212" s="187"/>
      <c r="CA1212" s="187"/>
      <c r="CB1212" s="187"/>
      <c r="CC1212" s="187"/>
      <c r="CD1212" s="187"/>
      <c r="CE1212" s="187"/>
      <c r="CF1212" s="188"/>
      <c r="CG1212" s="189"/>
      <c r="CH1212" s="189"/>
      <c r="CI1212" s="187"/>
      <c r="CJ1212" s="38"/>
      <c r="CK1212" s="38"/>
      <c r="CL1212" s="38"/>
      <c r="CM1212" s="38"/>
      <c r="CN1212" s="38"/>
      <c r="CO1212" s="38"/>
      <c r="CP1212" s="38"/>
      <c r="CQ1212" s="38"/>
      <c r="CR1212" s="38"/>
      <c r="CS1212" s="38"/>
    </row>
    <row r="1213" spans="1:97" ht="13.5" customHeight="1" x14ac:dyDescent="0.35">
      <c r="A1213" s="25"/>
      <c r="B1213" s="132"/>
      <c r="C1213" s="27"/>
      <c r="D1213" s="104"/>
      <c r="E1213" s="105"/>
      <c r="F1213" s="29"/>
      <c r="G1213" s="30"/>
      <c r="H1213" s="30"/>
      <c r="I1213" s="31"/>
      <c r="J1213" s="106"/>
      <c r="K1213" s="106"/>
      <c r="L1213" s="107"/>
      <c r="M1213" s="107"/>
      <c r="N1213" s="108"/>
      <c r="O1213" s="108"/>
      <c r="P1213" s="108"/>
      <c r="Q1213" s="108"/>
      <c r="R1213" s="108"/>
      <c r="S1213" s="107"/>
      <c r="T1213" s="107"/>
      <c r="U1213" s="33"/>
      <c r="V1213" s="31"/>
      <c r="W1213" s="38"/>
      <c r="X1213" s="38"/>
      <c r="Y1213" s="38"/>
      <c r="Z1213" s="38"/>
      <c r="AA1213" s="38"/>
      <c r="AB1213" s="33"/>
      <c r="AC1213" s="33"/>
      <c r="AD1213" s="33"/>
      <c r="AE1213" s="33"/>
      <c r="AF1213" s="33"/>
      <c r="AG1213" s="33"/>
      <c r="AH1213" s="33"/>
      <c r="AI1213" s="170"/>
      <c r="AJ1213" s="170"/>
      <c r="AK1213" s="170"/>
      <c r="AL1213" s="170"/>
      <c r="AM1213" s="33"/>
      <c r="AN1213" s="48"/>
      <c r="AO1213" s="34"/>
      <c r="AP1213" s="38"/>
      <c r="AQ1213" s="34"/>
      <c r="AR1213" s="31"/>
      <c r="AS1213" s="38"/>
      <c r="AT1213" s="38"/>
      <c r="AU1213" s="37"/>
      <c r="AV1213" s="38"/>
      <c r="AW1213" s="38"/>
      <c r="AX1213" s="147"/>
      <c r="AY1213" s="60"/>
      <c r="AZ1213" s="60"/>
      <c r="BA1213" s="148"/>
      <c r="BB1213" s="282"/>
      <c r="BC1213" s="283"/>
      <c r="BD1213" s="147"/>
      <c r="BE1213" s="147"/>
      <c r="BF1213" s="147"/>
      <c r="BG1213" s="147"/>
      <c r="BH1213" s="147"/>
      <c r="BI1213" s="147"/>
      <c r="BJ1213" s="147"/>
      <c r="BK1213" s="148"/>
      <c r="BL1213" s="149"/>
      <c r="BM1213" s="149"/>
      <c r="BN1213" s="147"/>
      <c r="BO1213" s="38"/>
      <c r="BP1213" s="38"/>
      <c r="BQ1213" s="187"/>
      <c r="BR1213" s="61"/>
      <c r="BS1213" s="61"/>
      <c r="BT1213" s="188"/>
      <c r="BU1213" s="275"/>
      <c r="BV1213" s="275"/>
      <c r="BW1213" s="187"/>
      <c r="BX1213" s="187"/>
      <c r="BY1213" s="187"/>
      <c r="BZ1213" s="187"/>
      <c r="CA1213" s="187"/>
      <c r="CB1213" s="187"/>
      <c r="CC1213" s="187"/>
      <c r="CD1213" s="187"/>
      <c r="CE1213" s="187"/>
      <c r="CF1213" s="188"/>
      <c r="CG1213" s="189"/>
      <c r="CH1213" s="189"/>
      <c r="CI1213" s="187"/>
      <c r="CJ1213" s="38"/>
      <c r="CK1213" s="38"/>
      <c r="CL1213" s="38"/>
      <c r="CM1213" s="38"/>
      <c r="CN1213" s="38"/>
      <c r="CO1213" s="38"/>
      <c r="CP1213" s="38"/>
      <c r="CQ1213" s="38"/>
      <c r="CR1213" s="38"/>
      <c r="CS1213" s="38"/>
    </row>
    <row r="1214" spans="1:97" ht="13.5" customHeight="1" x14ac:dyDescent="0.35">
      <c r="A1214" s="25"/>
      <c r="B1214" s="132"/>
      <c r="C1214" s="27"/>
      <c r="D1214" s="104"/>
      <c r="E1214" s="105"/>
      <c r="F1214" s="29"/>
      <c r="G1214" s="30"/>
      <c r="H1214" s="30"/>
      <c r="I1214" s="31"/>
      <c r="J1214" s="106"/>
      <c r="K1214" s="106"/>
      <c r="L1214" s="107"/>
      <c r="M1214" s="107"/>
      <c r="N1214" s="108"/>
      <c r="O1214" s="108"/>
      <c r="P1214" s="108"/>
      <c r="Q1214" s="108"/>
      <c r="R1214" s="108"/>
      <c r="S1214" s="107"/>
      <c r="T1214" s="107"/>
      <c r="U1214" s="33"/>
      <c r="V1214" s="31"/>
      <c r="W1214" s="38"/>
      <c r="X1214" s="38"/>
      <c r="Y1214" s="38"/>
      <c r="Z1214" s="38"/>
      <c r="AA1214" s="38"/>
      <c r="AB1214" s="33"/>
      <c r="AC1214" s="33"/>
      <c r="AD1214" s="33"/>
      <c r="AE1214" s="33"/>
      <c r="AF1214" s="33"/>
      <c r="AG1214" s="33"/>
      <c r="AH1214" s="33"/>
      <c r="AI1214" s="170"/>
      <c r="AJ1214" s="170"/>
      <c r="AK1214" s="170"/>
      <c r="AL1214" s="170"/>
      <c r="AM1214" s="33"/>
      <c r="AN1214" s="48"/>
      <c r="AO1214" s="34"/>
      <c r="AP1214" s="38"/>
      <c r="AQ1214" s="34"/>
      <c r="AR1214" s="31"/>
      <c r="AS1214" s="38"/>
      <c r="AT1214" s="38"/>
      <c r="AU1214" s="37"/>
      <c r="AV1214" s="38"/>
      <c r="AW1214" s="38"/>
      <c r="AX1214" s="147"/>
      <c r="AY1214" s="60"/>
      <c r="AZ1214" s="60"/>
      <c r="BA1214" s="148"/>
      <c r="BB1214" s="282"/>
      <c r="BC1214" s="283"/>
      <c r="BD1214" s="147"/>
      <c r="BE1214" s="147"/>
      <c r="BF1214" s="147"/>
      <c r="BG1214" s="147"/>
      <c r="BH1214" s="147"/>
      <c r="BI1214" s="147"/>
      <c r="BJ1214" s="147"/>
      <c r="BK1214" s="148"/>
      <c r="BL1214" s="149"/>
      <c r="BM1214" s="149"/>
      <c r="BN1214" s="147"/>
      <c r="BO1214" s="38"/>
      <c r="BP1214" s="38"/>
      <c r="BQ1214" s="187"/>
      <c r="BR1214" s="61"/>
      <c r="BS1214" s="61"/>
      <c r="BT1214" s="188"/>
      <c r="BU1214" s="275"/>
      <c r="BV1214" s="275"/>
      <c r="BW1214" s="187"/>
      <c r="BX1214" s="187"/>
      <c r="BY1214" s="187"/>
      <c r="BZ1214" s="187"/>
      <c r="CA1214" s="187"/>
      <c r="CB1214" s="187"/>
      <c r="CC1214" s="187"/>
      <c r="CD1214" s="187"/>
      <c r="CE1214" s="187"/>
      <c r="CF1214" s="188"/>
      <c r="CG1214" s="189"/>
      <c r="CH1214" s="189"/>
      <c r="CI1214" s="187"/>
      <c r="CJ1214" s="38"/>
      <c r="CK1214" s="38"/>
      <c r="CL1214" s="38"/>
      <c r="CM1214" s="38"/>
      <c r="CN1214" s="38"/>
      <c r="CO1214" s="38"/>
      <c r="CP1214" s="38"/>
      <c r="CQ1214" s="38"/>
      <c r="CR1214" s="38"/>
      <c r="CS1214" s="38"/>
    </row>
    <row r="1215" spans="1:97" ht="13.5" customHeight="1" x14ac:dyDescent="0.35">
      <c r="A1215" s="25"/>
      <c r="B1215" s="132"/>
      <c r="C1215" s="27"/>
      <c r="D1215" s="104"/>
      <c r="E1215" s="105"/>
      <c r="F1215" s="29"/>
      <c r="G1215" s="30"/>
      <c r="H1215" s="30"/>
      <c r="I1215" s="31"/>
      <c r="J1215" s="106"/>
      <c r="K1215" s="106"/>
      <c r="L1215" s="107"/>
      <c r="M1215" s="107"/>
      <c r="N1215" s="108"/>
      <c r="O1215" s="108"/>
      <c r="P1215" s="108"/>
      <c r="Q1215" s="108"/>
      <c r="R1215" s="108"/>
      <c r="S1215" s="107"/>
      <c r="T1215" s="107"/>
      <c r="U1215" s="33"/>
      <c r="V1215" s="31"/>
      <c r="W1215" s="38"/>
      <c r="X1215" s="38"/>
      <c r="Y1215" s="38"/>
      <c r="Z1215" s="38"/>
      <c r="AA1215" s="38"/>
      <c r="AB1215" s="33"/>
      <c r="AC1215" s="33"/>
      <c r="AD1215" s="33"/>
      <c r="AE1215" s="33"/>
      <c r="AF1215" s="33"/>
      <c r="AG1215" s="33"/>
      <c r="AH1215" s="33"/>
      <c r="AI1215" s="170"/>
      <c r="AJ1215" s="170"/>
      <c r="AK1215" s="170"/>
      <c r="AL1215" s="170"/>
      <c r="AM1215" s="33"/>
      <c r="AN1215" s="48"/>
      <c r="AO1215" s="34"/>
      <c r="AP1215" s="38"/>
      <c r="AQ1215" s="34"/>
      <c r="AR1215" s="31"/>
      <c r="AS1215" s="38"/>
      <c r="AT1215" s="38"/>
      <c r="AU1215" s="37"/>
      <c r="AV1215" s="38"/>
      <c r="AW1215" s="38"/>
      <c r="AX1215" s="147"/>
      <c r="AY1215" s="60"/>
      <c r="AZ1215" s="60"/>
      <c r="BA1215" s="148"/>
      <c r="BB1215" s="282"/>
      <c r="BC1215" s="283"/>
      <c r="BD1215" s="147"/>
      <c r="BE1215" s="147"/>
      <c r="BF1215" s="147"/>
      <c r="BG1215" s="147"/>
      <c r="BH1215" s="147"/>
      <c r="BI1215" s="147"/>
      <c r="BJ1215" s="147"/>
      <c r="BK1215" s="148"/>
      <c r="BL1215" s="149"/>
      <c r="BM1215" s="149"/>
      <c r="BN1215" s="147"/>
      <c r="BO1215" s="38"/>
      <c r="BP1215" s="38"/>
      <c r="BQ1215" s="187"/>
      <c r="BR1215" s="61"/>
      <c r="BS1215" s="61"/>
      <c r="BT1215" s="188"/>
      <c r="BU1215" s="275"/>
      <c r="BV1215" s="275"/>
      <c r="BW1215" s="187"/>
      <c r="BX1215" s="187"/>
      <c r="BY1215" s="187"/>
      <c r="BZ1215" s="187"/>
      <c r="CA1215" s="187"/>
      <c r="CB1215" s="187"/>
      <c r="CC1215" s="187"/>
      <c r="CD1215" s="187"/>
      <c r="CE1215" s="187"/>
      <c r="CF1215" s="188"/>
      <c r="CG1215" s="189"/>
      <c r="CH1215" s="189"/>
      <c r="CI1215" s="187"/>
      <c r="CJ1215" s="38"/>
      <c r="CK1215" s="38"/>
      <c r="CL1215" s="38"/>
      <c r="CM1215" s="38"/>
      <c r="CN1215" s="38"/>
      <c r="CO1215" s="38"/>
      <c r="CP1215" s="38"/>
      <c r="CQ1215" s="38"/>
      <c r="CR1215" s="38"/>
      <c r="CS1215" s="38"/>
    </row>
    <row r="1216" spans="1:97" ht="13.5" customHeight="1" x14ac:dyDescent="0.35">
      <c r="A1216" s="25"/>
      <c r="B1216" s="132"/>
      <c r="C1216" s="27"/>
      <c r="D1216" s="104"/>
      <c r="E1216" s="105"/>
      <c r="F1216" s="29"/>
      <c r="G1216" s="30"/>
      <c r="H1216" s="30"/>
      <c r="I1216" s="31"/>
      <c r="J1216" s="106"/>
      <c r="K1216" s="106"/>
      <c r="L1216" s="107"/>
      <c r="M1216" s="107"/>
      <c r="N1216" s="108"/>
      <c r="O1216" s="108"/>
      <c r="P1216" s="108"/>
      <c r="Q1216" s="108"/>
      <c r="R1216" s="108"/>
      <c r="S1216" s="107"/>
      <c r="T1216" s="107"/>
      <c r="U1216" s="33"/>
      <c r="V1216" s="31"/>
      <c r="W1216" s="38"/>
      <c r="X1216" s="38"/>
      <c r="Y1216" s="38"/>
      <c r="Z1216" s="38"/>
      <c r="AA1216" s="38"/>
      <c r="AB1216" s="33"/>
      <c r="AC1216" s="33"/>
      <c r="AD1216" s="33"/>
      <c r="AE1216" s="33"/>
      <c r="AF1216" s="33"/>
      <c r="AG1216" s="33"/>
      <c r="AH1216" s="33"/>
      <c r="AI1216" s="170"/>
      <c r="AJ1216" s="170"/>
      <c r="AK1216" s="170"/>
      <c r="AL1216" s="170"/>
      <c r="AM1216" s="33"/>
      <c r="AN1216" s="48"/>
      <c r="AO1216" s="34"/>
      <c r="AP1216" s="38"/>
      <c r="AQ1216" s="34"/>
      <c r="AR1216" s="31"/>
      <c r="AS1216" s="38"/>
      <c r="AT1216" s="38"/>
      <c r="AU1216" s="37"/>
      <c r="AV1216" s="38"/>
      <c r="AW1216" s="38"/>
      <c r="AX1216" s="147"/>
      <c r="AY1216" s="60"/>
      <c r="AZ1216" s="60"/>
      <c r="BA1216" s="148"/>
      <c r="BB1216" s="282"/>
      <c r="BC1216" s="283"/>
      <c r="BD1216" s="147"/>
      <c r="BE1216" s="147"/>
      <c r="BF1216" s="147"/>
      <c r="BG1216" s="147"/>
      <c r="BH1216" s="147"/>
      <c r="BI1216" s="147"/>
      <c r="BJ1216" s="147"/>
      <c r="BK1216" s="148"/>
      <c r="BL1216" s="149"/>
      <c r="BM1216" s="149"/>
      <c r="BN1216" s="147"/>
      <c r="BO1216" s="38"/>
      <c r="BP1216" s="38"/>
      <c r="BQ1216" s="187"/>
      <c r="BR1216" s="61"/>
      <c r="BS1216" s="61"/>
      <c r="BT1216" s="188"/>
      <c r="BU1216" s="275"/>
      <c r="BV1216" s="275"/>
      <c r="BW1216" s="187"/>
      <c r="BX1216" s="187"/>
      <c r="BY1216" s="187"/>
      <c r="BZ1216" s="187"/>
      <c r="CA1216" s="187"/>
      <c r="CB1216" s="187"/>
      <c r="CC1216" s="187"/>
      <c r="CD1216" s="187"/>
      <c r="CE1216" s="187"/>
      <c r="CF1216" s="188"/>
      <c r="CG1216" s="189"/>
      <c r="CH1216" s="189"/>
      <c r="CI1216" s="187"/>
      <c r="CJ1216" s="38"/>
      <c r="CK1216" s="38"/>
      <c r="CL1216" s="38"/>
      <c r="CM1216" s="38"/>
      <c r="CN1216" s="38"/>
      <c r="CO1216" s="38"/>
      <c r="CP1216" s="38"/>
      <c r="CQ1216" s="38"/>
      <c r="CR1216" s="38"/>
      <c r="CS1216" s="38"/>
    </row>
    <row r="1217" spans="1:97" ht="13.5" customHeight="1" x14ac:dyDescent="0.35">
      <c r="A1217" s="25"/>
      <c r="B1217" s="132"/>
      <c r="C1217" s="27"/>
      <c r="D1217" s="104"/>
      <c r="E1217" s="105"/>
      <c r="F1217" s="29"/>
      <c r="G1217" s="30"/>
      <c r="H1217" s="30"/>
      <c r="I1217" s="31"/>
      <c r="J1217" s="106"/>
      <c r="K1217" s="106"/>
      <c r="L1217" s="107"/>
      <c r="M1217" s="107"/>
      <c r="N1217" s="108"/>
      <c r="O1217" s="108"/>
      <c r="P1217" s="108"/>
      <c r="Q1217" s="108"/>
      <c r="R1217" s="108"/>
      <c r="S1217" s="107"/>
      <c r="T1217" s="107"/>
      <c r="U1217" s="33"/>
      <c r="V1217" s="31"/>
      <c r="W1217" s="38"/>
      <c r="X1217" s="38"/>
      <c r="Y1217" s="38"/>
      <c r="Z1217" s="38"/>
      <c r="AA1217" s="38"/>
      <c r="AB1217" s="33"/>
      <c r="AC1217" s="33"/>
      <c r="AD1217" s="33"/>
      <c r="AE1217" s="33"/>
      <c r="AF1217" s="33"/>
      <c r="AG1217" s="33"/>
      <c r="AH1217" s="33"/>
      <c r="AI1217" s="170"/>
      <c r="AJ1217" s="170"/>
      <c r="AK1217" s="170"/>
      <c r="AL1217" s="170"/>
      <c r="AM1217" s="33"/>
      <c r="AN1217" s="48"/>
      <c r="AO1217" s="34"/>
      <c r="AP1217" s="38"/>
      <c r="AQ1217" s="34"/>
      <c r="AR1217" s="31"/>
      <c r="AS1217" s="38"/>
      <c r="AT1217" s="38"/>
      <c r="AU1217" s="37"/>
      <c r="AV1217" s="38"/>
      <c r="AW1217" s="38"/>
      <c r="AX1217" s="147"/>
      <c r="AY1217" s="60"/>
      <c r="AZ1217" s="60"/>
      <c r="BA1217" s="148"/>
      <c r="BB1217" s="282"/>
      <c r="BC1217" s="283"/>
      <c r="BD1217" s="147"/>
      <c r="BE1217" s="147"/>
      <c r="BF1217" s="147"/>
      <c r="BG1217" s="147"/>
      <c r="BH1217" s="147"/>
      <c r="BI1217" s="147"/>
      <c r="BJ1217" s="147"/>
      <c r="BK1217" s="148"/>
      <c r="BL1217" s="149"/>
      <c r="BM1217" s="149"/>
      <c r="BN1217" s="147"/>
      <c r="BO1217" s="38"/>
      <c r="BP1217" s="38"/>
      <c r="BQ1217" s="187"/>
      <c r="BR1217" s="61"/>
      <c r="BS1217" s="61"/>
      <c r="BT1217" s="188"/>
      <c r="BU1217" s="275"/>
      <c r="BV1217" s="275"/>
      <c r="BW1217" s="187"/>
      <c r="BX1217" s="187"/>
      <c r="BY1217" s="187"/>
      <c r="BZ1217" s="187"/>
      <c r="CA1217" s="187"/>
      <c r="CB1217" s="187"/>
      <c r="CC1217" s="187"/>
      <c r="CD1217" s="187"/>
      <c r="CE1217" s="187"/>
      <c r="CF1217" s="188"/>
      <c r="CG1217" s="189"/>
      <c r="CH1217" s="189"/>
      <c r="CI1217" s="187"/>
      <c r="CJ1217" s="38"/>
      <c r="CK1217" s="38"/>
      <c r="CL1217" s="38"/>
      <c r="CM1217" s="38"/>
      <c r="CN1217" s="38"/>
      <c r="CO1217" s="38"/>
      <c r="CP1217" s="38"/>
      <c r="CQ1217" s="38"/>
      <c r="CR1217" s="38"/>
      <c r="CS1217" s="38"/>
    </row>
    <row r="1218" spans="1:97" ht="13.5" customHeight="1" x14ac:dyDescent="0.35">
      <c r="A1218" s="25"/>
      <c r="B1218" s="132"/>
      <c r="C1218" s="27"/>
      <c r="D1218" s="104"/>
      <c r="E1218" s="105"/>
      <c r="F1218" s="29"/>
      <c r="G1218" s="30"/>
      <c r="H1218" s="30"/>
      <c r="I1218" s="31"/>
      <c r="J1218" s="106"/>
      <c r="K1218" s="106"/>
      <c r="L1218" s="107"/>
      <c r="M1218" s="107"/>
      <c r="N1218" s="108"/>
      <c r="O1218" s="108"/>
      <c r="P1218" s="108"/>
      <c r="Q1218" s="108"/>
      <c r="R1218" s="108"/>
      <c r="S1218" s="107"/>
      <c r="T1218" s="107"/>
      <c r="U1218" s="33"/>
      <c r="V1218" s="31"/>
      <c r="W1218" s="38"/>
      <c r="X1218" s="38"/>
      <c r="Y1218" s="38"/>
      <c r="Z1218" s="38"/>
      <c r="AA1218" s="38"/>
      <c r="AB1218" s="33"/>
      <c r="AC1218" s="33"/>
      <c r="AD1218" s="33"/>
      <c r="AE1218" s="33"/>
      <c r="AF1218" s="33"/>
      <c r="AG1218" s="33"/>
      <c r="AH1218" s="33"/>
      <c r="AI1218" s="170"/>
      <c r="AJ1218" s="170"/>
      <c r="AK1218" s="170"/>
      <c r="AL1218" s="170"/>
      <c r="AM1218" s="33"/>
      <c r="AN1218" s="48"/>
      <c r="AO1218" s="34"/>
      <c r="AP1218" s="38"/>
      <c r="AQ1218" s="34"/>
      <c r="AR1218" s="31"/>
      <c r="AS1218" s="38"/>
      <c r="AT1218" s="38"/>
      <c r="AU1218" s="37"/>
      <c r="AV1218" s="38"/>
      <c r="AW1218" s="38"/>
      <c r="AX1218" s="147"/>
      <c r="AY1218" s="60"/>
      <c r="AZ1218" s="60"/>
      <c r="BA1218" s="148"/>
      <c r="BB1218" s="282"/>
      <c r="BC1218" s="283"/>
      <c r="BD1218" s="147"/>
      <c r="BE1218" s="147"/>
      <c r="BF1218" s="147"/>
      <c r="BG1218" s="147"/>
      <c r="BH1218" s="147"/>
      <c r="BI1218" s="147"/>
      <c r="BJ1218" s="147"/>
      <c r="BK1218" s="148"/>
      <c r="BL1218" s="149"/>
      <c r="BM1218" s="149"/>
      <c r="BN1218" s="147"/>
      <c r="BO1218" s="38"/>
      <c r="BP1218" s="38"/>
      <c r="BQ1218" s="187"/>
      <c r="BR1218" s="61"/>
      <c r="BS1218" s="61"/>
      <c r="BT1218" s="188"/>
      <c r="BU1218" s="275"/>
      <c r="BV1218" s="275"/>
      <c r="BW1218" s="187"/>
      <c r="BX1218" s="187"/>
      <c r="BY1218" s="187"/>
      <c r="BZ1218" s="187"/>
      <c r="CA1218" s="187"/>
      <c r="CB1218" s="187"/>
      <c r="CC1218" s="187"/>
      <c r="CD1218" s="187"/>
      <c r="CE1218" s="187"/>
      <c r="CF1218" s="188"/>
      <c r="CG1218" s="189"/>
      <c r="CH1218" s="189"/>
      <c r="CI1218" s="187"/>
      <c r="CJ1218" s="38"/>
      <c r="CK1218" s="38"/>
      <c r="CL1218" s="38"/>
      <c r="CM1218" s="38"/>
      <c r="CN1218" s="38"/>
      <c r="CO1218" s="38"/>
      <c r="CP1218" s="38"/>
      <c r="CQ1218" s="38"/>
      <c r="CR1218" s="38"/>
      <c r="CS1218" s="38"/>
    </row>
    <row r="1219" spans="1:97" ht="13.5" customHeight="1" x14ac:dyDescent="0.35">
      <c r="A1219" s="25"/>
      <c r="B1219" s="132"/>
      <c r="C1219" s="27"/>
      <c r="D1219" s="104"/>
      <c r="E1219" s="105"/>
      <c r="F1219" s="29"/>
      <c r="G1219" s="30"/>
      <c r="H1219" s="30"/>
      <c r="I1219" s="31"/>
      <c r="J1219" s="106"/>
      <c r="K1219" s="106"/>
      <c r="L1219" s="107"/>
      <c r="M1219" s="107"/>
      <c r="N1219" s="108"/>
      <c r="O1219" s="108"/>
      <c r="P1219" s="108"/>
      <c r="Q1219" s="108"/>
      <c r="R1219" s="108"/>
      <c r="S1219" s="107"/>
      <c r="T1219" s="107"/>
      <c r="U1219" s="33"/>
      <c r="V1219" s="31"/>
      <c r="W1219" s="38"/>
      <c r="X1219" s="38"/>
      <c r="Y1219" s="38"/>
      <c r="Z1219" s="38"/>
      <c r="AA1219" s="38"/>
      <c r="AB1219" s="33"/>
      <c r="AC1219" s="33"/>
      <c r="AD1219" s="33"/>
      <c r="AE1219" s="33"/>
      <c r="AF1219" s="33"/>
      <c r="AG1219" s="33"/>
      <c r="AH1219" s="33"/>
      <c r="AI1219" s="170"/>
      <c r="AJ1219" s="170"/>
      <c r="AK1219" s="170"/>
      <c r="AL1219" s="170"/>
      <c r="AM1219" s="33"/>
      <c r="AN1219" s="48"/>
      <c r="AO1219" s="34"/>
      <c r="AP1219" s="38"/>
      <c r="AQ1219" s="34"/>
      <c r="AR1219" s="31"/>
      <c r="AS1219" s="38"/>
      <c r="AT1219" s="38"/>
      <c r="AU1219" s="37"/>
      <c r="AV1219" s="38"/>
      <c r="AW1219" s="38"/>
      <c r="AX1219" s="147"/>
      <c r="AY1219" s="60"/>
      <c r="AZ1219" s="60"/>
      <c r="BA1219" s="148"/>
      <c r="BB1219" s="282"/>
      <c r="BC1219" s="283"/>
      <c r="BD1219" s="147"/>
      <c r="BE1219" s="147"/>
      <c r="BF1219" s="147"/>
      <c r="BG1219" s="147"/>
      <c r="BH1219" s="147"/>
      <c r="BI1219" s="147"/>
      <c r="BJ1219" s="147"/>
      <c r="BK1219" s="148"/>
      <c r="BL1219" s="149"/>
      <c r="BM1219" s="149"/>
      <c r="BN1219" s="147"/>
      <c r="BO1219" s="38"/>
      <c r="BP1219" s="38"/>
      <c r="BQ1219" s="187"/>
      <c r="BR1219" s="61"/>
      <c r="BS1219" s="61"/>
      <c r="BT1219" s="188"/>
      <c r="BU1219" s="275"/>
      <c r="BV1219" s="275"/>
      <c r="BW1219" s="187"/>
      <c r="BX1219" s="187"/>
      <c r="BY1219" s="187"/>
      <c r="BZ1219" s="187"/>
      <c r="CA1219" s="187"/>
      <c r="CB1219" s="187"/>
      <c r="CC1219" s="187"/>
      <c r="CD1219" s="187"/>
      <c r="CE1219" s="187"/>
      <c r="CF1219" s="188"/>
      <c r="CG1219" s="189"/>
      <c r="CH1219" s="189"/>
      <c r="CI1219" s="187"/>
      <c r="CJ1219" s="38"/>
      <c r="CK1219" s="38"/>
      <c r="CL1219" s="38"/>
      <c r="CM1219" s="38"/>
      <c r="CN1219" s="38"/>
      <c r="CO1219" s="38"/>
      <c r="CP1219" s="38"/>
      <c r="CQ1219" s="38"/>
      <c r="CR1219" s="38"/>
      <c r="CS1219" s="38"/>
    </row>
    <row r="1220" spans="1:97" ht="13.5" customHeight="1" x14ac:dyDescent="0.35">
      <c r="A1220" s="25"/>
      <c r="B1220" s="132"/>
      <c r="C1220" s="27"/>
      <c r="D1220" s="104"/>
      <c r="E1220" s="105"/>
      <c r="F1220" s="29"/>
      <c r="G1220" s="30"/>
      <c r="H1220" s="30"/>
      <c r="I1220" s="31"/>
      <c r="J1220" s="106"/>
      <c r="K1220" s="106"/>
      <c r="L1220" s="107"/>
      <c r="M1220" s="107"/>
      <c r="N1220" s="108"/>
      <c r="O1220" s="108"/>
      <c r="P1220" s="108"/>
      <c r="Q1220" s="108"/>
      <c r="R1220" s="108"/>
      <c r="S1220" s="107"/>
      <c r="T1220" s="107"/>
      <c r="U1220" s="33"/>
      <c r="V1220" s="31"/>
      <c r="W1220" s="38"/>
      <c r="X1220" s="38"/>
      <c r="Y1220" s="38"/>
      <c r="Z1220" s="38"/>
      <c r="AA1220" s="38"/>
      <c r="AB1220" s="33"/>
      <c r="AC1220" s="33"/>
      <c r="AD1220" s="33"/>
      <c r="AE1220" s="33"/>
      <c r="AF1220" s="33"/>
      <c r="AG1220" s="33"/>
      <c r="AH1220" s="33"/>
      <c r="AI1220" s="170"/>
      <c r="AJ1220" s="170"/>
      <c r="AK1220" s="170"/>
      <c r="AL1220" s="170"/>
      <c r="AM1220" s="33"/>
      <c r="AN1220" s="48"/>
      <c r="AO1220" s="34"/>
      <c r="AP1220" s="38"/>
      <c r="AQ1220" s="34"/>
      <c r="AR1220" s="31"/>
      <c r="AS1220" s="38"/>
      <c r="AT1220" s="38"/>
      <c r="AU1220" s="37"/>
      <c r="AV1220" s="38"/>
      <c r="AW1220" s="38"/>
      <c r="AX1220" s="147"/>
      <c r="AY1220" s="60"/>
      <c r="AZ1220" s="60"/>
      <c r="BA1220" s="148"/>
      <c r="BB1220" s="282"/>
      <c r="BC1220" s="283"/>
      <c r="BD1220" s="147"/>
      <c r="BE1220" s="147"/>
      <c r="BF1220" s="147"/>
      <c r="BG1220" s="147"/>
      <c r="BH1220" s="147"/>
      <c r="BI1220" s="147"/>
      <c r="BJ1220" s="147"/>
      <c r="BK1220" s="148"/>
      <c r="BL1220" s="149"/>
      <c r="BM1220" s="149"/>
      <c r="BN1220" s="147"/>
      <c r="BO1220" s="38"/>
      <c r="BP1220" s="38"/>
      <c r="BQ1220" s="187"/>
      <c r="BR1220" s="61"/>
      <c r="BS1220" s="61"/>
      <c r="BT1220" s="188"/>
      <c r="BU1220" s="275"/>
      <c r="BV1220" s="275"/>
      <c r="BW1220" s="187"/>
      <c r="BX1220" s="187"/>
      <c r="BY1220" s="187"/>
      <c r="BZ1220" s="187"/>
      <c r="CA1220" s="187"/>
      <c r="CB1220" s="187"/>
      <c r="CC1220" s="187"/>
      <c r="CD1220" s="187"/>
      <c r="CE1220" s="187"/>
      <c r="CF1220" s="188"/>
      <c r="CG1220" s="189"/>
      <c r="CH1220" s="189"/>
      <c r="CI1220" s="187"/>
      <c r="CJ1220" s="38"/>
      <c r="CK1220" s="38"/>
      <c r="CL1220" s="38"/>
      <c r="CM1220" s="38"/>
      <c r="CN1220" s="38"/>
      <c r="CO1220" s="38"/>
      <c r="CP1220" s="38"/>
      <c r="CQ1220" s="38"/>
      <c r="CR1220" s="38"/>
      <c r="CS1220" s="38"/>
    </row>
    <row r="1221" spans="1:97" ht="13.5" customHeight="1" x14ac:dyDescent="0.35">
      <c r="A1221" s="25"/>
      <c r="B1221" s="132"/>
      <c r="C1221" s="27"/>
      <c r="D1221" s="104"/>
      <c r="E1221" s="105"/>
      <c r="F1221" s="29"/>
      <c r="G1221" s="30"/>
      <c r="H1221" s="30"/>
      <c r="I1221" s="31"/>
      <c r="J1221" s="106"/>
      <c r="K1221" s="106"/>
      <c r="L1221" s="107"/>
      <c r="M1221" s="107"/>
      <c r="N1221" s="108"/>
      <c r="O1221" s="108"/>
      <c r="P1221" s="108"/>
      <c r="Q1221" s="108"/>
      <c r="R1221" s="108"/>
      <c r="S1221" s="107"/>
      <c r="T1221" s="107"/>
      <c r="U1221" s="33"/>
      <c r="V1221" s="31"/>
      <c r="W1221" s="38"/>
      <c r="X1221" s="38"/>
      <c r="Y1221" s="38"/>
      <c r="Z1221" s="38"/>
      <c r="AA1221" s="38"/>
      <c r="AB1221" s="33"/>
      <c r="AC1221" s="33"/>
      <c r="AD1221" s="33"/>
      <c r="AE1221" s="33"/>
      <c r="AF1221" s="33"/>
      <c r="AG1221" s="33"/>
      <c r="AH1221" s="33"/>
      <c r="AI1221" s="170"/>
      <c r="AJ1221" s="170"/>
      <c r="AK1221" s="170"/>
      <c r="AL1221" s="170"/>
      <c r="AM1221" s="33"/>
      <c r="AN1221" s="48"/>
      <c r="AO1221" s="34"/>
      <c r="AP1221" s="38"/>
      <c r="AQ1221" s="34"/>
      <c r="AR1221" s="31"/>
      <c r="AS1221" s="38"/>
      <c r="AT1221" s="38"/>
      <c r="AU1221" s="37"/>
      <c r="AV1221" s="38"/>
      <c r="AW1221" s="38"/>
      <c r="AX1221" s="147"/>
      <c r="AY1221" s="60"/>
      <c r="AZ1221" s="60"/>
      <c r="BA1221" s="148"/>
      <c r="BB1221" s="282"/>
      <c r="BC1221" s="283"/>
      <c r="BD1221" s="147"/>
      <c r="BE1221" s="147"/>
      <c r="BF1221" s="147"/>
      <c r="BG1221" s="147"/>
      <c r="BH1221" s="147"/>
      <c r="BI1221" s="147"/>
      <c r="BJ1221" s="147"/>
      <c r="BK1221" s="148"/>
      <c r="BL1221" s="149"/>
      <c r="BM1221" s="149"/>
      <c r="BN1221" s="147"/>
      <c r="BO1221" s="38"/>
      <c r="BP1221" s="38"/>
      <c r="BQ1221" s="187"/>
      <c r="BR1221" s="61"/>
      <c r="BS1221" s="61"/>
      <c r="BT1221" s="188"/>
      <c r="BU1221" s="275"/>
      <c r="BV1221" s="275"/>
      <c r="BW1221" s="187"/>
      <c r="BX1221" s="187"/>
      <c r="BY1221" s="187"/>
      <c r="BZ1221" s="187"/>
      <c r="CA1221" s="187"/>
      <c r="CB1221" s="187"/>
      <c r="CC1221" s="187"/>
      <c r="CD1221" s="187"/>
      <c r="CE1221" s="187"/>
      <c r="CF1221" s="188"/>
      <c r="CG1221" s="189"/>
      <c r="CH1221" s="189"/>
      <c r="CI1221" s="187"/>
      <c r="CJ1221" s="38"/>
      <c r="CK1221" s="38"/>
      <c r="CL1221" s="38"/>
      <c r="CM1221" s="38"/>
      <c r="CN1221" s="38"/>
      <c r="CO1221" s="38"/>
      <c r="CP1221" s="38"/>
      <c r="CQ1221" s="38"/>
      <c r="CR1221" s="38"/>
      <c r="CS1221" s="38"/>
    </row>
    <row r="1222" spans="1:97" ht="13.5" customHeight="1" x14ac:dyDescent="0.35">
      <c r="A1222" s="25"/>
      <c r="B1222" s="132"/>
      <c r="C1222" s="27"/>
      <c r="D1222" s="104"/>
      <c r="E1222" s="105"/>
      <c r="F1222" s="29"/>
      <c r="G1222" s="30"/>
      <c r="H1222" s="30"/>
      <c r="I1222" s="31"/>
      <c r="J1222" s="106"/>
      <c r="K1222" s="106"/>
      <c r="L1222" s="107"/>
      <c r="M1222" s="107"/>
      <c r="N1222" s="108"/>
      <c r="O1222" s="108"/>
      <c r="P1222" s="108"/>
      <c r="Q1222" s="108"/>
      <c r="R1222" s="108"/>
      <c r="S1222" s="107"/>
      <c r="T1222" s="107"/>
      <c r="U1222" s="33"/>
      <c r="V1222" s="31"/>
      <c r="W1222" s="38"/>
      <c r="X1222" s="38"/>
      <c r="Y1222" s="38"/>
      <c r="Z1222" s="38"/>
      <c r="AA1222" s="38"/>
      <c r="AB1222" s="33"/>
      <c r="AC1222" s="33"/>
      <c r="AD1222" s="33"/>
      <c r="AE1222" s="33"/>
      <c r="AF1222" s="33"/>
      <c r="AG1222" s="33"/>
      <c r="AH1222" s="33"/>
      <c r="AI1222" s="170"/>
      <c r="AJ1222" s="170"/>
      <c r="AK1222" s="170"/>
      <c r="AL1222" s="170"/>
      <c r="AM1222" s="33"/>
      <c r="AN1222" s="48"/>
      <c r="AO1222" s="34"/>
      <c r="AP1222" s="38"/>
      <c r="AQ1222" s="34"/>
      <c r="AR1222" s="31"/>
      <c r="AS1222" s="38"/>
      <c r="AT1222" s="38"/>
      <c r="AU1222" s="37"/>
      <c r="AV1222" s="38"/>
      <c r="AW1222" s="38"/>
      <c r="AX1222" s="147"/>
      <c r="AY1222" s="60"/>
      <c r="AZ1222" s="60"/>
      <c r="BA1222" s="148"/>
      <c r="BB1222" s="282"/>
      <c r="BC1222" s="283"/>
      <c r="BD1222" s="147"/>
      <c r="BE1222" s="147"/>
      <c r="BF1222" s="147"/>
      <c r="BG1222" s="147"/>
      <c r="BH1222" s="147"/>
      <c r="BI1222" s="147"/>
      <c r="BJ1222" s="147"/>
      <c r="BK1222" s="148"/>
      <c r="BL1222" s="149"/>
      <c r="BM1222" s="149"/>
      <c r="BN1222" s="147"/>
      <c r="BO1222" s="38"/>
      <c r="BP1222" s="38"/>
      <c r="BQ1222" s="187"/>
      <c r="BR1222" s="61"/>
      <c r="BS1222" s="61"/>
      <c r="BT1222" s="188"/>
      <c r="BU1222" s="275"/>
      <c r="BV1222" s="275"/>
      <c r="BW1222" s="187"/>
      <c r="BX1222" s="187"/>
      <c r="BY1222" s="187"/>
      <c r="BZ1222" s="187"/>
      <c r="CA1222" s="187"/>
      <c r="CB1222" s="187"/>
      <c r="CC1222" s="187"/>
      <c r="CD1222" s="187"/>
      <c r="CE1222" s="187"/>
      <c r="CF1222" s="188"/>
      <c r="CG1222" s="189"/>
      <c r="CH1222" s="189"/>
      <c r="CI1222" s="187"/>
      <c r="CJ1222" s="38"/>
      <c r="CK1222" s="38"/>
      <c r="CL1222" s="38"/>
      <c r="CM1222" s="38"/>
      <c r="CN1222" s="38"/>
      <c r="CO1222" s="38"/>
      <c r="CP1222" s="38"/>
      <c r="CQ1222" s="38"/>
      <c r="CR1222" s="38"/>
      <c r="CS1222" s="38"/>
    </row>
    <row r="1223" spans="1:97" ht="13.5" customHeight="1" x14ac:dyDescent="0.35">
      <c r="A1223" s="25"/>
      <c r="B1223" s="132"/>
      <c r="C1223" s="27"/>
      <c r="D1223" s="104"/>
      <c r="E1223" s="105"/>
      <c r="F1223" s="29"/>
      <c r="G1223" s="30"/>
      <c r="H1223" s="30"/>
      <c r="I1223" s="31"/>
      <c r="J1223" s="106"/>
      <c r="K1223" s="106"/>
      <c r="L1223" s="107"/>
      <c r="M1223" s="107"/>
      <c r="N1223" s="108"/>
      <c r="O1223" s="108"/>
      <c r="P1223" s="108"/>
      <c r="Q1223" s="108"/>
      <c r="R1223" s="108"/>
      <c r="S1223" s="107"/>
      <c r="T1223" s="107"/>
      <c r="U1223" s="33"/>
      <c r="V1223" s="31"/>
      <c r="W1223" s="38"/>
      <c r="X1223" s="38"/>
      <c r="Y1223" s="38"/>
      <c r="Z1223" s="38"/>
      <c r="AA1223" s="38"/>
      <c r="AB1223" s="33"/>
      <c r="AC1223" s="33"/>
      <c r="AD1223" s="33"/>
      <c r="AE1223" s="33"/>
      <c r="AF1223" s="33"/>
      <c r="AG1223" s="33"/>
      <c r="AH1223" s="33"/>
      <c r="AI1223" s="170"/>
      <c r="AJ1223" s="170"/>
      <c r="AK1223" s="170"/>
      <c r="AL1223" s="170"/>
      <c r="AM1223" s="33"/>
      <c r="AN1223" s="48"/>
      <c r="AO1223" s="34"/>
      <c r="AP1223" s="38"/>
      <c r="AQ1223" s="34"/>
      <c r="AR1223" s="31"/>
      <c r="AS1223" s="38"/>
      <c r="AT1223" s="38"/>
      <c r="AU1223" s="37"/>
      <c r="AV1223" s="38"/>
      <c r="AW1223" s="38"/>
      <c r="AX1223" s="147"/>
      <c r="AY1223" s="60"/>
      <c r="AZ1223" s="60"/>
      <c r="BA1223" s="148"/>
      <c r="BB1223" s="282"/>
      <c r="BC1223" s="283"/>
      <c r="BD1223" s="147"/>
      <c r="BE1223" s="147"/>
      <c r="BF1223" s="147"/>
      <c r="BG1223" s="147"/>
      <c r="BH1223" s="147"/>
      <c r="BI1223" s="147"/>
      <c r="BJ1223" s="147"/>
      <c r="BK1223" s="148"/>
      <c r="BL1223" s="149"/>
      <c r="BM1223" s="149"/>
      <c r="BN1223" s="147"/>
      <c r="BO1223" s="38"/>
      <c r="BP1223" s="38"/>
      <c r="BQ1223" s="187"/>
      <c r="BR1223" s="61"/>
      <c r="BS1223" s="61"/>
      <c r="BT1223" s="188"/>
      <c r="BU1223" s="275"/>
      <c r="BV1223" s="275"/>
      <c r="BW1223" s="187"/>
      <c r="BX1223" s="187"/>
      <c r="BY1223" s="187"/>
      <c r="BZ1223" s="187"/>
      <c r="CA1223" s="187"/>
      <c r="CB1223" s="187"/>
      <c r="CC1223" s="187"/>
      <c r="CD1223" s="187"/>
      <c r="CE1223" s="187"/>
      <c r="CF1223" s="188"/>
      <c r="CG1223" s="189"/>
      <c r="CH1223" s="189"/>
      <c r="CI1223" s="187"/>
      <c r="CJ1223" s="38"/>
      <c r="CK1223" s="38"/>
      <c r="CL1223" s="38"/>
      <c r="CM1223" s="38"/>
      <c r="CN1223" s="38"/>
      <c r="CO1223" s="38"/>
      <c r="CP1223" s="38"/>
      <c r="CQ1223" s="38"/>
      <c r="CR1223" s="38"/>
      <c r="CS1223" s="38"/>
    </row>
    <row r="1224" spans="1:97" ht="13.5" customHeight="1" x14ac:dyDescent="0.35">
      <c r="A1224" s="25"/>
      <c r="B1224" s="132"/>
      <c r="C1224" s="27"/>
      <c r="D1224" s="104"/>
      <c r="E1224" s="105"/>
      <c r="F1224" s="29"/>
      <c r="G1224" s="30"/>
      <c r="H1224" s="30"/>
      <c r="I1224" s="31"/>
      <c r="J1224" s="106"/>
      <c r="K1224" s="106"/>
      <c r="L1224" s="107"/>
      <c r="M1224" s="107"/>
      <c r="N1224" s="108"/>
      <c r="O1224" s="108"/>
      <c r="P1224" s="108"/>
      <c r="Q1224" s="108"/>
      <c r="R1224" s="108"/>
      <c r="S1224" s="107"/>
      <c r="T1224" s="107"/>
      <c r="U1224" s="33"/>
      <c r="V1224" s="31"/>
      <c r="W1224" s="38"/>
      <c r="X1224" s="38"/>
      <c r="Y1224" s="38"/>
      <c r="Z1224" s="38"/>
      <c r="AA1224" s="38"/>
      <c r="AB1224" s="33"/>
      <c r="AC1224" s="33"/>
      <c r="AD1224" s="33"/>
      <c r="AE1224" s="33"/>
      <c r="AF1224" s="33"/>
      <c r="AG1224" s="33"/>
      <c r="AH1224" s="33"/>
      <c r="AI1224" s="170"/>
      <c r="AJ1224" s="170"/>
      <c r="AK1224" s="170"/>
      <c r="AL1224" s="170"/>
      <c r="AM1224" s="33"/>
      <c r="AN1224" s="48"/>
      <c r="AO1224" s="34"/>
      <c r="AP1224" s="38"/>
      <c r="AQ1224" s="34"/>
      <c r="AR1224" s="31"/>
      <c r="AS1224" s="38"/>
      <c r="AT1224" s="38"/>
      <c r="AU1224" s="37"/>
      <c r="AV1224" s="38"/>
      <c r="AW1224" s="38"/>
      <c r="AX1224" s="147"/>
      <c r="AY1224" s="60"/>
      <c r="AZ1224" s="60"/>
      <c r="BA1224" s="148"/>
      <c r="BB1224" s="282"/>
      <c r="BC1224" s="283"/>
      <c r="BD1224" s="147"/>
      <c r="BE1224" s="147"/>
      <c r="BF1224" s="147"/>
      <c r="BG1224" s="147"/>
      <c r="BH1224" s="147"/>
      <c r="BI1224" s="147"/>
      <c r="BJ1224" s="147"/>
      <c r="BK1224" s="148"/>
      <c r="BL1224" s="149"/>
      <c r="BM1224" s="149"/>
      <c r="BN1224" s="147"/>
      <c r="BO1224" s="38"/>
      <c r="BP1224" s="38"/>
      <c r="BQ1224" s="187"/>
      <c r="BR1224" s="61"/>
      <c r="BS1224" s="61"/>
      <c r="BT1224" s="188"/>
      <c r="BU1224" s="275"/>
      <c r="BV1224" s="275"/>
      <c r="BW1224" s="187"/>
      <c r="BX1224" s="187"/>
      <c r="BY1224" s="187"/>
      <c r="BZ1224" s="187"/>
      <c r="CA1224" s="187"/>
      <c r="CB1224" s="187"/>
      <c r="CC1224" s="187"/>
      <c r="CD1224" s="187"/>
      <c r="CE1224" s="187"/>
      <c r="CF1224" s="188"/>
      <c r="CG1224" s="189"/>
      <c r="CH1224" s="189"/>
      <c r="CI1224" s="187"/>
      <c r="CJ1224" s="38"/>
      <c r="CK1224" s="38"/>
      <c r="CL1224" s="38"/>
      <c r="CM1224" s="38"/>
      <c r="CN1224" s="38"/>
      <c r="CO1224" s="38"/>
      <c r="CP1224" s="38"/>
      <c r="CQ1224" s="38"/>
      <c r="CR1224" s="38"/>
      <c r="CS1224" s="38"/>
    </row>
    <row r="1225" spans="1:97" ht="13.5" customHeight="1" x14ac:dyDescent="0.35">
      <c r="A1225" s="25"/>
      <c r="B1225" s="132"/>
      <c r="C1225" s="27"/>
      <c r="D1225" s="104"/>
      <c r="E1225" s="105"/>
      <c r="F1225" s="29"/>
      <c r="G1225" s="30"/>
      <c r="H1225" s="30"/>
      <c r="I1225" s="31"/>
      <c r="J1225" s="106"/>
      <c r="K1225" s="106"/>
      <c r="L1225" s="107"/>
      <c r="M1225" s="107"/>
      <c r="N1225" s="108"/>
      <c r="O1225" s="108"/>
      <c r="P1225" s="108"/>
      <c r="Q1225" s="108"/>
      <c r="R1225" s="108"/>
      <c r="S1225" s="107"/>
      <c r="T1225" s="107"/>
      <c r="U1225" s="33"/>
      <c r="V1225" s="31"/>
      <c r="W1225" s="38"/>
      <c r="X1225" s="38"/>
      <c r="Y1225" s="38"/>
      <c r="Z1225" s="38"/>
      <c r="AA1225" s="38"/>
      <c r="AB1225" s="33"/>
      <c r="AC1225" s="33"/>
      <c r="AD1225" s="33"/>
      <c r="AE1225" s="33"/>
      <c r="AF1225" s="33"/>
      <c r="AG1225" s="33"/>
      <c r="AH1225" s="33"/>
      <c r="AI1225" s="170"/>
      <c r="AJ1225" s="170"/>
      <c r="AK1225" s="170"/>
      <c r="AL1225" s="170"/>
      <c r="AM1225" s="33"/>
      <c r="AN1225" s="48"/>
      <c r="AO1225" s="34"/>
      <c r="AP1225" s="38"/>
      <c r="AQ1225" s="34"/>
      <c r="AR1225" s="31"/>
      <c r="AS1225" s="38"/>
      <c r="AT1225" s="38"/>
      <c r="AU1225" s="37"/>
      <c r="AV1225" s="38"/>
      <c r="AW1225" s="38"/>
      <c r="AX1225" s="147"/>
      <c r="AY1225" s="60"/>
      <c r="AZ1225" s="60"/>
      <c r="BA1225" s="148"/>
      <c r="BB1225" s="282"/>
      <c r="BC1225" s="283"/>
      <c r="BD1225" s="147"/>
      <c r="BE1225" s="147"/>
      <c r="BF1225" s="147"/>
      <c r="BG1225" s="147"/>
      <c r="BH1225" s="147"/>
      <c r="BI1225" s="147"/>
      <c r="BJ1225" s="147"/>
      <c r="BK1225" s="148"/>
      <c r="BL1225" s="149"/>
      <c r="BM1225" s="149"/>
      <c r="BN1225" s="147"/>
      <c r="BO1225" s="38"/>
      <c r="BP1225" s="38"/>
      <c r="BQ1225" s="187"/>
      <c r="BR1225" s="61"/>
      <c r="BS1225" s="61"/>
      <c r="BT1225" s="188"/>
      <c r="BU1225" s="275"/>
      <c r="BV1225" s="275"/>
      <c r="BW1225" s="187"/>
      <c r="BX1225" s="187"/>
      <c r="BY1225" s="187"/>
      <c r="BZ1225" s="187"/>
      <c r="CA1225" s="187"/>
      <c r="CB1225" s="187"/>
      <c r="CC1225" s="187"/>
      <c r="CD1225" s="187"/>
      <c r="CE1225" s="187"/>
      <c r="CF1225" s="188"/>
      <c r="CG1225" s="189"/>
      <c r="CH1225" s="189"/>
      <c r="CI1225" s="187"/>
      <c r="CJ1225" s="38"/>
      <c r="CK1225" s="38"/>
      <c r="CL1225" s="38"/>
      <c r="CM1225" s="38"/>
      <c r="CN1225" s="38"/>
      <c r="CO1225" s="38"/>
      <c r="CP1225" s="38"/>
      <c r="CQ1225" s="38"/>
      <c r="CR1225" s="38"/>
      <c r="CS1225" s="38"/>
    </row>
    <row r="1226" spans="1:97" ht="13.5" customHeight="1" x14ac:dyDescent="0.35">
      <c r="A1226" s="25"/>
      <c r="B1226" s="132"/>
      <c r="C1226" s="27"/>
      <c r="D1226" s="104"/>
      <c r="E1226" s="105"/>
      <c r="F1226" s="29"/>
      <c r="G1226" s="30"/>
      <c r="H1226" s="30"/>
      <c r="I1226" s="31"/>
      <c r="J1226" s="106"/>
      <c r="K1226" s="106"/>
      <c r="L1226" s="107"/>
      <c r="M1226" s="107"/>
      <c r="N1226" s="108"/>
      <c r="O1226" s="108"/>
      <c r="P1226" s="108"/>
      <c r="Q1226" s="108"/>
      <c r="R1226" s="108"/>
      <c r="S1226" s="107"/>
      <c r="T1226" s="107"/>
      <c r="U1226" s="33"/>
      <c r="V1226" s="31"/>
      <c r="W1226" s="38"/>
      <c r="X1226" s="38"/>
      <c r="Y1226" s="38"/>
      <c r="Z1226" s="38"/>
      <c r="AA1226" s="38"/>
      <c r="AB1226" s="33"/>
      <c r="AC1226" s="33"/>
      <c r="AD1226" s="33"/>
      <c r="AE1226" s="33"/>
      <c r="AF1226" s="33"/>
      <c r="AG1226" s="33"/>
      <c r="AH1226" s="33"/>
      <c r="AI1226" s="170"/>
      <c r="AJ1226" s="170"/>
      <c r="AK1226" s="170"/>
      <c r="AL1226" s="170"/>
      <c r="AM1226" s="33"/>
      <c r="AN1226" s="48"/>
      <c r="AO1226" s="34"/>
      <c r="AP1226" s="38"/>
      <c r="AQ1226" s="34"/>
      <c r="AR1226" s="31"/>
      <c r="AS1226" s="38"/>
      <c r="AT1226" s="38"/>
      <c r="AU1226" s="37"/>
      <c r="AV1226" s="38"/>
      <c r="AW1226" s="38"/>
      <c r="AX1226" s="147"/>
      <c r="AY1226" s="60"/>
      <c r="AZ1226" s="60"/>
      <c r="BA1226" s="148"/>
      <c r="BB1226" s="282"/>
      <c r="BC1226" s="283"/>
      <c r="BD1226" s="147"/>
      <c r="BE1226" s="147"/>
      <c r="BF1226" s="147"/>
      <c r="BG1226" s="147"/>
      <c r="BH1226" s="147"/>
      <c r="BI1226" s="147"/>
      <c r="BJ1226" s="147"/>
      <c r="BK1226" s="148"/>
      <c r="BL1226" s="149"/>
      <c r="BM1226" s="149"/>
      <c r="BN1226" s="147"/>
      <c r="BO1226" s="38"/>
      <c r="BP1226" s="38"/>
      <c r="BQ1226" s="187"/>
      <c r="BR1226" s="61"/>
      <c r="BS1226" s="61"/>
      <c r="BT1226" s="188"/>
      <c r="BU1226" s="275"/>
      <c r="BV1226" s="275"/>
      <c r="BW1226" s="187"/>
      <c r="BX1226" s="187"/>
      <c r="BY1226" s="187"/>
      <c r="BZ1226" s="187"/>
      <c r="CA1226" s="187"/>
      <c r="CB1226" s="187"/>
      <c r="CC1226" s="187"/>
      <c r="CD1226" s="187"/>
      <c r="CE1226" s="187"/>
      <c r="CF1226" s="188"/>
      <c r="CG1226" s="189"/>
      <c r="CH1226" s="189"/>
      <c r="CI1226" s="187"/>
      <c r="CJ1226" s="38"/>
      <c r="CK1226" s="38"/>
      <c r="CL1226" s="38"/>
      <c r="CM1226" s="38"/>
      <c r="CN1226" s="38"/>
      <c r="CO1226" s="38"/>
      <c r="CP1226" s="38"/>
      <c r="CQ1226" s="38"/>
      <c r="CR1226" s="38"/>
      <c r="CS1226" s="38"/>
    </row>
    <row r="1227" spans="1:97" ht="13.5" customHeight="1" x14ac:dyDescent="0.35">
      <c r="A1227" s="25"/>
      <c r="B1227" s="132"/>
      <c r="C1227" s="27"/>
      <c r="D1227" s="104"/>
      <c r="E1227" s="105"/>
      <c r="F1227" s="29"/>
      <c r="G1227" s="30"/>
      <c r="H1227" s="30"/>
      <c r="I1227" s="31"/>
      <c r="J1227" s="106"/>
      <c r="K1227" s="106"/>
      <c r="L1227" s="107"/>
      <c r="M1227" s="107"/>
      <c r="N1227" s="108"/>
      <c r="O1227" s="108"/>
      <c r="P1227" s="108"/>
      <c r="Q1227" s="108"/>
      <c r="R1227" s="108"/>
      <c r="S1227" s="107"/>
      <c r="T1227" s="107"/>
      <c r="U1227" s="33"/>
      <c r="V1227" s="31"/>
      <c r="W1227" s="38"/>
      <c r="X1227" s="38"/>
      <c r="Y1227" s="38"/>
      <c r="Z1227" s="38"/>
      <c r="AA1227" s="38"/>
      <c r="AB1227" s="33"/>
      <c r="AC1227" s="33"/>
      <c r="AD1227" s="33"/>
      <c r="AE1227" s="33"/>
      <c r="AF1227" s="33"/>
      <c r="AG1227" s="33"/>
      <c r="AH1227" s="33"/>
      <c r="AI1227" s="170"/>
      <c r="AJ1227" s="170"/>
      <c r="AK1227" s="170"/>
      <c r="AL1227" s="170"/>
      <c r="AM1227" s="33"/>
      <c r="AN1227" s="48"/>
      <c r="AO1227" s="34"/>
      <c r="AP1227" s="38"/>
      <c r="AQ1227" s="34"/>
      <c r="AR1227" s="31"/>
      <c r="AS1227" s="38"/>
      <c r="AT1227" s="38"/>
      <c r="AU1227" s="37"/>
      <c r="AV1227" s="38"/>
      <c r="AW1227" s="38"/>
      <c r="AX1227" s="147"/>
      <c r="AY1227" s="60"/>
      <c r="AZ1227" s="60"/>
      <c r="BA1227" s="148"/>
      <c r="BB1227" s="282"/>
      <c r="BC1227" s="283"/>
      <c r="BD1227" s="147"/>
      <c r="BE1227" s="147"/>
      <c r="BF1227" s="147"/>
      <c r="BG1227" s="147"/>
      <c r="BH1227" s="147"/>
      <c r="BI1227" s="147"/>
      <c r="BJ1227" s="147"/>
      <c r="BK1227" s="148"/>
      <c r="BL1227" s="149"/>
      <c r="BM1227" s="149"/>
      <c r="BN1227" s="147"/>
      <c r="BO1227" s="38"/>
      <c r="BP1227" s="38"/>
      <c r="BQ1227" s="187"/>
      <c r="BR1227" s="61"/>
      <c r="BS1227" s="61"/>
      <c r="BT1227" s="188"/>
      <c r="BU1227" s="275"/>
      <c r="BV1227" s="275"/>
      <c r="BW1227" s="187"/>
      <c r="BX1227" s="187"/>
      <c r="BY1227" s="187"/>
      <c r="BZ1227" s="187"/>
      <c r="CA1227" s="187"/>
      <c r="CB1227" s="187"/>
      <c r="CC1227" s="187"/>
      <c r="CD1227" s="187"/>
      <c r="CE1227" s="187"/>
      <c r="CF1227" s="188"/>
      <c r="CG1227" s="189"/>
      <c r="CH1227" s="189"/>
      <c r="CI1227" s="187"/>
      <c r="CJ1227" s="38"/>
      <c r="CK1227" s="38"/>
      <c r="CL1227" s="38"/>
      <c r="CM1227" s="38"/>
      <c r="CN1227" s="38"/>
      <c r="CO1227" s="38"/>
      <c r="CP1227" s="38"/>
      <c r="CQ1227" s="38"/>
      <c r="CR1227" s="38"/>
      <c r="CS1227" s="38"/>
    </row>
    <row r="1228" spans="1:97" ht="13.5" customHeight="1" x14ac:dyDescent="0.35">
      <c r="A1228" s="25"/>
      <c r="B1228" s="132"/>
      <c r="C1228" s="27"/>
      <c r="D1228" s="104"/>
      <c r="E1228" s="105"/>
      <c r="F1228" s="29"/>
      <c r="G1228" s="30"/>
      <c r="H1228" s="30"/>
      <c r="I1228" s="31"/>
      <c r="J1228" s="106"/>
      <c r="K1228" s="106"/>
      <c r="L1228" s="107"/>
      <c r="M1228" s="107"/>
      <c r="N1228" s="108"/>
      <c r="O1228" s="108"/>
      <c r="P1228" s="108"/>
      <c r="Q1228" s="108"/>
      <c r="R1228" s="108"/>
      <c r="S1228" s="107"/>
      <c r="T1228" s="107"/>
      <c r="U1228" s="33"/>
      <c r="V1228" s="31"/>
      <c r="W1228" s="38"/>
      <c r="X1228" s="38"/>
      <c r="Y1228" s="38"/>
      <c r="Z1228" s="38"/>
      <c r="AA1228" s="38"/>
      <c r="AB1228" s="33"/>
      <c r="AC1228" s="33"/>
      <c r="AD1228" s="33"/>
      <c r="AE1228" s="33"/>
      <c r="AF1228" s="33"/>
      <c r="AG1228" s="33"/>
      <c r="AH1228" s="33"/>
      <c r="AI1228" s="170"/>
      <c r="AJ1228" s="170"/>
      <c r="AK1228" s="170"/>
      <c r="AL1228" s="170"/>
      <c r="AM1228" s="33"/>
      <c r="AN1228" s="48"/>
      <c r="AO1228" s="34"/>
      <c r="AP1228" s="38"/>
      <c r="AQ1228" s="34"/>
      <c r="AR1228" s="31"/>
      <c r="AS1228" s="38"/>
      <c r="AT1228" s="38"/>
      <c r="AU1228" s="37"/>
      <c r="AV1228" s="38"/>
      <c r="AW1228" s="38"/>
      <c r="AX1228" s="147"/>
      <c r="AY1228" s="60"/>
      <c r="AZ1228" s="60"/>
      <c r="BA1228" s="148"/>
      <c r="BB1228" s="282"/>
      <c r="BC1228" s="283"/>
      <c r="BD1228" s="147"/>
      <c r="BE1228" s="147"/>
      <c r="BF1228" s="147"/>
      <c r="BG1228" s="147"/>
      <c r="BH1228" s="147"/>
      <c r="BI1228" s="147"/>
      <c r="BJ1228" s="147"/>
      <c r="BK1228" s="148"/>
      <c r="BL1228" s="149"/>
      <c r="BM1228" s="149"/>
      <c r="BN1228" s="147"/>
      <c r="BO1228" s="38"/>
      <c r="BP1228" s="38"/>
      <c r="BQ1228" s="187"/>
      <c r="BR1228" s="61"/>
      <c r="BS1228" s="61"/>
      <c r="BT1228" s="188"/>
      <c r="BU1228" s="275"/>
      <c r="BV1228" s="275"/>
      <c r="BW1228" s="187"/>
      <c r="BX1228" s="187"/>
      <c r="BY1228" s="187"/>
      <c r="BZ1228" s="187"/>
      <c r="CA1228" s="187"/>
      <c r="CB1228" s="187"/>
      <c r="CC1228" s="187"/>
      <c r="CD1228" s="187"/>
      <c r="CE1228" s="187"/>
      <c r="CF1228" s="188"/>
      <c r="CG1228" s="189"/>
      <c r="CH1228" s="189"/>
      <c r="CI1228" s="187"/>
      <c r="CJ1228" s="38"/>
      <c r="CK1228" s="38"/>
      <c r="CL1228" s="38"/>
      <c r="CM1228" s="38"/>
      <c r="CN1228" s="38"/>
      <c r="CO1228" s="38"/>
      <c r="CP1228" s="38"/>
      <c r="CQ1228" s="38"/>
      <c r="CR1228" s="38"/>
      <c r="CS1228" s="38"/>
    </row>
    <row r="1229" spans="1:97" ht="13.5" customHeight="1" x14ac:dyDescent="0.35">
      <c r="A1229" s="25"/>
      <c r="B1229" s="132"/>
      <c r="C1229" s="27"/>
      <c r="D1229" s="104"/>
      <c r="E1229" s="105"/>
      <c r="F1229" s="29"/>
      <c r="G1229" s="30"/>
      <c r="H1229" s="30"/>
      <c r="I1229" s="31"/>
      <c r="J1229" s="106"/>
      <c r="K1229" s="106"/>
      <c r="L1229" s="107"/>
      <c r="M1229" s="107"/>
      <c r="N1229" s="108"/>
      <c r="O1229" s="108"/>
      <c r="P1229" s="108"/>
      <c r="Q1229" s="108"/>
      <c r="R1229" s="108"/>
      <c r="S1229" s="107"/>
      <c r="T1229" s="107"/>
      <c r="U1229" s="33"/>
      <c r="V1229" s="31"/>
      <c r="W1229" s="38"/>
      <c r="X1229" s="38"/>
      <c r="Y1229" s="38"/>
      <c r="Z1229" s="38"/>
      <c r="AA1229" s="38"/>
      <c r="AB1229" s="33"/>
      <c r="AC1229" s="33"/>
      <c r="AD1229" s="33"/>
      <c r="AE1229" s="33"/>
      <c r="AF1229" s="33"/>
      <c r="AG1229" s="33"/>
      <c r="AH1229" s="33"/>
      <c r="AI1229" s="170"/>
      <c r="AJ1229" s="170"/>
      <c r="AK1229" s="170"/>
      <c r="AL1229" s="170"/>
      <c r="AM1229" s="33"/>
      <c r="AN1229" s="48"/>
      <c r="AO1229" s="34"/>
      <c r="AP1229" s="38"/>
      <c r="AQ1229" s="34"/>
      <c r="AR1229" s="31"/>
      <c r="AS1229" s="38"/>
      <c r="AT1229" s="38"/>
      <c r="AU1229" s="37"/>
      <c r="AV1229" s="38"/>
      <c r="AW1229" s="38"/>
      <c r="AX1229" s="147"/>
      <c r="AY1229" s="60"/>
      <c r="AZ1229" s="60"/>
      <c r="BA1229" s="148"/>
      <c r="BB1229" s="282"/>
      <c r="BC1229" s="283"/>
      <c r="BD1229" s="147"/>
      <c r="BE1229" s="147"/>
      <c r="BF1229" s="147"/>
      <c r="BG1229" s="147"/>
      <c r="BH1229" s="147"/>
      <c r="BI1229" s="147"/>
      <c r="BJ1229" s="147"/>
      <c r="BK1229" s="148"/>
      <c r="BL1229" s="149"/>
      <c r="BM1229" s="149"/>
      <c r="BN1229" s="147"/>
      <c r="BO1229" s="38"/>
      <c r="BP1229" s="38"/>
      <c r="BQ1229" s="187"/>
      <c r="BR1229" s="61"/>
      <c r="BS1229" s="61"/>
      <c r="BT1229" s="188"/>
      <c r="BU1229" s="275"/>
      <c r="BV1229" s="275"/>
      <c r="BW1229" s="187"/>
      <c r="BX1229" s="187"/>
      <c r="BY1229" s="187"/>
      <c r="BZ1229" s="187"/>
      <c r="CA1229" s="187"/>
      <c r="CB1229" s="187"/>
      <c r="CC1229" s="187"/>
      <c r="CD1229" s="187"/>
      <c r="CE1229" s="187"/>
      <c r="CF1229" s="188"/>
      <c r="CG1229" s="189"/>
      <c r="CH1229" s="189"/>
      <c r="CI1229" s="187"/>
      <c r="CJ1229" s="38"/>
      <c r="CK1229" s="38"/>
      <c r="CL1229" s="38"/>
      <c r="CM1229" s="38"/>
      <c r="CN1229" s="38"/>
      <c r="CO1229" s="38"/>
      <c r="CP1229" s="38"/>
      <c r="CQ1229" s="38"/>
      <c r="CR1229" s="38"/>
      <c r="CS1229" s="38"/>
    </row>
    <row r="1230" spans="1:97" ht="13.5" customHeight="1" x14ac:dyDescent="0.35">
      <c r="A1230" s="25"/>
      <c r="B1230" s="132"/>
      <c r="C1230" s="27"/>
      <c r="D1230" s="104"/>
      <c r="E1230" s="105"/>
      <c r="F1230" s="29"/>
      <c r="G1230" s="30"/>
      <c r="H1230" s="30"/>
      <c r="I1230" s="31"/>
      <c r="J1230" s="106"/>
      <c r="K1230" s="106"/>
      <c r="L1230" s="107"/>
      <c r="M1230" s="107"/>
      <c r="N1230" s="108"/>
      <c r="O1230" s="108"/>
      <c r="P1230" s="108"/>
      <c r="Q1230" s="108"/>
      <c r="R1230" s="108"/>
      <c r="S1230" s="107"/>
      <c r="T1230" s="107"/>
      <c r="U1230" s="33"/>
      <c r="V1230" s="31"/>
      <c r="W1230" s="38"/>
      <c r="X1230" s="38"/>
      <c r="Y1230" s="38"/>
      <c r="Z1230" s="38"/>
      <c r="AA1230" s="38"/>
      <c r="AB1230" s="33"/>
      <c r="AC1230" s="33"/>
      <c r="AD1230" s="33"/>
      <c r="AE1230" s="33"/>
      <c r="AF1230" s="33"/>
      <c r="AG1230" s="33"/>
      <c r="AH1230" s="33"/>
      <c r="AI1230" s="170"/>
      <c r="AJ1230" s="170"/>
      <c r="AK1230" s="170"/>
      <c r="AL1230" s="170"/>
      <c r="AM1230" s="33"/>
      <c r="AN1230" s="48"/>
      <c r="AO1230" s="34"/>
      <c r="AP1230" s="38"/>
      <c r="AQ1230" s="34"/>
      <c r="AR1230" s="31"/>
      <c r="AS1230" s="38"/>
      <c r="AT1230" s="38"/>
      <c r="AU1230" s="37"/>
      <c r="AV1230" s="38"/>
      <c r="AW1230" s="38"/>
      <c r="AX1230" s="147"/>
      <c r="AY1230" s="60"/>
      <c r="AZ1230" s="60"/>
      <c r="BA1230" s="148"/>
      <c r="BB1230" s="282"/>
      <c r="BC1230" s="283"/>
      <c r="BD1230" s="147"/>
      <c r="BE1230" s="147"/>
      <c r="BF1230" s="147"/>
      <c r="BG1230" s="147"/>
      <c r="BH1230" s="147"/>
      <c r="BI1230" s="147"/>
      <c r="BJ1230" s="147"/>
      <c r="BK1230" s="148"/>
      <c r="BL1230" s="149"/>
      <c r="BM1230" s="149"/>
      <c r="BN1230" s="147"/>
      <c r="BO1230" s="38"/>
      <c r="BP1230" s="38"/>
      <c r="BQ1230" s="187"/>
      <c r="BR1230" s="61"/>
      <c r="BS1230" s="61"/>
      <c r="BT1230" s="188"/>
      <c r="BU1230" s="275"/>
      <c r="BV1230" s="275"/>
      <c r="BW1230" s="187"/>
      <c r="BX1230" s="187"/>
      <c r="BY1230" s="187"/>
      <c r="BZ1230" s="187"/>
      <c r="CA1230" s="187"/>
      <c r="CB1230" s="187"/>
      <c r="CC1230" s="187"/>
      <c r="CD1230" s="187"/>
      <c r="CE1230" s="187"/>
      <c r="CF1230" s="188"/>
      <c r="CG1230" s="189"/>
      <c r="CH1230" s="189"/>
      <c r="CI1230" s="187"/>
      <c r="CJ1230" s="38"/>
      <c r="CK1230" s="38"/>
      <c r="CL1230" s="38"/>
      <c r="CM1230" s="38"/>
      <c r="CN1230" s="38"/>
      <c r="CO1230" s="38"/>
      <c r="CP1230" s="38"/>
      <c r="CQ1230" s="38"/>
      <c r="CR1230" s="38"/>
      <c r="CS1230" s="38"/>
    </row>
    <row r="1231" spans="1:97" ht="13.5" customHeight="1" x14ac:dyDescent="0.35">
      <c r="A1231" s="25"/>
      <c r="B1231" s="132"/>
      <c r="C1231" s="27"/>
      <c r="D1231" s="104"/>
      <c r="E1231" s="105"/>
      <c r="F1231" s="29"/>
      <c r="G1231" s="30"/>
      <c r="H1231" s="30"/>
      <c r="I1231" s="31"/>
      <c r="J1231" s="106"/>
      <c r="K1231" s="106"/>
      <c r="L1231" s="107"/>
      <c r="M1231" s="107"/>
      <c r="N1231" s="108"/>
      <c r="O1231" s="108"/>
      <c r="P1231" s="108"/>
      <c r="Q1231" s="108"/>
      <c r="R1231" s="108"/>
      <c r="S1231" s="107"/>
      <c r="T1231" s="107"/>
      <c r="U1231" s="33"/>
      <c r="V1231" s="31"/>
      <c r="W1231" s="38"/>
      <c r="X1231" s="38"/>
      <c r="Y1231" s="38"/>
      <c r="Z1231" s="38"/>
      <c r="AA1231" s="38"/>
      <c r="AB1231" s="33"/>
      <c r="AC1231" s="33"/>
      <c r="AD1231" s="33"/>
      <c r="AE1231" s="33"/>
      <c r="AF1231" s="33"/>
      <c r="AG1231" s="33"/>
      <c r="AH1231" s="33"/>
      <c r="AI1231" s="170"/>
      <c r="AJ1231" s="170"/>
      <c r="AK1231" s="170"/>
      <c r="AL1231" s="170"/>
      <c r="AM1231" s="33"/>
      <c r="AN1231" s="48"/>
      <c r="AO1231" s="34"/>
      <c r="AP1231" s="38"/>
      <c r="AQ1231" s="34"/>
      <c r="AR1231" s="31"/>
      <c r="AS1231" s="38"/>
      <c r="AT1231" s="38"/>
      <c r="AU1231" s="37"/>
      <c r="AV1231" s="38"/>
      <c r="AW1231" s="38"/>
      <c r="AX1231" s="147"/>
      <c r="AY1231" s="60"/>
      <c r="AZ1231" s="60"/>
      <c r="BA1231" s="148"/>
      <c r="BB1231" s="282"/>
      <c r="BC1231" s="283"/>
      <c r="BD1231" s="147"/>
      <c r="BE1231" s="147"/>
      <c r="BF1231" s="147"/>
      <c r="BG1231" s="147"/>
      <c r="BH1231" s="147"/>
      <c r="BI1231" s="147"/>
      <c r="BJ1231" s="147"/>
      <c r="BK1231" s="148"/>
      <c r="BL1231" s="149"/>
      <c r="BM1231" s="149"/>
      <c r="BN1231" s="147"/>
      <c r="BO1231" s="38"/>
      <c r="BP1231" s="38"/>
      <c r="BQ1231" s="187"/>
      <c r="BR1231" s="61"/>
      <c r="BS1231" s="61"/>
      <c r="BT1231" s="188"/>
      <c r="BU1231" s="275"/>
      <c r="BV1231" s="275"/>
      <c r="BW1231" s="187"/>
      <c r="BX1231" s="187"/>
      <c r="BY1231" s="187"/>
      <c r="BZ1231" s="187"/>
      <c r="CA1231" s="187"/>
      <c r="CB1231" s="187"/>
      <c r="CC1231" s="187"/>
      <c r="CD1231" s="187"/>
      <c r="CE1231" s="187"/>
      <c r="CF1231" s="188"/>
      <c r="CG1231" s="189"/>
      <c r="CH1231" s="189"/>
      <c r="CI1231" s="187"/>
      <c r="CJ1231" s="38"/>
      <c r="CK1231" s="38"/>
      <c r="CL1231" s="38"/>
      <c r="CM1231" s="38"/>
      <c r="CN1231" s="38"/>
      <c r="CO1231" s="38"/>
      <c r="CP1231" s="38"/>
      <c r="CQ1231" s="38"/>
      <c r="CR1231" s="38"/>
      <c r="CS1231" s="38"/>
    </row>
    <row r="1232" spans="1:97" ht="13.5" customHeight="1" x14ac:dyDescent="0.35">
      <c r="A1232" s="25"/>
      <c r="B1232" s="132"/>
      <c r="C1232" s="27"/>
      <c r="D1232" s="104"/>
      <c r="E1232" s="105"/>
      <c r="F1232" s="29"/>
      <c r="G1232" s="30"/>
      <c r="H1232" s="30"/>
      <c r="I1232" s="31"/>
      <c r="J1232" s="106"/>
      <c r="K1232" s="106"/>
      <c r="L1232" s="107"/>
      <c r="M1232" s="107"/>
      <c r="N1232" s="108"/>
      <c r="O1232" s="108"/>
      <c r="P1232" s="108"/>
      <c r="Q1232" s="108"/>
      <c r="R1232" s="108"/>
      <c r="S1232" s="107"/>
      <c r="T1232" s="107"/>
      <c r="U1232" s="33"/>
      <c r="V1232" s="31"/>
      <c r="W1232" s="38"/>
      <c r="X1232" s="38"/>
      <c r="Y1232" s="38"/>
      <c r="Z1232" s="38"/>
      <c r="AA1232" s="38"/>
      <c r="AB1232" s="33"/>
      <c r="AC1232" s="33"/>
      <c r="AD1232" s="33"/>
      <c r="AE1232" s="33"/>
      <c r="AF1232" s="33"/>
      <c r="AG1232" s="33"/>
      <c r="AH1232" s="33"/>
      <c r="AI1232" s="170"/>
      <c r="AJ1232" s="170"/>
      <c r="AK1232" s="170"/>
      <c r="AL1232" s="170"/>
      <c r="AM1232" s="33"/>
      <c r="AN1232" s="48"/>
      <c r="AO1232" s="34"/>
      <c r="AP1232" s="38"/>
      <c r="AQ1232" s="34"/>
      <c r="AR1232" s="31"/>
      <c r="AS1232" s="38"/>
      <c r="AT1232" s="38"/>
      <c r="AU1232" s="37"/>
      <c r="AV1232" s="38"/>
      <c r="AW1232" s="38"/>
      <c r="AX1232" s="147"/>
      <c r="AY1232" s="60"/>
      <c r="AZ1232" s="60"/>
      <c r="BA1232" s="148"/>
      <c r="BB1232" s="282"/>
      <c r="BC1232" s="283"/>
      <c r="BD1232" s="147"/>
      <c r="BE1232" s="147"/>
      <c r="BF1232" s="147"/>
      <c r="BG1232" s="147"/>
      <c r="BH1232" s="147"/>
      <c r="BI1232" s="147"/>
      <c r="BJ1232" s="147"/>
      <c r="BK1232" s="148"/>
      <c r="BL1232" s="149"/>
      <c r="BM1232" s="149"/>
      <c r="BN1232" s="147"/>
      <c r="BO1232" s="38"/>
      <c r="BP1232" s="38"/>
      <c r="BQ1232" s="187"/>
      <c r="BR1232" s="61"/>
      <c r="BS1232" s="61"/>
      <c r="BT1232" s="188"/>
      <c r="BU1232" s="275"/>
      <c r="BV1232" s="275"/>
      <c r="BW1232" s="187"/>
      <c r="BX1232" s="187"/>
      <c r="BY1232" s="187"/>
      <c r="BZ1232" s="187"/>
      <c r="CA1232" s="187"/>
      <c r="CB1232" s="187"/>
      <c r="CC1232" s="187"/>
      <c r="CD1232" s="187"/>
      <c r="CE1232" s="187"/>
      <c r="CF1232" s="188"/>
      <c r="CG1232" s="189"/>
      <c r="CH1232" s="189"/>
      <c r="CI1232" s="187"/>
      <c r="CJ1232" s="38"/>
      <c r="CK1232" s="38"/>
      <c r="CL1232" s="38"/>
      <c r="CM1232" s="38"/>
      <c r="CN1232" s="38"/>
      <c r="CO1232" s="38"/>
      <c r="CP1232" s="38"/>
      <c r="CQ1232" s="38"/>
      <c r="CR1232" s="38"/>
      <c r="CS1232" s="38"/>
    </row>
    <row r="1233" spans="1:97" ht="13.5" customHeight="1" x14ac:dyDescent="0.35">
      <c r="A1233" s="25"/>
      <c r="B1233" s="132"/>
      <c r="C1233" s="27"/>
      <c r="D1233" s="104"/>
      <c r="E1233" s="105"/>
      <c r="F1233" s="29"/>
      <c r="G1233" s="30"/>
      <c r="H1233" s="30"/>
      <c r="I1233" s="31"/>
      <c r="J1233" s="106"/>
      <c r="K1233" s="106"/>
      <c r="L1233" s="107"/>
      <c r="M1233" s="107"/>
      <c r="N1233" s="108"/>
      <c r="O1233" s="108"/>
      <c r="P1233" s="108"/>
      <c r="Q1233" s="108"/>
      <c r="R1233" s="108"/>
      <c r="S1233" s="107"/>
      <c r="T1233" s="107"/>
      <c r="U1233" s="33"/>
      <c r="V1233" s="31"/>
      <c r="W1233" s="38"/>
      <c r="X1233" s="38"/>
      <c r="Y1233" s="38"/>
      <c r="Z1233" s="38"/>
      <c r="AA1233" s="38"/>
      <c r="AB1233" s="33"/>
      <c r="AC1233" s="33"/>
      <c r="AD1233" s="33"/>
      <c r="AE1233" s="33"/>
      <c r="AF1233" s="33"/>
      <c r="AG1233" s="33"/>
      <c r="AH1233" s="33"/>
      <c r="AI1233" s="170"/>
      <c r="AJ1233" s="170"/>
      <c r="AK1233" s="170"/>
      <c r="AL1233" s="170"/>
      <c r="AM1233" s="33"/>
      <c r="AN1233" s="48"/>
      <c r="AO1233" s="34"/>
      <c r="AP1233" s="38"/>
      <c r="AQ1233" s="34"/>
      <c r="AR1233" s="31"/>
      <c r="AS1233" s="38"/>
      <c r="AT1233" s="38"/>
      <c r="AU1233" s="37"/>
      <c r="AV1233" s="38"/>
      <c r="AW1233" s="38"/>
      <c r="AX1233" s="147"/>
      <c r="AY1233" s="60"/>
      <c r="AZ1233" s="60"/>
      <c r="BA1233" s="148"/>
      <c r="BB1233" s="282"/>
      <c r="BC1233" s="283"/>
      <c r="BD1233" s="147"/>
      <c r="BE1233" s="147"/>
      <c r="BF1233" s="147"/>
      <c r="BG1233" s="147"/>
      <c r="BH1233" s="147"/>
      <c r="BI1233" s="147"/>
      <c r="BJ1233" s="147"/>
      <c r="BK1233" s="148"/>
      <c r="BL1233" s="149"/>
      <c r="BM1233" s="149"/>
      <c r="BN1233" s="147"/>
      <c r="BO1233" s="38"/>
      <c r="BP1233" s="38"/>
      <c r="BQ1233" s="187"/>
      <c r="BR1233" s="61"/>
      <c r="BS1233" s="61"/>
      <c r="BT1233" s="188"/>
      <c r="BU1233" s="275"/>
      <c r="BV1233" s="275"/>
      <c r="BW1233" s="187"/>
      <c r="BX1233" s="187"/>
      <c r="BY1233" s="187"/>
      <c r="BZ1233" s="187"/>
      <c r="CA1233" s="187"/>
      <c r="CB1233" s="187"/>
      <c r="CC1233" s="187"/>
      <c r="CD1233" s="187"/>
      <c r="CE1233" s="187"/>
      <c r="CF1233" s="188"/>
      <c r="CG1233" s="189"/>
      <c r="CH1233" s="189"/>
      <c r="CI1233" s="187"/>
      <c r="CJ1233" s="38"/>
      <c r="CK1233" s="38"/>
      <c r="CL1233" s="38"/>
      <c r="CM1233" s="38"/>
      <c r="CN1233" s="38"/>
      <c r="CO1233" s="38"/>
      <c r="CP1233" s="38"/>
      <c r="CQ1233" s="38"/>
      <c r="CR1233" s="38"/>
      <c r="CS1233" s="38"/>
    </row>
    <row r="1234" spans="1:97" ht="13.5" customHeight="1" x14ac:dyDescent="0.35">
      <c r="A1234" s="25"/>
      <c r="B1234" s="132"/>
      <c r="C1234" s="27"/>
      <c r="D1234" s="104"/>
      <c r="E1234" s="105"/>
      <c r="F1234" s="29"/>
      <c r="G1234" s="30"/>
      <c r="H1234" s="30"/>
      <c r="I1234" s="31"/>
      <c r="J1234" s="106"/>
      <c r="K1234" s="106"/>
      <c r="L1234" s="107"/>
      <c r="M1234" s="107"/>
      <c r="N1234" s="108"/>
      <c r="O1234" s="108"/>
      <c r="P1234" s="108"/>
      <c r="Q1234" s="108"/>
      <c r="R1234" s="108"/>
      <c r="S1234" s="107"/>
      <c r="T1234" s="107"/>
      <c r="U1234" s="33"/>
      <c r="V1234" s="31"/>
      <c r="W1234" s="38"/>
      <c r="X1234" s="38"/>
      <c r="Y1234" s="38"/>
      <c r="Z1234" s="38"/>
      <c r="AA1234" s="38"/>
      <c r="AB1234" s="33"/>
      <c r="AC1234" s="33"/>
      <c r="AD1234" s="33"/>
      <c r="AE1234" s="33"/>
      <c r="AF1234" s="33"/>
      <c r="AG1234" s="33"/>
      <c r="AH1234" s="33"/>
      <c r="AI1234" s="170"/>
      <c r="AJ1234" s="170"/>
      <c r="AK1234" s="170"/>
      <c r="AL1234" s="170"/>
      <c r="AM1234" s="33"/>
      <c r="AN1234" s="48"/>
      <c r="AO1234" s="34"/>
      <c r="AP1234" s="38"/>
      <c r="AQ1234" s="34"/>
      <c r="AR1234" s="31"/>
      <c r="AS1234" s="38"/>
      <c r="AT1234" s="38"/>
      <c r="AU1234" s="37"/>
      <c r="AV1234" s="38"/>
      <c r="AW1234" s="38"/>
      <c r="AX1234" s="147"/>
      <c r="AY1234" s="60"/>
      <c r="AZ1234" s="60"/>
      <c r="BA1234" s="148"/>
      <c r="BB1234" s="282"/>
      <c r="BC1234" s="283"/>
      <c r="BD1234" s="147"/>
      <c r="BE1234" s="147"/>
      <c r="BF1234" s="147"/>
      <c r="BG1234" s="147"/>
      <c r="BH1234" s="147"/>
      <c r="BI1234" s="147"/>
      <c r="BJ1234" s="147"/>
      <c r="BK1234" s="148"/>
      <c r="BL1234" s="149"/>
      <c r="BM1234" s="149"/>
      <c r="BN1234" s="147"/>
      <c r="BO1234" s="38"/>
      <c r="BP1234" s="38"/>
      <c r="BQ1234" s="187"/>
      <c r="BR1234" s="61"/>
      <c r="BS1234" s="61"/>
      <c r="BT1234" s="188"/>
      <c r="BU1234" s="275"/>
      <c r="BV1234" s="275"/>
      <c r="BW1234" s="187"/>
      <c r="BX1234" s="187"/>
      <c r="BY1234" s="187"/>
      <c r="BZ1234" s="187"/>
      <c r="CA1234" s="187"/>
      <c r="CB1234" s="187"/>
      <c r="CC1234" s="187"/>
      <c r="CD1234" s="187"/>
      <c r="CE1234" s="187"/>
      <c r="CF1234" s="188"/>
      <c r="CG1234" s="189"/>
      <c r="CH1234" s="189"/>
      <c r="CI1234" s="187"/>
      <c r="CJ1234" s="38"/>
      <c r="CK1234" s="38"/>
      <c r="CL1234" s="38"/>
      <c r="CM1234" s="38"/>
      <c r="CN1234" s="38"/>
      <c r="CO1234" s="38"/>
      <c r="CP1234" s="38"/>
      <c r="CQ1234" s="38"/>
      <c r="CR1234" s="38"/>
      <c r="CS1234" s="38"/>
    </row>
    <row r="1235" spans="1:97" ht="13.5" customHeight="1" x14ac:dyDescent="0.35">
      <c r="A1235" s="25"/>
      <c r="B1235" s="132"/>
      <c r="C1235" s="27"/>
      <c r="D1235" s="104"/>
      <c r="E1235" s="105"/>
      <c r="F1235" s="29"/>
      <c r="G1235" s="30"/>
      <c r="H1235" s="30"/>
      <c r="I1235" s="31"/>
      <c r="J1235" s="106"/>
      <c r="K1235" s="106"/>
      <c r="L1235" s="107"/>
      <c r="M1235" s="107"/>
      <c r="N1235" s="108"/>
      <c r="O1235" s="108"/>
      <c r="P1235" s="108"/>
      <c r="Q1235" s="108"/>
      <c r="R1235" s="108"/>
      <c r="S1235" s="107"/>
      <c r="T1235" s="107"/>
      <c r="U1235" s="33"/>
      <c r="V1235" s="31"/>
      <c r="W1235" s="38"/>
      <c r="X1235" s="38"/>
      <c r="Y1235" s="38"/>
      <c r="Z1235" s="38"/>
      <c r="AA1235" s="38"/>
      <c r="AB1235" s="33"/>
      <c r="AC1235" s="33"/>
      <c r="AD1235" s="33"/>
      <c r="AE1235" s="33"/>
      <c r="AF1235" s="33"/>
      <c r="AG1235" s="33"/>
      <c r="AH1235" s="33"/>
      <c r="AI1235" s="170"/>
      <c r="AJ1235" s="170"/>
      <c r="AK1235" s="170"/>
      <c r="AL1235" s="170"/>
      <c r="AM1235" s="33"/>
      <c r="AN1235" s="48"/>
      <c r="AO1235" s="34"/>
      <c r="AP1235" s="38"/>
      <c r="AQ1235" s="34"/>
      <c r="AR1235" s="31"/>
      <c r="AS1235" s="38"/>
      <c r="AT1235" s="38"/>
      <c r="AU1235" s="37"/>
      <c r="AV1235" s="38"/>
      <c r="AW1235" s="38"/>
      <c r="AX1235" s="147"/>
      <c r="AY1235" s="60"/>
      <c r="AZ1235" s="60"/>
      <c r="BA1235" s="148"/>
      <c r="BB1235" s="282"/>
      <c r="BC1235" s="283"/>
      <c r="BD1235" s="147"/>
      <c r="BE1235" s="147"/>
      <c r="BF1235" s="147"/>
      <c r="BG1235" s="147"/>
      <c r="BH1235" s="147"/>
      <c r="BI1235" s="147"/>
      <c r="BJ1235" s="147"/>
      <c r="BK1235" s="148"/>
      <c r="BL1235" s="149"/>
      <c r="BM1235" s="149"/>
      <c r="BN1235" s="147"/>
      <c r="BO1235" s="38"/>
      <c r="BP1235" s="38"/>
      <c r="BQ1235" s="187"/>
      <c r="BR1235" s="61"/>
      <c r="BS1235" s="61"/>
      <c r="BT1235" s="188"/>
      <c r="BU1235" s="275"/>
      <c r="BV1235" s="275"/>
      <c r="BW1235" s="187"/>
      <c r="BX1235" s="187"/>
      <c r="BY1235" s="187"/>
      <c r="BZ1235" s="187"/>
      <c r="CA1235" s="187"/>
      <c r="CB1235" s="187"/>
      <c r="CC1235" s="187"/>
      <c r="CD1235" s="187"/>
      <c r="CE1235" s="187"/>
      <c r="CF1235" s="188"/>
      <c r="CG1235" s="189"/>
      <c r="CH1235" s="189"/>
      <c r="CI1235" s="187"/>
      <c r="CJ1235" s="38"/>
      <c r="CK1235" s="38"/>
      <c r="CL1235" s="38"/>
      <c r="CM1235" s="38"/>
      <c r="CN1235" s="38"/>
      <c r="CO1235" s="38"/>
      <c r="CP1235" s="38"/>
      <c r="CQ1235" s="38"/>
      <c r="CR1235" s="38"/>
      <c r="CS1235" s="38"/>
    </row>
    <row r="1236" spans="1:97" ht="13.5" customHeight="1" x14ac:dyDescent="0.35">
      <c r="A1236" s="25"/>
      <c r="B1236" s="132"/>
      <c r="C1236" s="27"/>
      <c r="D1236" s="104"/>
      <c r="E1236" s="105"/>
      <c r="F1236" s="29"/>
      <c r="G1236" s="30"/>
      <c r="H1236" s="30"/>
      <c r="I1236" s="31"/>
      <c r="J1236" s="106"/>
      <c r="K1236" s="106"/>
      <c r="L1236" s="107"/>
      <c r="M1236" s="107"/>
      <c r="N1236" s="108"/>
      <c r="O1236" s="108"/>
      <c r="P1236" s="108"/>
      <c r="Q1236" s="108"/>
      <c r="R1236" s="108"/>
      <c r="S1236" s="107"/>
      <c r="T1236" s="107"/>
      <c r="U1236" s="33"/>
      <c r="V1236" s="31"/>
      <c r="W1236" s="38"/>
      <c r="X1236" s="38"/>
      <c r="Y1236" s="38"/>
      <c r="Z1236" s="38"/>
      <c r="AA1236" s="38"/>
      <c r="AB1236" s="33"/>
      <c r="AC1236" s="33"/>
      <c r="AD1236" s="33"/>
      <c r="AE1236" s="33"/>
      <c r="AF1236" s="33"/>
      <c r="AG1236" s="33"/>
      <c r="AH1236" s="33"/>
      <c r="AI1236" s="170"/>
      <c r="AJ1236" s="170"/>
      <c r="AK1236" s="170"/>
      <c r="AL1236" s="170"/>
      <c r="AM1236" s="33"/>
      <c r="AN1236" s="48"/>
      <c r="AO1236" s="34"/>
      <c r="AP1236" s="38"/>
      <c r="AQ1236" s="34"/>
      <c r="AR1236" s="31"/>
      <c r="AS1236" s="38"/>
      <c r="AT1236" s="38"/>
      <c r="AU1236" s="37"/>
      <c r="AV1236" s="38"/>
      <c r="AW1236" s="38"/>
      <c r="AX1236" s="147"/>
      <c r="AY1236" s="60"/>
      <c r="AZ1236" s="60"/>
      <c r="BA1236" s="148"/>
      <c r="BB1236" s="282"/>
      <c r="BC1236" s="283"/>
      <c r="BD1236" s="147"/>
      <c r="BE1236" s="147"/>
      <c r="BF1236" s="147"/>
      <c r="BG1236" s="147"/>
      <c r="BH1236" s="147"/>
      <c r="BI1236" s="147"/>
      <c r="BJ1236" s="147"/>
      <c r="BK1236" s="148"/>
      <c r="BL1236" s="149"/>
      <c r="BM1236" s="149"/>
      <c r="BN1236" s="147"/>
      <c r="BO1236" s="38"/>
      <c r="BP1236" s="38"/>
      <c r="BQ1236" s="187"/>
      <c r="BR1236" s="61"/>
      <c r="BS1236" s="61"/>
      <c r="BT1236" s="188"/>
      <c r="BU1236" s="275"/>
      <c r="BV1236" s="275"/>
      <c r="BW1236" s="187"/>
      <c r="BX1236" s="187"/>
      <c r="BY1236" s="187"/>
      <c r="BZ1236" s="187"/>
      <c r="CA1236" s="187"/>
      <c r="CB1236" s="187"/>
      <c r="CC1236" s="187"/>
      <c r="CD1236" s="187"/>
      <c r="CE1236" s="187"/>
      <c r="CF1236" s="188"/>
      <c r="CG1236" s="189"/>
      <c r="CH1236" s="189"/>
      <c r="CI1236" s="187"/>
      <c r="CJ1236" s="38"/>
      <c r="CK1236" s="38"/>
      <c r="CL1236" s="38"/>
      <c r="CM1236" s="38"/>
      <c r="CN1236" s="38"/>
      <c r="CO1236" s="38"/>
      <c r="CP1236" s="38"/>
      <c r="CQ1236" s="38"/>
      <c r="CR1236" s="38"/>
      <c r="CS1236" s="38"/>
    </row>
    <row r="1237" spans="1:97" ht="13.5" customHeight="1" x14ac:dyDescent="0.35">
      <c r="A1237" s="25"/>
      <c r="B1237" s="132"/>
      <c r="C1237" s="27"/>
      <c r="D1237" s="104"/>
      <c r="E1237" s="105"/>
      <c r="F1237" s="29"/>
      <c r="G1237" s="30"/>
      <c r="H1237" s="30"/>
      <c r="I1237" s="31"/>
      <c r="J1237" s="106"/>
      <c r="K1237" s="106"/>
      <c r="L1237" s="107"/>
      <c r="M1237" s="107"/>
      <c r="N1237" s="108"/>
      <c r="O1237" s="108"/>
      <c r="P1237" s="108"/>
      <c r="Q1237" s="108"/>
      <c r="R1237" s="108"/>
      <c r="S1237" s="107"/>
      <c r="T1237" s="107"/>
      <c r="U1237" s="33"/>
      <c r="V1237" s="31"/>
      <c r="W1237" s="38"/>
      <c r="X1237" s="38"/>
      <c r="Y1237" s="38"/>
      <c r="Z1237" s="38"/>
      <c r="AA1237" s="38"/>
      <c r="AB1237" s="33"/>
      <c r="AC1237" s="33"/>
      <c r="AD1237" s="33"/>
      <c r="AE1237" s="33"/>
      <c r="AF1237" s="33"/>
      <c r="AG1237" s="33"/>
      <c r="AH1237" s="33"/>
      <c r="AI1237" s="170"/>
      <c r="AJ1237" s="170"/>
      <c r="AK1237" s="170"/>
      <c r="AL1237" s="170"/>
      <c r="AM1237" s="33"/>
      <c r="AN1237" s="48"/>
      <c r="AO1237" s="34"/>
      <c r="AP1237" s="38"/>
      <c r="AQ1237" s="34"/>
      <c r="AR1237" s="31"/>
      <c r="AS1237" s="38"/>
      <c r="AT1237" s="38"/>
      <c r="AU1237" s="37"/>
      <c r="AV1237" s="38"/>
      <c r="AW1237" s="38"/>
      <c r="AX1237" s="147"/>
      <c r="AY1237" s="60"/>
      <c r="AZ1237" s="60"/>
      <c r="BA1237" s="148"/>
      <c r="BB1237" s="282"/>
      <c r="BC1237" s="283"/>
      <c r="BD1237" s="147"/>
      <c r="BE1237" s="147"/>
      <c r="BF1237" s="147"/>
      <c r="BG1237" s="147"/>
      <c r="BH1237" s="147"/>
      <c r="BI1237" s="147"/>
      <c r="BJ1237" s="147"/>
      <c r="BK1237" s="148"/>
      <c r="BL1237" s="149"/>
      <c r="BM1237" s="149"/>
      <c r="BN1237" s="147"/>
      <c r="BO1237" s="38"/>
      <c r="BP1237" s="38"/>
      <c r="BQ1237" s="187"/>
      <c r="BR1237" s="61"/>
      <c r="BS1237" s="61"/>
      <c r="BT1237" s="188"/>
      <c r="BU1237" s="275"/>
      <c r="BV1237" s="275"/>
      <c r="BW1237" s="187"/>
      <c r="BX1237" s="187"/>
      <c r="BY1237" s="187"/>
      <c r="BZ1237" s="187"/>
      <c r="CA1237" s="187"/>
      <c r="CB1237" s="187"/>
      <c r="CC1237" s="187"/>
      <c r="CD1237" s="187"/>
      <c r="CE1237" s="187"/>
      <c r="CF1237" s="188"/>
      <c r="CG1237" s="189"/>
      <c r="CH1237" s="189"/>
      <c r="CI1237" s="187"/>
      <c r="CJ1237" s="38"/>
      <c r="CK1237" s="38"/>
      <c r="CL1237" s="38"/>
      <c r="CM1237" s="38"/>
      <c r="CN1237" s="38"/>
      <c r="CO1237" s="38"/>
      <c r="CP1237" s="38"/>
      <c r="CQ1237" s="38"/>
      <c r="CR1237" s="38"/>
      <c r="CS1237" s="38"/>
    </row>
    <row r="1238" spans="1:97" ht="13.5" customHeight="1" x14ac:dyDescent="0.35">
      <c r="A1238" s="25"/>
      <c r="B1238" s="132"/>
      <c r="C1238" s="27"/>
      <c r="D1238" s="104"/>
      <c r="E1238" s="105"/>
      <c r="F1238" s="29"/>
      <c r="G1238" s="30"/>
      <c r="H1238" s="30"/>
      <c r="I1238" s="31"/>
      <c r="J1238" s="106"/>
      <c r="K1238" s="106"/>
      <c r="L1238" s="107"/>
      <c r="M1238" s="107"/>
      <c r="N1238" s="108"/>
      <c r="O1238" s="108"/>
      <c r="P1238" s="108"/>
      <c r="Q1238" s="108"/>
      <c r="R1238" s="108"/>
      <c r="S1238" s="107"/>
      <c r="T1238" s="107"/>
      <c r="U1238" s="33"/>
      <c r="V1238" s="31"/>
      <c r="W1238" s="38"/>
      <c r="X1238" s="38"/>
      <c r="Y1238" s="38"/>
      <c r="Z1238" s="38"/>
      <c r="AA1238" s="38"/>
      <c r="AB1238" s="33"/>
      <c r="AC1238" s="33"/>
      <c r="AD1238" s="33"/>
      <c r="AE1238" s="33"/>
      <c r="AF1238" s="33"/>
      <c r="AG1238" s="33"/>
      <c r="AH1238" s="33"/>
      <c r="AI1238" s="170"/>
      <c r="AJ1238" s="170"/>
      <c r="AK1238" s="170"/>
      <c r="AL1238" s="170"/>
      <c r="AM1238" s="33"/>
      <c r="AN1238" s="48"/>
      <c r="AO1238" s="34"/>
      <c r="AP1238" s="38"/>
      <c r="AQ1238" s="34"/>
      <c r="AR1238" s="31"/>
      <c r="AS1238" s="38"/>
      <c r="AT1238" s="38"/>
      <c r="AU1238" s="37"/>
      <c r="AV1238" s="38"/>
      <c r="AW1238" s="38"/>
      <c r="AX1238" s="147"/>
      <c r="AY1238" s="60"/>
      <c r="AZ1238" s="60"/>
      <c r="BA1238" s="148"/>
      <c r="BB1238" s="282"/>
      <c r="BC1238" s="283"/>
      <c r="BD1238" s="147"/>
      <c r="BE1238" s="147"/>
      <c r="BF1238" s="147"/>
      <c r="BG1238" s="147"/>
      <c r="BH1238" s="147"/>
      <c r="BI1238" s="147"/>
      <c r="BJ1238" s="147"/>
      <c r="BK1238" s="148"/>
      <c r="BL1238" s="149"/>
      <c r="BM1238" s="149"/>
      <c r="BN1238" s="147"/>
      <c r="BO1238" s="38"/>
      <c r="BP1238" s="38"/>
      <c r="BQ1238" s="187"/>
      <c r="BR1238" s="61"/>
      <c r="BS1238" s="61"/>
      <c r="BT1238" s="188"/>
      <c r="BU1238" s="275"/>
      <c r="BV1238" s="275"/>
      <c r="BW1238" s="187"/>
      <c r="BX1238" s="187"/>
      <c r="BY1238" s="187"/>
      <c r="BZ1238" s="187"/>
      <c r="CA1238" s="187"/>
      <c r="CB1238" s="187"/>
      <c r="CC1238" s="187"/>
      <c r="CD1238" s="187"/>
      <c r="CE1238" s="187"/>
      <c r="CF1238" s="188"/>
      <c r="CG1238" s="189"/>
      <c r="CH1238" s="189"/>
      <c r="CI1238" s="187"/>
      <c r="CJ1238" s="38"/>
      <c r="CK1238" s="38"/>
      <c r="CL1238" s="38"/>
      <c r="CM1238" s="38"/>
      <c r="CN1238" s="38"/>
      <c r="CO1238" s="38"/>
      <c r="CP1238" s="38"/>
      <c r="CQ1238" s="38"/>
      <c r="CR1238" s="38"/>
      <c r="CS1238" s="38"/>
    </row>
    <row r="1239" spans="1:97" ht="13.5" customHeight="1" x14ac:dyDescent="0.35">
      <c r="A1239" s="25"/>
      <c r="B1239" s="132"/>
      <c r="C1239" s="27"/>
      <c r="D1239" s="104"/>
      <c r="E1239" s="105"/>
      <c r="F1239" s="29"/>
      <c r="G1239" s="30"/>
      <c r="H1239" s="30"/>
      <c r="I1239" s="31"/>
      <c r="J1239" s="106"/>
      <c r="K1239" s="106"/>
      <c r="L1239" s="107"/>
      <c r="M1239" s="107"/>
      <c r="N1239" s="108"/>
      <c r="O1239" s="108"/>
      <c r="P1239" s="108"/>
      <c r="Q1239" s="108"/>
      <c r="R1239" s="108"/>
      <c r="S1239" s="107"/>
      <c r="T1239" s="107"/>
      <c r="U1239" s="33"/>
      <c r="V1239" s="31"/>
      <c r="W1239" s="38"/>
      <c r="X1239" s="38"/>
      <c r="Y1239" s="38"/>
      <c r="Z1239" s="38"/>
      <c r="AA1239" s="38"/>
      <c r="AB1239" s="33"/>
      <c r="AC1239" s="33"/>
      <c r="AD1239" s="33"/>
      <c r="AE1239" s="33"/>
      <c r="AF1239" s="33"/>
      <c r="AG1239" s="33"/>
      <c r="AH1239" s="33"/>
      <c r="AI1239" s="170"/>
      <c r="AJ1239" s="170"/>
      <c r="AK1239" s="170"/>
      <c r="AL1239" s="170"/>
      <c r="AM1239" s="33"/>
      <c r="AN1239" s="48"/>
      <c r="AO1239" s="34"/>
      <c r="AP1239" s="38"/>
      <c r="AQ1239" s="34"/>
      <c r="AR1239" s="31"/>
      <c r="AS1239" s="38"/>
      <c r="AT1239" s="38"/>
      <c r="AU1239" s="37"/>
      <c r="AV1239" s="38"/>
      <c r="AW1239" s="38"/>
      <c r="AX1239" s="147"/>
      <c r="AY1239" s="60"/>
      <c r="AZ1239" s="60"/>
      <c r="BA1239" s="148"/>
      <c r="BB1239" s="282"/>
      <c r="BC1239" s="283"/>
      <c r="BD1239" s="147"/>
      <c r="BE1239" s="147"/>
      <c r="BF1239" s="147"/>
      <c r="BG1239" s="147"/>
      <c r="BH1239" s="147"/>
      <c r="BI1239" s="147"/>
      <c r="BJ1239" s="147"/>
      <c r="BK1239" s="148"/>
      <c r="BL1239" s="149"/>
      <c r="BM1239" s="149"/>
      <c r="BN1239" s="147"/>
      <c r="BO1239" s="38"/>
      <c r="BP1239" s="38"/>
      <c r="BQ1239" s="187"/>
      <c r="BR1239" s="61"/>
      <c r="BS1239" s="61"/>
      <c r="BT1239" s="188"/>
      <c r="BU1239" s="275"/>
      <c r="BV1239" s="275"/>
      <c r="BW1239" s="187"/>
      <c r="BX1239" s="187"/>
      <c r="BY1239" s="187"/>
      <c r="BZ1239" s="187"/>
      <c r="CA1239" s="187"/>
      <c r="CB1239" s="187"/>
      <c r="CC1239" s="187"/>
      <c r="CD1239" s="187"/>
      <c r="CE1239" s="187"/>
      <c r="CF1239" s="188"/>
      <c r="CG1239" s="189"/>
      <c r="CH1239" s="189"/>
      <c r="CI1239" s="187"/>
      <c r="CJ1239" s="38"/>
      <c r="CK1239" s="38"/>
      <c r="CL1239" s="38"/>
      <c r="CM1239" s="38"/>
      <c r="CN1239" s="38"/>
      <c r="CO1239" s="38"/>
      <c r="CP1239" s="38"/>
      <c r="CQ1239" s="38"/>
      <c r="CR1239" s="38"/>
      <c r="CS1239" s="38"/>
    </row>
    <row r="1240" spans="1:97" ht="13.5" customHeight="1" x14ac:dyDescent="0.35">
      <c r="A1240" s="25"/>
      <c r="B1240" s="132"/>
      <c r="C1240" s="27"/>
      <c r="D1240" s="104"/>
      <c r="E1240" s="105"/>
      <c r="F1240" s="29"/>
      <c r="G1240" s="30"/>
      <c r="H1240" s="30"/>
      <c r="I1240" s="31"/>
      <c r="J1240" s="106"/>
      <c r="K1240" s="106"/>
      <c r="L1240" s="107"/>
      <c r="M1240" s="107"/>
      <c r="N1240" s="108"/>
      <c r="O1240" s="108"/>
      <c r="P1240" s="108"/>
      <c r="Q1240" s="108"/>
      <c r="R1240" s="108"/>
      <c r="S1240" s="107"/>
      <c r="T1240" s="107"/>
      <c r="U1240" s="33"/>
      <c r="V1240" s="31"/>
      <c r="W1240" s="38"/>
      <c r="X1240" s="38"/>
      <c r="Y1240" s="38"/>
      <c r="Z1240" s="38"/>
      <c r="AA1240" s="38"/>
      <c r="AB1240" s="33"/>
      <c r="AC1240" s="33"/>
      <c r="AD1240" s="33"/>
      <c r="AE1240" s="33"/>
      <c r="AF1240" s="33"/>
      <c r="AG1240" s="33"/>
      <c r="AH1240" s="33"/>
      <c r="AI1240" s="170"/>
      <c r="AJ1240" s="170"/>
      <c r="AK1240" s="170"/>
      <c r="AL1240" s="170"/>
      <c r="AM1240" s="33"/>
      <c r="AN1240" s="48"/>
      <c r="AO1240" s="34"/>
      <c r="AP1240" s="38"/>
      <c r="AQ1240" s="34"/>
      <c r="AR1240" s="31"/>
      <c r="AS1240" s="38"/>
      <c r="AT1240" s="38"/>
      <c r="AU1240" s="37"/>
      <c r="AV1240" s="38"/>
      <c r="AW1240" s="38"/>
      <c r="AX1240" s="147"/>
      <c r="AY1240" s="60"/>
      <c r="AZ1240" s="60"/>
      <c r="BA1240" s="148"/>
      <c r="BB1240" s="282"/>
      <c r="BC1240" s="283"/>
      <c r="BD1240" s="147"/>
      <c r="BE1240" s="147"/>
      <c r="BF1240" s="147"/>
      <c r="BG1240" s="147"/>
      <c r="BH1240" s="147"/>
      <c r="BI1240" s="147"/>
      <c r="BJ1240" s="147"/>
      <c r="BK1240" s="148"/>
      <c r="BL1240" s="149"/>
      <c r="BM1240" s="149"/>
      <c r="BN1240" s="147"/>
      <c r="BO1240" s="38"/>
      <c r="BP1240" s="38"/>
      <c r="BQ1240" s="187"/>
      <c r="BR1240" s="61"/>
      <c r="BS1240" s="61"/>
      <c r="BT1240" s="188"/>
      <c r="BU1240" s="275"/>
      <c r="BV1240" s="275"/>
      <c r="BW1240" s="187"/>
      <c r="BX1240" s="187"/>
      <c r="BY1240" s="187"/>
      <c r="BZ1240" s="187"/>
      <c r="CA1240" s="187"/>
      <c r="CB1240" s="187"/>
      <c r="CC1240" s="187"/>
      <c r="CD1240" s="187"/>
      <c r="CE1240" s="187"/>
      <c r="CF1240" s="188"/>
      <c r="CG1240" s="189"/>
      <c r="CH1240" s="189"/>
      <c r="CI1240" s="187"/>
      <c r="CJ1240" s="38"/>
      <c r="CK1240" s="38"/>
      <c r="CL1240" s="38"/>
      <c r="CM1240" s="38"/>
      <c r="CN1240" s="38"/>
      <c r="CO1240" s="38"/>
      <c r="CP1240" s="38"/>
      <c r="CQ1240" s="38"/>
      <c r="CR1240" s="38"/>
      <c r="CS1240" s="38"/>
    </row>
    <row r="1241" spans="1:97" ht="13.5" customHeight="1" x14ac:dyDescent="0.35">
      <c r="A1241" s="25"/>
      <c r="B1241" s="132"/>
      <c r="C1241" s="27"/>
      <c r="D1241" s="104"/>
      <c r="E1241" s="105"/>
      <c r="F1241" s="29"/>
      <c r="G1241" s="30"/>
      <c r="H1241" s="30"/>
      <c r="I1241" s="31"/>
      <c r="J1241" s="106"/>
      <c r="K1241" s="106"/>
      <c r="L1241" s="107"/>
      <c r="M1241" s="107"/>
      <c r="N1241" s="108"/>
      <c r="O1241" s="108"/>
      <c r="P1241" s="108"/>
      <c r="Q1241" s="108"/>
      <c r="R1241" s="108"/>
      <c r="S1241" s="107"/>
      <c r="T1241" s="107"/>
      <c r="U1241" s="33"/>
      <c r="V1241" s="31"/>
      <c r="W1241" s="38"/>
      <c r="X1241" s="38"/>
      <c r="Y1241" s="38"/>
      <c r="Z1241" s="38"/>
      <c r="AA1241" s="38"/>
      <c r="AB1241" s="33"/>
      <c r="AC1241" s="33"/>
      <c r="AD1241" s="33"/>
      <c r="AE1241" s="33"/>
      <c r="AF1241" s="33"/>
      <c r="AG1241" s="33"/>
      <c r="AH1241" s="33"/>
      <c r="AI1241" s="170"/>
      <c r="AJ1241" s="170"/>
      <c r="AK1241" s="170"/>
      <c r="AL1241" s="170"/>
      <c r="AM1241" s="33"/>
      <c r="AN1241" s="48"/>
      <c r="AO1241" s="34"/>
      <c r="AP1241" s="38"/>
      <c r="AQ1241" s="34"/>
      <c r="AR1241" s="31"/>
      <c r="AS1241" s="38"/>
      <c r="AT1241" s="38"/>
      <c r="AU1241" s="37"/>
      <c r="AV1241" s="38"/>
      <c r="AW1241" s="38"/>
      <c r="AX1241" s="147"/>
      <c r="AY1241" s="60"/>
      <c r="AZ1241" s="60"/>
      <c r="BA1241" s="148"/>
      <c r="BB1241" s="282"/>
      <c r="BC1241" s="283"/>
      <c r="BD1241" s="147"/>
      <c r="BE1241" s="147"/>
      <c r="BF1241" s="147"/>
      <c r="BG1241" s="147"/>
      <c r="BH1241" s="147"/>
      <c r="BI1241" s="147"/>
      <c r="BJ1241" s="147"/>
      <c r="BK1241" s="148"/>
      <c r="BL1241" s="149"/>
      <c r="BM1241" s="149"/>
      <c r="BN1241" s="147"/>
      <c r="BO1241" s="38"/>
      <c r="BP1241" s="38"/>
      <c r="BQ1241" s="187"/>
      <c r="BR1241" s="61"/>
      <c r="BS1241" s="61"/>
      <c r="BT1241" s="188"/>
      <c r="BU1241" s="275"/>
      <c r="BV1241" s="275"/>
      <c r="BW1241" s="187"/>
      <c r="BX1241" s="187"/>
      <c r="BY1241" s="187"/>
      <c r="BZ1241" s="187"/>
      <c r="CA1241" s="187"/>
      <c r="CB1241" s="187"/>
      <c r="CC1241" s="187"/>
      <c r="CD1241" s="187"/>
      <c r="CE1241" s="187"/>
      <c r="CF1241" s="188"/>
      <c r="CG1241" s="189"/>
      <c r="CH1241" s="189"/>
      <c r="CI1241" s="187"/>
      <c r="CJ1241" s="38"/>
      <c r="CK1241" s="38"/>
      <c r="CL1241" s="38"/>
      <c r="CM1241" s="38"/>
      <c r="CN1241" s="38"/>
      <c r="CO1241" s="38"/>
      <c r="CP1241" s="38"/>
      <c r="CQ1241" s="38"/>
      <c r="CR1241" s="38"/>
      <c r="CS1241" s="38"/>
    </row>
    <row r="1242" spans="1:97" ht="13.5" customHeight="1" x14ac:dyDescent="0.35">
      <c r="A1242" s="25"/>
      <c r="B1242" s="132"/>
      <c r="C1242" s="27"/>
      <c r="D1242" s="104"/>
      <c r="E1242" s="105"/>
      <c r="F1242" s="29"/>
      <c r="G1242" s="30"/>
      <c r="H1242" s="30"/>
      <c r="I1242" s="31"/>
      <c r="J1242" s="106"/>
      <c r="K1242" s="106"/>
      <c r="L1242" s="107"/>
      <c r="M1242" s="107"/>
      <c r="N1242" s="108"/>
      <c r="O1242" s="108"/>
      <c r="P1242" s="108"/>
      <c r="Q1242" s="108"/>
      <c r="R1242" s="108"/>
      <c r="S1242" s="107"/>
      <c r="T1242" s="107"/>
      <c r="U1242" s="33"/>
      <c r="V1242" s="31"/>
      <c r="W1242" s="38"/>
      <c r="X1242" s="38"/>
      <c r="Y1242" s="38"/>
      <c r="Z1242" s="38"/>
      <c r="AA1242" s="38"/>
      <c r="AB1242" s="33"/>
      <c r="AC1242" s="33"/>
      <c r="AD1242" s="33"/>
      <c r="AE1242" s="33"/>
      <c r="AF1242" s="33"/>
      <c r="AG1242" s="33"/>
      <c r="AH1242" s="33"/>
      <c r="AI1242" s="170"/>
      <c r="AJ1242" s="170"/>
      <c r="AK1242" s="170"/>
      <c r="AL1242" s="170"/>
      <c r="AM1242" s="33"/>
      <c r="AN1242" s="48"/>
      <c r="AO1242" s="34"/>
      <c r="AP1242" s="38"/>
      <c r="AQ1242" s="34"/>
      <c r="AR1242" s="31"/>
      <c r="AS1242" s="38"/>
      <c r="AT1242" s="38"/>
      <c r="AU1242" s="37"/>
      <c r="AV1242" s="38"/>
      <c r="AW1242" s="38"/>
      <c r="AX1242" s="147"/>
      <c r="AY1242" s="60"/>
      <c r="AZ1242" s="60"/>
      <c r="BA1242" s="148"/>
      <c r="BB1242" s="282"/>
      <c r="BC1242" s="283"/>
      <c r="BD1242" s="147"/>
      <c r="BE1242" s="147"/>
      <c r="BF1242" s="147"/>
      <c r="BG1242" s="147"/>
      <c r="BH1242" s="147"/>
      <c r="BI1242" s="147"/>
      <c r="BJ1242" s="147"/>
      <c r="BK1242" s="148"/>
      <c r="BL1242" s="149"/>
      <c r="BM1242" s="149"/>
      <c r="BN1242" s="147"/>
      <c r="BO1242" s="38"/>
      <c r="BP1242" s="38"/>
      <c r="BQ1242" s="187"/>
      <c r="BR1242" s="61"/>
      <c r="BS1242" s="61"/>
      <c r="BT1242" s="188"/>
      <c r="BU1242" s="275"/>
      <c r="BV1242" s="275"/>
      <c r="BW1242" s="187"/>
      <c r="BX1242" s="187"/>
      <c r="BY1242" s="187"/>
      <c r="BZ1242" s="187"/>
      <c r="CA1242" s="187"/>
      <c r="CB1242" s="187"/>
      <c r="CC1242" s="187"/>
      <c r="CD1242" s="187"/>
      <c r="CE1242" s="187"/>
      <c r="CF1242" s="188"/>
      <c r="CG1242" s="189"/>
      <c r="CH1242" s="189"/>
      <c r="CI1242" s="187"/>
      <c r="CJ1242" s="38"/>
      <c r="CK1242" s="38"/>
      <c r="CL1242" s="38"/>
      <c r="CM1242" s="38"/>
      <c r="CN1242" s="38"/>
      <c r="CO1242" s="38"/>
      <c r="CP1242" s="38"/>
      <c r="CQ1242" s="38"/>
      <c r="CR1242" s="38"/>
      <c r="CS1242" s="38"/>
    </row>
    <row r="1243" spans="1:97" ht="13.5" customHeight="1" x14ac:dyDescent="0.35">
      <c r="A1243" s="25"/>
      <c r="B1243" s="132"/>
      <c r="C1243" s="27"/>
      <c r="D1243" s="104"/>
      <c r="E1243" s="105"/>
      <c r="F1243" s="29"/>
      <c r="G1243" s="30"/>
      <c r="H1243" s="30"/>
      <c r="I1243" s="31"/>
      <c r="J1243" s="106"/>
      <c r="K1243" s="106"/>
      <c r="L1243" s="107"/>
      <c r="M1243" s="107"/>
      <c r="N1243" s="108"/>
      <c r="O1243" s="108"/>
      <c r="P1243" s="108"/>
      <c r="Q1243" s="108"/>
      <c r="R1243" s="108"/>
      <c r="S1243" s="107"/>
      <c r="T1243" s="107"/>
      <c r="U1243" s="33"/>
      <c r="V1243" s="31"/>
      <c r="W1243" s="38"/>
      <c r="X1243" s="38"/>
      <c r="Y1243" s="38"/>
      <c r="Z1243" s="38"/>
      <c r="AA1243" s="38"/>
      <c r="AB1243" s="33"/>
      <c r="AC1243" s="33"/>
      <c r="AD1243" s="33"/>
      <c r="AE1243" s="33"/>
      <c r="AF1243" s="33"/>
      <c r="AG1243" s="33"/>
      <c r="AH1243" s="33"/>
      <c r="AI1243" s="170"/>
      <c r="AJ1243" s="170"/>
      <c r="AK1243" s="170"/>
      <c r="AL1243" s="170"/>
      <c r="AM1243" s="33"/>
      <c r="AN1243" s="48"/>
      <c r="AO1243" s="34"/>
      <c r="AP1243" s="38"/>
      <c r="AQ1243" s="34"/>
      <c r="AR1243" s="31"/>
      <c r="AS1243" s="38"/>
      <c r="AT1243" s="38"/>
      <c r="AU1243" s="37"/>
      <c r="AV1243" s="38"/>
      <c r="AW1243" s="38"/>
      <c r="AX1243" s="147"/>
      <c r="AY1243" s="60"/>
      <c r="AZ1243" s="60"/>
      <c r="BA1243" s="148"/>
      <c r="BB1243" s="282"/>
      <c r="BC1243" s="283"/>
      <c r="BD1243" s="147"/>
      <c r="BE1243" s="147"/>
      <c r="BF1243" s="147"/>
      <c r="BG1243" s="147"/>
      <c r="BH1243" s="147"/>
      <c r="BI1243" s="147"/>
      <c r="BJ1243" s="147"/>
      <c r="BK1243" s="148"/>
      <c r="BL1243" s="149"/>
      <c r="BM1243" s="149"/>
      <c r="BN1243" s="147"/>
      <c r="BO1243" s="38"/>
      <c r="BP1243" s="38"/>
      <c r="BQ1243" s="187"/>
      <c r="BR1243" s="61"/>
      <c r="BS1243" s="61"/>
      <c r="BT1243" s="188"/>
      <c r="BU1243" s="275"/>
      <c r="BV1243" s="275"/>
      <c r="BW1243" s="187"/>
      <c r="BX1243" s="187"/>
      <c r="BY1243" s="187"/>
      <c r="BZ1243" s="187"/>
      <c r="CA1243" s="187"/>
      <c r="CB1243" s="187"/>
      <c r="CC1243" s="187"/>
      <c r="CD1243" s="187"/>
      <c r="CE1243" s="187"/>
      <c r="CF1243" s="188"/>
      <c r="CG1243" s="189"/>
      <c r="CH1243" s="189"/>
      <c r="CI1243" s="187"/>
      <c r="CJ1243" s="38"/>
      <c r="CK1243" s="38"/>
      <c r="CL1243" s="38"/>
      <c r="CM1243" s="38"/>
      <c r="CN1243" s="38"/>
      <c r="CO1243" s="38"/>
      <c r="CP1243" s="38"/>
      <c r="CQ1243" s="38"/>
      <c r="CR1243" s="38"/>
      <c r="CS1243" s="38"/>
    </row>
    <row r="1244" spans="1:97" ht="13.5" customHeight="1" x14ac:dyDescent="0.35">
      <c r="A1244" s="25"/>
      <c r="B1244" s="132"/>
      <c r="C1244" s="27"/>
      <c r="D1244" s="104"/>
      <c r="E1244" s="105"/>
      <c r="F1244" s="29"/>
      <c r="G1244" s="30"/>
      <c r="H1244" s="30"/>
      <c r="I1244" s="31"/>
      <c r="J1244" s="106"/>
      <c r="K1244" s="106"/>
      <c r="L1244" s="107"/>
      <c r="M1244" s="107"/>
      <c r="N1244" s="108"/>
      <c r="O1244" s="108"/>
      <c r="P1244" s="108"/>
      <c r="Q1244" s="108"/>
      <c r="R1244" s="108"/>
      <c r="S1244" s="107"/>
      <c r="T1244" s="107"/>
      <c r="U1244" s="33"/>
      <c r="V1244" s="31"/>
      <c r="W1244" s="38"/>
      <c r="X1244" s="38"/>
      <c r="Y1244" s="38"/>
      <c r="Z1244" s="38"/>
      <c r="AA1244" s="38"/>
      <c r="AB1244" s="33"/>
      <c r="AC1244" s="33"/>
      <c r="AD1244" s="33"/>
      <c r="AE1244" s="33"/>
      <c r="AF1244" s="33"/>
      <c r="AG1244" s="33"/>
      <c r="AH1244" s="33"/>
      <c r="AI1244" s="170"/>
      <c r="AJ1244" s="170"/>
      <c r="AK1244" s="170"/>
      <c r="AL1244" s="170"/>
      <c r="AM1244" s="33"/>
      <c r="AN1244" s="48"/>
      <c r="AO1244" s="34"/>
      <c r="AP1244" s="38"/>
      <c r="AQ1244" s="34"/>
      <c r="AR1244" s="31"/>
      <c r="AS1244" s="38"/>
      <c r="AT1244" s="38"/>
      <c r="AU1244" s="37"/>
      <c r="AV1244" s="38"/>
      <c r="AW1244" s="38"/>
      <c r="AX1244" s="147"/>
      <c r="AY1244" s="60"/>
      <c r="AZ1244" s="60"/>
      <c r="BA1244" s="148"/>
      <c r="BB1244" s="282"/>
      <c r="BC1244" s="283"/>
      <c r="BD1244" s="147"/>
      <c r="BE1244" s="147"/>
      <c r="BF1244" s="147"/>
      <c r="BG1244" s="147"/>
      <c r="BH1244" s="147"/>
      <c r="BI1244" s="147"/>
      <c r="BJ1244" s="147"/>
      <c r="BK1244" s="148"/>
      <c r="BL1244" s="149"/>
      <c r="BM1244" s="149"/>
      <c r="BN1244" s="147"/>
      <c r="BO1244" s="38"/>
      <c r="BP1244" s="38"/>
      <c r="BQ1244" s="187"/>
      <c r="BR1244" s="61"/>
      <c r="BS1244" s="61"/>
      <c r="BT1244" s="188"/>
      <c r="BU1244" s="275"/>
      <c r="BV1244" s="275"/>
      <c r="BW1244" s="187"/>
      <c r="BX1244" s="187"/>
      <c r="BY1244" s="187"/>
      <c r="BZ1244" s="187"/>
      <c r="CA1244" s="187"/>
      <c r="CB1244" s="187"/>
      <c r="CC1244" s="187"/>
      <c r="CD1244" s="187"/>
      <c r="CE1244" s="187"/>
      <c r="CF1244" s="188"/>
      <c r="CG1244" s="189"/>
      <c r="CH1244" s="189"/>
      <c r="CI1244" s="187"/>
      <c r="CJ1244" s="38"/>
      <c r="CK1244" s="38"/>
      <c r="CL1244" s="38"/>
      <c r="CM1244" s="38"/>
      <c r="CN1244" s="38"/>
      <c r="CO1244" s="38"/>
      <c r="CP1244" s="38"/>
      <c r="CQ1244" s="38"/>
      <c r="CR1244" s="38"/>
      <c r="CS1244" s="38"/>
    </row>
    <row r="1245" spans="1:97" ht="13.5" customHeight="1" x14ac:dyDescent="0.35">
      <c r="A1245" s="25"/>
      <c r="B1245" s="132"/>
      <c r="C1245" s="27"/>
      <c r="D1245" s="104"/>
      <c r="E1245" s="105"/>
      <c r="F1245" s="29"/>
      <c r="G1245" s="30"/>
      <c r="H1245" s="30"/>
      <c r="I1245" s="31"/>
      <c r="J1245" s="106"/>
      <c r="K1245" s="106"/>
      <c r="L1245" s="107"/>
      <c r="M1245" s="107"/>
      <c r="N1245" s="108"/>
      <c r="O1245" s="108"/>
      <c r="P1245" s="108"/>
      <c r="Q1245" s="108"/>
      <c r="R1245" s="108"/>
      <c r="S1245" s="107"/>
      <c r="T1245" s="107"/>
      <c r="U1245" s="33"/>
      <c r="V1245" s="31"/>
      <c r="W1245" s="38"/>
      <c r="X1245" s="38"/>
      <c r="Y1245" s="38"/>
      <c r="Z1245" s="38"/>
      <c r="AA1245" s="38"/>
      <c r="AB1245" s="33"/>
      <c r="AC1245" s="33"/>
      <c r="AD1245" s="33"/>
      <c r="AE1245" s="33"/>
      <c r="AF1245" s="33"/>
      <c r="AG1245" s="33"/>
      <c r="AH1245" s="33"/>
      <c r="AI1245" s="170"/>
      <c r="AJ1245" s="170"/>
      <c r="AK1245" s="170"/>
      <c r="AL1245" s="170"/>
      <c r="AM1245" s="33"/>
      <c r="AN1245" s="48"/>
      <c r="AO1245" s="34"/>
      <c r="AP1245" s="38"/>
      <c r="AQ1245" s="34"/>
      <c r="AR1245" s="31"/>
      <c r="AS1245" s="38"/>
      <c r="AT1245" s="38"/>
      <c r="AU1245" s="37"/>
      <c r="AV1245" s="38"/>
      <c r="AW1245" s="38"/>
      <c r="AX1245" s="147"/>
      <c r="AY1245" s="60"/>
      <c r="AZ1245" s="60"/>
      <c r="BA1245" s="148"/>
      <c r="BB1245" s="282"/>
      <c r="BC1245" s="283"/>
      <c r="BD1245" s="147"/>
      <c r="BE1245" s="147"/>
      <c r="BF1245" s="147"/>
      <c r="BG1245" s="147"/>
      <c r="BH1245" s="147"/>
      <c r="BI1245" s="147"/>
      <c r="BJ1245" s="147"/>
      <c r="BK1245" s="148"/>
      <c r="BL1245" s="149"/>
      <c r="BM1245" s="149"/>
      <c r="BN1245" s="147"/>
      <c r="BO1245" s="38"/>
      <c r="BP1245" s="38"/>
      <c r="BQ1245" s="187"/>
      <c r="BR1245" s="61"/>
      <c r="BS1245" s="61"/>
      <c r="BT1245" s="188"/>
      <c r="BU1245" s="275"/>
      <c r="BV1245" s="275"/>
      <c r="BW1245" s="187"/>
      <c r="BX1245" s="187"/>
      <c r="BY1245" s="187"/>
      <c r="BZ1245" s="187"/>
      <c r="CA1245" s="187"/>
      <c r="CB1245" s="187"/>
      <c r="CC1245" s="187"/>
      <c r="CD1245" s="187"/>
      <c r="CE1245" s="187"/>
      <c r="CF1245" s="188"/>
      <c r="CG1245" s="189"/>
      <c r="CH1245" s="189"/>
      <c r="CI1245" s="187"/>
      <c r="CJ1245" s="38"/>
      <c r="CK1245" s="38"/>
      <c r="CL1245" s="38"/>
      <c r="CM1245" s="38"/>
      <c r="CN1245" s="38"/>
      <c r="CO1245" s="38"/>
      <c r="CP1245" s="38"/>
      <c r="CQ1245" s="38"/>
      <c r="CR1245" s="38"/>
      <c r="CS1245" s="38"/>
    </row>
    <row r="1246" spans="1:97" ht="13.5" customHeight="1" x14ac:dyDescent="0.35">
      <c r="A1246" s="25"/>
      <c r="B1246" s="132"/>
      <c r="C1246" s="27"/>
      <c r="D1246" s="104"/>
      <c r="E1246" s="105"/>
      <c r="F1246" s="29"/>
      <c r="G1246" s="30"/>
      <c r="H1246" s="30"/>
      <c r="I1246" s="31"/>
      <c r="J1246" s="106"/>
      <c r="K1246" s="106"/>
      <c r="L1246" s="107"/>
      <c r="M1246" s="107"/>
      <c r="N1246" s="108"/>
      <c r="O1246" s="108"/>
      <c r="P1246" s="108"/>
      <c r="Q1246" s="108"/>
      <c r="R1246" s="108"/>
      <c r="S1246" s="107"/>
      <c r="T1246" s="107"/>
      <c r="U1246" s="33"/>
      <c r="V1246" s="31"/>
      <c r="W1246" s="38"/>
      <c r="X1246" s="38"/>
      <c r="Y1246" s="38"/>
      <c r="Z1246" s="38"/>
      <c r="AA1246" s="38"/>
      <c r="AB1246" s="33"/>
      <c r="AC1246" s="33"/>
      <c r="AD1246" s="33"/>
      <c r="AE1246" s="33"/>
      <c r="AF1246" s="33"/>
      <c r="AG1246" s="33"/>
      <c r="AH1246" s="33"/>
      <c r="AI1246" s="170"/>
      <c r="AJ1246" s="170"/>
      <c r="AK1246" s="170"/>
      <c r="AL1246" s="170"/>
      <c r="AM1246" s="33"/>
      <c r="AN1246" s="48"/>
      <c r="AO1246" s="34"/>
      <c r="AP1246" s="38"/>
      <c r="AQ1246" s="34"/>
      <c r="AR1246" s="31"/>
      <c r="AS1246" s="38"/>
      <c r="AT1246" s="38"/>
      <c r="AU1246" s="37"/>
      <c r="AV1246" s="38"/>
      <c r="AW1246" s="38"/>
      <c r="AX1246" s="147"/>
      <c r="AY1246" s="60"/>
      <c r="AZ1246" s="60"/>
      <c r="BA1246" s="148"/>
      <c r="BB1246" s="282"/>
      <c r="BC1246" s="283"/>
      <c r="BD1246" s="147"/>
      <c r="BE1246" s="147"/>
      <c r="BF1246" s="147"/>
      <c r="BG1246" s="147"/>
      <c r="BH1246" s="147"/>
      <c r="BI1246" s="147"/>
      <c r="BJ1246" s="147"/>
      <c r="BK1246" s="148"/>
      <c r="BL1246" s="149"/>
      <c r="BM1246" s="149"/>
      <c r="BN1246" s="147"/>
      <c r="BO1246" s="38"/>
      <c r="BP1246" s="38"/>
      <c r="BQ1246" s="187"/>
      <c r="BR1246" s="61"/>
      <c r="BS1246" s="61"/>
      <c r="BT1246" s="188"/>
      <c r="BU1246" s="275"/>
      <c r="BV1246" s="275"/>
      <c r="BW1246" s="187"/>
      <c r="BX1246" s="187"/>
      <c r="BY1246" s="187"/>
      <c r="BZ1246" s="187"/>
      <c r="CA1246" s="187"/>
      <c r="CB1246" s="187"/>
      <c r="CC1246" s="187"/>
      <c r="CD1246" s="187"/>
      <c r="CE1246" s="187"/>
      <c r="CF1246" s="188"/>
      <c r="CG1246" s="189"/>
      <c r="CH1246" s="189"/>
      <c r="CI1246" s="187"/>
      <c r="CJ1246" s="38"/>
      <c r="CK1246" s="38"/>
      <c r="CL1246" s="38"/>
      <c r="CM1246" s="38"/>
      <c r="CN1246" s="38"/>
      <c r="CO1246" s="38"/>
      <c r="CP1246" s="38"/>
      <c r="CQ1246" s="38"/>
      <c r="CR1246" s="38"/>
      <c r="CS1246" s="38"/>
    </row>
    <row r="1247" spans="1:97" ht="13.5" customHeight="1" x14ac:dyDescent="0.35">
      <c r="A1247" s="25"/>
      <c r="B1247" s="132"/>
      <c r="C1247" s="27"/>
      <c r="D1247" s="104"/>
      <c r="E1247" s="105"/>
      <c r="F1247" s="29"/>
      <c r="G1247" s="30"/>
      <c r="H1247" s="30"/>
      <c r="I1247" s="31"/>
      <c r="J1247" s="106"/>
      <c r="K1247" s="106"/>
      <c r="L1247" s="107"/>
      <c r="M1247" s="107"/>
      <c r="N1247" s="108"/>
      <c r="O1247" s="108"/>
      <c r="P1247" s="108"/>
      <c r="Q1247" s="108"/>
      <c r="R1247" s="108"/>
      <c r="S1247" s="107"/>
      <c r="T1247" s="107"/>
      <c r="U1247" s="33"/>
      <c r="V1247" s="31"/>
      <c r="W1247" s="38"/>
      <c r="X1247" s="38"/>
      <c r="Y1247" s="38"/>
      <c r="Z1247" s="38"/>
      <c r="AA1247" s="38"/>
      <c r="AB1247" s="33"/>
      <c r="AC1247" s="33"/>
      <c r="AD1247" s="33"/>
      <c r="AE1247" s="33"/>
      <c r="AF1247" s="33"/>
      <c r="AG1247" s="33"/>
      <c r="AH1247" s="33"/>
      <c r="AI1247" s="170"/>
      <c r="AJ1247" s="170"/>
      <c r="AK1247" s="170"/>
      <c r="AL1247" s="170"/>
      <c r="AM1247" s="33"/>
      <c r="AN1247" s="48"/>
      <c r="AO1247" s="34"/>
      <c r="AP1247" s="38"/>
      <c r="AQ1247" s="34"/>
      <c r="AR1247" s="31"/>
      <c r="AS1247" s="38"/>
      <c r="AT1247" s="38"/>
      <c r="AU1247" s="37"/>
      <c r="AV1247" s="38"/>
      <c r="AW1247" s="38"/>
      <c r="AX1247" s="147"/>
      <c r="AY1247" s="60"/>
      <c r="AZ1247" s="60"/>
      <c r="BA1247" s="148"/>
      <c r="BB1247" s="282"/>
      <c r="BC1247" s="283"/>
      <c r="BD1247" s="147"/>
      <c r="BE1247" s="147"/>
      <c r="BF1247" s="147"/>
      <c r="BG1247" s="147"/>
      <c r="BH1247" s="147"/>
      <c r="BI1247" s="147"/>
      <c r="BJ1247" s="147"/>
      <c r="BK1247" s="148"/>
      <c r="BL1247" s="149"/>
      <c r="BM1247" s="149"/>
      <c r="BN1247" s="147"/>
      <c r="BO1247" s="38"/>
      <c r="BP1247" s="38"/>
      <c r="BQ1247" s="187"/>
      <c r="BR1247" s="61"/>
      <c r="BS1247" s="61"/>
      <c r="BT1247" s="188"/>
      <c r="BU1247" s="275"/>
      <c r="BV1247" s="275"/>
      <c r="BW1247" s="187"/>
      <c r="BX1247" s="187"/>
      <c r="BY1247" s="187"/>
      <c r="BZ1247" s="187"/>
      <c r="CA1247" s="187"/>
      <c r="CB1247" s="187"/>
      <c r="CC1247" s="187"/>
      <c r="CD1247" s="187"/>
      <c r="CE1247" s="187"/>
      <c r="CF1247" s="188"/>
      <c r="CG1247" s="189"/>
      <c r="CH1247" s="189"/>
      <c r="CI1247" s="187"/>
      <c r="CJ1247" s="38"/>
      <c r="CK1247" s="38"/>
      <c r="CL1247" s="38"/>
      <c r="CM1247" s="38"/>
      <c r="CN1247" s="38"/>
      <c r="CO1247" s="38"/>
      <c r="CP1247" s="38"/>
      <c r="CQ1247" s="38"/>
      <c r="CR1247" s="38"/>
      <c r="CS1247" s="38"/>
    </row>
    <row r="1248" spans="1:97" ht="13.5" customHeight="1" x14ac:dyDescent="0.35">
      <c r="A1248" s="25"/>
      <c r="B1248" s="132"/>
      <c r="C1248" s="27"/>
      <c r="D1248" s="104"/>
      <c r="E1248" s="105"/>
      <c r="F1248" s="29"/>
      <c r="G1248" s="30"/>
      <c r="H1248" s="30"/>
      <c r="I1248" s="31"/>
      <c r="J1248" s="106"/>
      <c r="K1248" s="106"/>
      <c r="L1248" s="107"/>
      <c r="M1248" s="107"/>
      <c r="N1248" s="108"/>
      <c r="O1248" s="108"/>
      <c r="P1248" s="108"/>
      <c r="Q1248" s="108"/>
      <c r="R1248" s="108"/>
      <c r="S1248" s="107"/>
      <c r="T1248" s="107"/>
      <c r="U1248" s="33"/>
      <c r="V1248" s="31"/>
      <c r="W1248" s="38"/>
      <c r="X1248" s="38"/>
      <c r="Y1248" s="38"/>
      <c r="Z1248" s="38"/>
      <c r="AA1248" s="38"/>
      <c r="AB1248" s="33"/>
      <c r="AC1248" s="33"/>
      <c r="AD1248" s="33"/>
      <c r="AE1248" s="33"/>
      <c r="AF1248" s="33"/>
      <c r="AG1248" s="33"/>
      <c r="AH1248" s="33"/>
      <c r="AI1248" s="170"/>
      <c r="AJ1248" s="170"/>
      <c r="AK1248" s="170"/>
      <c r="AL1248" s="170"/>
      <c r="AM1248" s="33"/>
      <c r="AN1248" s="48"/>
      <c r="AO1248" s="34"/>
      <c r="AP1248" s="38"/>
      <c r="AQ1248" s="34"/>
      <c r="AR1248" s="31"/>
      <c r="AS1248" s="38"/>
      <c r="AT1248" s="38"/>
      <c r="AU1248" s="37"/>
      <c r="AV1248" s="38"/>
      <c r="AW1248" s="38"/>
      <c r="AX1248" s="147"/>
      <c r="AY1248" s="60"/>
      <c r="AZ1248" s="60"/>
      <c r="BA1248" s="148"/>
      <c r="BB1248" s="282"/>
      <c r="BC1248" s="283"/>
      <c r="BD1248" s="147"/>
      <c r="BE1248" s="147"/>
      <c r="BF1248" s="147"/>
      <c r="BG1248" s="147"/>
      <c r="BH1248" s="147"/>
      <c r="BI1248" s="147"/>
      <c r="BJ1248" s="147"/>
      <c r="BK1248" s="148"/>
      <c r="BL1248" s="149"/>
      <c r="BM1248" s="149"/>
      <c r="BN1248" s="147"/>
      <c r="BO1248" s="38"/>
      <c r="BP1248" s="38"/>
      <c r="BQ1248" s="187"/>
      <c r="BR1248" s="61"/>
      <c r="BS1248" s="61"/>
      <c r="BT1248" s="188"/>
      <c r="BU1248" s="275"/>
      <c r="BV1248" s="275"/>
      <c r="BW1248" s="187"/>
      <c r="BX1248" s="187"/>
      <c r="BY1248" s="187"/>
      <c r="BZ1248" s="187"/>
      <c r="CA1248" s="187"/>
      <c r="CB1248" s="187"/>
      <c r="CC1248" s="187"/>
      <c r="CD1248" s="187"/>
      <c r="CE1248" s="187"/>
      <c r="CF1248" s="188"/>
      <c r="CG1248" s="189"/>
      <c r="CH1248" s="189"/>
      <c r="CI1248" s="187"/>
      <c r="CJ1248" s="38"/>
      <c r="CK1248" s="38"/>
      <c r="CL1248" s="38"/>
      <c r="CM1248" s="38"/>
      <c r="CN1248" s="38"/>
      <c r="CO1248" s="38"/>
      <c r="CP1248" s="38"/>
      <c r="CQ1248" s="38"/>
      <c r="CR1248" s="38"/>
      <c r="CS1248" s="38"/>
    </row>
    <row r="1249" spans="1:97" ht="13.5" customHeight="1" x14ac:dyDescent="0.35">
      <c r="A1249" s="25"/>
      <c r="B1249" s="132"/>
      <c r="C1249" s="27"/>
      <c r="D1249" s="104"/>
      <c r="E1249" s="105"/>
      <c r="F1249" s="29"/>
      <c r="G1249" s="30"/>
      <c r="H1249" s="30"/>
      <c r="I1249" s="31"/>
      <c r="J1249" s="106"/>
      <c r="K1249" s="106"/>
      <c r="L1249" s="107"/>
      <c r="M1249" s="107"/>
      <c r="N1249" s="108"/>
      <c r="O1249" s="108"/>
      <c r="P1249" s="108"/>
      <c r="Q1249" s="108"/>
      <c r="R1249" s="108"/>
      <c r="S1249" s="107"/>
      <c r="T1249" s="107"/>
      <c r="U1249" s="33"/>
      <c r="V1249" s="31"/>
      <c r="W1249" s="38"/>
      <c r="X1249" s="38"/>
      <c r="Y1249" s="38"/>
      <c r="Z1249" s="38"/>
      <c r="AA1249" s="38"/>
      <c r="AB1249" s="33"/>
      <c r="AC1249" s="33"/>
      <c r="AD1249" s="33"/>
      <c r="AE1249" s="33"/>
      <c r="AF1249" s="33"/>
      <c r="AG1249" s="33"/>
      <c r="AH1249" s="33"/>
      <c r="AI1249" s="170"/>
      <c r="AJ1249" s="170"/>
      <c r="AK1249" s="170"/>
      <c r="AL1249" s="170"/>
      <c r="AM1249" s="33"/>
      <c r="AN1249" s="48"/>
      <c r="AO1249" s="34"/>
      <c r="AP1249" s="38"/>
      <c r="AQ1249" s="34"/>
      <c r="AR1249" s="31"/>
      <c r="AS1249" s="38"/>
      <c r="AT1249" s="38"/>
      <c r="AU1249" s="37"/>
      <c r="AV1249" s="38"/>
      <c r="AW1249" s="38"/>
      <c r="AX1249" s="147"/>
      <c r="AY1249" s="60"/>
      <c r="AZ1249" s="60"/>
      <c r="BA1249" s="148"/>
      <c r="BB1249" s="282"/>
      <c r="BC1249" s="283"/>
      <c r="BD1249" s="147"/>
      <c r="BE1249" s="147"/>
      <c r="BF1249" s="147"/>
      <c r="BG1249" s="147"/>
      <c r="BH1249" s="147"/>
      <c r="BI1249" s="147"/>
      <c r="BJ1249" s="147"/>
      <c r="BK1249" s="148"/>
      <c r="BL1249" s="149"/>
      <c r="BM1249" s="149"/>
      <c r="BN1249" s="147"/>
      <c r="BO1249" s="38"/>
      <c r="BP1249" s="38"/>
      <c r="BQ1249" s="187"/>
      <c r="BR1249" s="61"/>
      <c r="BS1249" s="61"/>
      <c r="BT1249" s="188"/>
      <c r="BU1249" s="275"/>
      <c r="BV1249" s="275"/>
      <c r="BW1249" s="187"/>
      <c r="BX1249" s="187"/>
      <c r="BY1249" s="187"/>
      <c r="BZ1249" s="187"/>
      <c r="CA1249" s="187"/>
      <c r="CB1249" s="187"/>
      <c r="CC1249" s="187"/>
      <c r="CD1249" s="187"/>
      <c r="CE1249" s="187"/>
      <c r="CF1249" s="188"/>
      <c r="CG1249" s="189"/>
      <c r="CH1249" s="189"/>
      <c r="CI1249" s="187"/>
      <c r="CJ1249" s="38"/>
      <c r="CK1249" s="38"/>
      <c r="CL1249" s="38"/>
      <c r="CM1249" s="38"/>
      <c r="CN1249" s="38"/>
      <c r="CO1249" s="38"/>
      <c r="CP1249" s="38"/>
      <c r="CQ1249" s="38"/>
      <c r="CR1249" s="38"/>
      <c r="CS1249" s="38"/>
    </row>
    <row r="1250" spans="1:97" ht="13.5" customHeight="1" x14ac:dyDescent="0.35">
      <c r="A1250" s="25"/>
      <c r="B1250" s="132"/>
      <c r="C1250" s="27"/>
      <c r="D1250" s="104"/>
      <c r="E1250" s="105"/>
      <c r="F1250" s="29"/>
      <c r="G1250" s="30"/>
      <c r="H1250" s="30"/>
      <c r="I1250" s="31"/>
      <c r="J1250" s="106"/>
      <c r="K1250" s="106"/>
      <c r="L1250" s="107"/>
      <c r="M1250" s="107"/>
      <c r="N1250" s="108"/>
      <c r="O1250" s="108"/>
      <c r="P1250" s="108"/>
      <c r="Q1250" s="108"/>
      <c r="R1250" s="108"/>
      <c r="S1250" s="107"/>
      <c r="T1250" s="107"/>
      <c r="U1250" s="33"/>
      <c r="V1250" s="31"/>
      <c r="W1250" s="38"/>
      <c r="X1250" s="38"/>
      <c r="Y1250" s="38"/>
      <c r="Z1250" s="38"/>
      <c r="AA1250" s="38"/>
      <c r="AB1250" s="33"/>
      <c r="AC1250" s="33"/>
      <c r="AD1250" s="33"/>
      <c r="AE1250" s="33"/>
      <c r="AF1250" s="33"/>
      <c r="AG1250" s="33"/>
      <c r="AH1250" s="33"/>
      <c r="AI1250" s="170"/>
      <c r="AJ1250" s="170"/>
      <c r="AK1250" s="170"/>
      <c r="AL1250" s="170"/>
      <c r="AM1250" s="33"/>
      <c r="AN1250" s="48"/>
      <c r="AO1250" s="34"/>
      <c r="AP1250" s="38"/>
      <c r="AQ1250" s="34"/>
      <c r="AR1250" s="31"/>
      <c r="AS1250" s="38"/>
      <c r="AT1250" s="38"/>
      <c r="AU1250" s="37"/>
      <c r="AV1250" s="38"/>
      <c r="AW1250" s="38"/>
      <c r="AX1250" s="147"/>
      <c r="AY1250" s="60"/>
      <c r="AZ1250" s="60"/>
      <c r="BA1250" s="148"/>
      <c r="BB1250" s="282"/>
      <c r="BC1250" s="283"/>
      <c r="BD1250" s="147"/>
      <c r="BE1250" s="147"/>
      <c r="BF1250" s="147"/>
      <c r="BG1250" s="147"/>
      <c r="BH1250" s="147"/>
      <c r="BI1250" s="147"/>
      <c r="BJ1250" s="147"/>
      <c r="BK1250" s="148"/>
      <c r="BL1250" s="149"/>
      <c r="BM1250" s="149"/>
      <c r="BN1250" s="147"/>
      <c r="BO1250" s="38"/>
      <c r="BP1250" s="38"/>
      <c r="BQ1250" s="187"/>
      <c r="BR1250" s="61"/>
      <c r="BS1250" s="61"/>
      <c r="BT1250" s="188"/>
      <c r="BU1250" s="275"/>
      <c r="BV1250" s="275"/>
      <c r="BW1250" s="187"/>
      <c r="BX1250" s="187"/>
      <c r="BY1250" s="187"/>
      <c r="BZ1250" s="187"/>
      <c r="CA1250" s="187"/>
      <c r="CB1250" s="187"/>
      <c r="CC1250" s="187"/>
      <c r="CD1250" s="187"/>
      <c r="CE1250" s="187"/>
      <c r="CF1250" s="188"/>
      <c r="CG1250" s="189"/>
      <c r="CH1250" s="189"/>
      <c r="CI1250" s="187"/>
      <c r="CJ1250" s="38"/>
      <c r="CK1250" s="38"/>
      <c r="CL1250" s="38"/>
      <c r="CM1250" s="38"/>
      <c r="CN1250" s="38"/>
      <c r="CO1250" s="38"/>
      <c r="CP1250" s="38"/>
      <c r="CQ1250" s="38"/>
      <c r="CR1250" s="38"/>
      <c r="CS1250" s="38"/>
    </row>
    <row r="1251" spans="1:97" ht="13.5" customHeight="1" x14ac:dyDescent="0.35">
      <c r="A1251" s="25"/>
      <c r="B1251" s="132"/>
      <c r="C1251" s="27"/>
      <c r="D1251" s="104"/>
      <c r="E1251" s="105"/>
      <c r="F1251" s="29"/>
      <c r="G1251" s="30"/>
      <c r="H1251" s="30"/>
      <c r="I1251" s="31"/>
      <c r="J1251" s="106"/>
      <c r="K1251" s="106"/>
      <c r="L1251" s="107"/>
      <c r="M1251" s="107"/>
      <c r="N1251" s="108"/>
      <c r="O1251" s="108"/>
      <c r="P1251" s="108"/>
      <c r="Q1251" s="108"/>
      <c r="R1251" s="108"/>
      <c r="S1251" s="107"/>
      <c r="T1251" s="107"/>
      <c r="U1251" s="33"/>
      <c r="V1251" s="31"/>
      <c r="W1251" s="38"/>
      <c r="X1251" s="38"/>
      <c r="Y1251" s="38"/>
      <c r="Z1251" s="38"/>
      <c r="AA1251" s="38"/>
      <c r="AB1251" s="33"/>
      <c r="AC1251" s="33"/>
      <c r="AD1251" s="33"/>
      <c r="AE1251" s="33"/>
      <c r="AF1251" s="33"/>
      <c r="AG1251" s="33"/>
      <c r="AH1251" s="33"/>
      <c r="AI1251" s="170"/>
      <c r="AJ1251" s="170"/>
      <c r="AK1251" s="170"/>
      <c r="AL1251" s="170"/>
      <c r="AM1251" s="33"/>
      <c r="AN1251" s="48"/>
      <c r="AO1251" s="34"/>
      <c r="AP1251" s="38"/>
      <c r="AQ1251" s="34"/>
      <c r="AR1251" s="31"/>
      <c r="AS1251" s="38"/>
      <c r="AT1251" s="38"/>
      <c r="AU1251" s="37"/>
      <c r="AV1251" s="38"/>
      <c r="AW1251" s="38"/>
      <c r="AX1251" s="147"/>
      <c r="AY1251" s="60"/>
      <c r="AZ1251" s="60"/>
      <c r="BA1251" s="148"/>
      <c r="BB1251" s="282"/>
      <c r="BC1251" s="283"/>
      <c r="BD1251" s="147"/>
      <c r="BE1251" s="147"/>
      <c r="BF1251" s="147"/>
      <c r="BG1251" s="147"/>
      <c r="BH1251" s="147"/>
      <c r="BI1251" s="147"/>
      <c r="BJ1251" s="147"/>
      <c r="BK1251" s="148"/>
      <c r="BL1251" s="149"/>
      <c r="BM1251" s="149"/>
      <c r="BN1251" s="147"/>
      <c r="BO1251" s="38"/>
      <c r="BP1251" s="38"/>
      <c r="BQ1251" s="187"/>
      <c r="BR1251" s="61"/>
      <c r="BS1251" s="61"/>
      <c r="BT1251" s="188"/>
      <c r="BU1251" s="275"/>
      <c r="BV1251" s="275"/>
      <c r="BW1251" s="187"/>
      <c r="BX1251" s="187"/>
      <c r="BY1251" s="187"/>
      <c r="BZ1251" s="187"/>
      <c r="CA1251" s="187"/>
      <c r="CB1251" s="187"/>
      <c r="CC1251" s="187"/>
      <c r="CD1251" s="187"/>
      <c r="CE1251" s="187"/>
      <c r="CF1251" s="188"/>
      <c r="CG1251" s="189"/>
      <c r="CH1251" s="189"/>
      <c r="CI1251" s="187"/>
      <c r="CJ1251" s="38"/>
      <c r="CK1251" s="38"/>
      <c r="CL1251" s="38"/>
      <c r="CM1251" s="38"/>
      <c r="CN1251" s="38"/>
      <c r="CO1251" s="38"/>
      <c r="CP1251" s="38"/>
      <c r="CQ1251" s="38"/>
      <c r="CR1251" s="38"/>
      <c r="CS1251" s="38"/>
    </row>
    <row r="1252" spans="1:97" ht="13.5" customHeight="1" x14ac:dyDescent="0.35">
      <c r="A1252" s="25"/>
      <c r="B1252" s="132"/>
      <c r="C1252" s="27"/>
      <c r="D1252" s="104"/>
      <c r="E1252" s="105"/>
      <c r="F1252" s="29"/>
      <c r="G1252" s="30"/>
      <c r="H1252" s="30"/>
      <c r="I1252" s="31"/>
      <c r="J1252" s="106"/>
      <c r="K1252" s="106"/>
      <c r="L1252" s="107"/>
      <c r="M1252" s="107"/>
      <c r="N1252" s="108"/>
      <c r="O1252" s="108"/>
      <c r="P1252" s="108"/>
      <c r="Q1252" s="108"/>
      <c r="R1252" s="108"/>
      <c r="S1252" s="107"/>
      <c r="T1252" s="107"/>
      <c r="U1252" s="33"/>
      <c r="V1252" s="31"/>
      <c r="W1252" s="38"/>
      <c r="X1252" s="38"/>
      <c r="Y1252" s="38"/>
      <c r="Z1252" s="38"/>
      <c r="AA1252" s="38"/>
      <c r="AB1252" s="33"/>
      <c r="AC1252" s="33"/>
      <c r="AD1252" s="33"/>
      <c r="AE1252" s="33"/>
      <c r="AF1252" s="33"/>
      <c r="AG1252" s="33"/>
      <c r="AH1252" s="33"/>
      <c r="AI1252" s="170"/>
      <c r="AJ1252" s="170"/>
      <c r="AK1252" s="170"/>
      <c r="AL1252" s="170"/>
      <c r="AM1252" s="33"/>
      <c r="AN1252" s="48"/>
      <c r="AO1252" s="34"/>
      <c r="AP1252" s="38"/>
      <c r="AQ1252" s="34"/>
      <c r="AR1252" s="31"/>
      <c r="AS1252" s="38"/>
      <c r="AT1252" s="38"/>
      <c r="AU1252" s="37"/>
      <c r="AV1252" s="38"/>
      <c r="AW1252" s="38"/>
      <c r="AX1252" s="147"/>
      <c r="AY1252" s="60"/>
      <c r="AZ1252" s="60"/>
      <c r="BA1252" s="148"/>
      <c r="BB1252" s="282"/>
      <c r="BC1252" s="283"/>
      <c r="BD1252" s="147"/>
      <c r="BE1252" s="147"/>
      <c r="BF1252" s="147"/>
      <c r="BG1252" s="147"/>
      <c r="BH1252" s="147"/>
      <c r="BI1252" s="147"/>
      <c r="BJ1252" s="147"/>
      <c r="BK1252" s="148"/>
      <c r="BL1252" s="149"/>
      <c r="BM1252" s="149"/>
      <c r="BN1252" s="147"/>
      <c r="BO1252" s="38"/>
      <c r="BP1252" s="38"/>
      <c r="BQ1252" s="187"/>
      <c r="BR1252" s="61"/>
      <c r="BS1252" s="61"/>
      <c r="BT1252" s="188"/>
      <c r="BU1252" s="275"/>
      <c r="BV1252" s="275"/>
      <c r="BW1252" s="187"/>
      <c r="BX1252" s="187"/>
      <c r="BY1252" s="187"/>
      <c r="BZ1252" s="187"/>
      <c r="CA1252" s="187"/>
      <c r="CB1252" s="187"/>
      <c r="CC1252" s="187"/>
      <c r="CD1252" s="187"/>
      <c r="CE1252" s="187"/>
      <c r="CF1252" s="188"/>
      <c r="CG1252" s="189"/>
      <c r="CH1252" s="189"/>
      <c r="CI1252" s="187"/>
      <c r="CJ1252" s="38"/>
      <c r="CK1252" s="38"/>
      <c r="CL1252" s="38"/>
      <c r="CM1252" s="38"/>
      <c r="CN1252" s="38"/>
      <c r="CO1252" s="38"/>
      <c r="CP1252" s="38"/>
      <c r="CQ1252" s="38"/>
      <c r="CR1252" s="38"/>
      <c r="CS1252" s="38"/>
    </row>
    <row r="1253" spans="1:97" ht="13.5" customHeight="1" x14ac:dyDescent="0.35">
      <c r="A1253" s="25"/>
      <c r="B1253" s="132"/>
      <c r="C1253" s="27"/>
      <c r="D1253" s="104"/>
      <c r="E1253" s="105"/>
      <c r="F1253" s="29"/>
      <c r="G1253" s="30"/>
      <c r="H1253" s="30"/>
      <c r="I1253" s="31"/>
      <c r="J1253" s="106"/>
      <c r="K1253" s="106"/>
      <c r="L1253" s="107"/>
      <c r="M1253" s="107"/>
      <c r="N1253" s="108"/>
      <c r="O1253" s="108"/>
      <c r="P1253" s="108"/>
      <c r="Q1253" s="108"/>
      <c r="R1253" s="108"/>
      <c r="S1253" s="107"/>
      <c r="T1253" s="107"/>
      <c r="U1253" s="33"/>
      <c r="V1253" s="31"/>
      <c r="W1253" s="38"/>
      <c r="X1253" s="38"/>
      <c r="Y1253" s="38"/>
      <c r="Z1253" s="38"/>
      <c r="AA1253" s="38"/>
      <c r="AB1253" s="33"/>
      <c r="AC1253" s="33"/>
      <c r="AD1253" s="33"/>
      <c r="AE1253" s="33"/>
      <c r="AF1253" s="33"/>
      <c r="AG1253" s="33"/>
      <c r="AH1253" s="33"/>
      <c r="AI1253" s="170"/>
      <c r="AJ1253" s="170"/>
      <c r="AK1253" s="170"/>
      <c r="AL1253" s="170"/>
      <c r="AM1253" s="33"/>
      <c r="AN1253" s="48"/>
      <c r="AO1253" s="34"/>
      <c r="AP1253" s="38"/>
      <c r="AQ1253" s="34"/>
      <c r="AR1253" s="31"/>
      <c r="AS1253" s="38"/>
      <c r="AT1253" s="38"/>
      <c r="AU1253" s="37"/>
      <c r="AV1253" s="38"/>
      <c r="AW1253" s="38"/>
      <c r="AX1253" s="147"/>
      <c r="AY1253" s="60"/>
      <c r="AZ1253" s="60"/>
      <c r="BA1253" s="148"/>
      <c r="BB1253" s="282"/>
      <c r="BC1253" s="283"/>
      <c r="BD1253" s="147"/>
      <c r="BE1253" s="147"/>
      <c r="BF1253" s="147"/>
      <c r="BG1253" s="147"/>
      <c r="BH1253" s="147"/>
      <c r="BI1253" s="147"/>
      <c r="BJ1253" s="147"/>
      <c r="BK1253" s="148"/>
      <c r="BL1253" s="149"/>
      <c r="BM1253" s="149"/>
      <c r="BN1253" s="147"/>
      <c r="BO1253" s="38"/>
      <c r="BP1253" s="38"/>
      <c r="BQ1253" s="187"/>
      <c r="BR1253" s="61"/>
      <c r="BS1253" s="61"/>
      <c r="BT1253" s="188"/>
      <c r="BU1253" s="275"/>
      <c r="BV1253" s="275"/>
      <c r="BW1253" s="187"/>
      <c r="BX1253" s="187"/>
      <c r="BY1253" s="187"/>
      <c r="BZ1253" s="187"/>
      <c r="CA1253" s="187"/>
      <c r="CB1253" s="187"/>
      <c r="CC1253" s="187"/>
      <c r="CD1253" s="187"/>
      <c r="CE1253" s="187"/>
      <c r="CF1253" s="188"/>
      <c r="CG1253" s="189"/>
      <c r="CH1253" s="189"/>
      <c r="CI1253" s="187"/>
      <c r="CJ1253" s="38"/>
      <c r="CK1253" s="38"/>
      <c r="CL1253" s="38"/>
      <c r="CM1253" s="38"/>
      <c r="CN1253" s="38"/>
      <c r="CO1253" s="38"/>
      <c r="CP1253" s="38"/>
      <c r="CQ1253" s="38"/>
      <c r="CR1253" s="38"/>
      <c r="CS1253" s="38"/>
    </row>
    <row r="1254" spans="1:97" ht="13.5" customHeight="1" x14ac:dyDescent="0.35">
      <c r="A1254" s="25"/>
      <c r="B1254" s="132"/>
      <c r="C1254" s="27"/>
      <c r="D1254" s="104"/>
      <c r="E1254" s="105"/>
      <c r="F1254" s="29"/>
      <c r="G1254" s="30"/>
      <c r="H1254" s="30"/>
      <c r="I1254" s="31"/>
      <c r="J1254" s="106"/>
      <c r="K1254" s="106"/>
      <c r="L1254" s="107"/>
      <c r="M1254" s="107"/>
      <c r="N1254" s="108"/>
      <c r="O1254" s="108"/>
      <c r="P1254" s="108"/>
      <c r="Q1254" s="108"/>
      <c r="R1254" s="108"/>
      <c r="S1254" s="107"/>
      <c r="T1254" s="107"/>
      <c r="U1254" s="33"/>
      <c r="V1254" s="31"/>
      <c r="W1254" s="38"/>
      <c r="X1254" s="38"/>
      <c r="Y1254" s="38"/>
      <c r="Z1254" s="38"/>
      <c r="AA1254" s="38"/>
      <c r="AB1254" s="33"/>
      <c r="AC1254" s="33"/>
      <c r="AD1254" s="33"/>
      <c r="AE1254" s="33"/>
      <c r="AF1254" s="33"/>
      <c r="AG1254" s="33"/>
      <c r="AH1254" s="33"/>
      <c r="AI1254" s="170"/>
      <c r="AJ1254" s="170"/>
      <c r="AK1254" s="170"/>
      <c r="AL1254" s="170"/>
      <c r="AM1254" s="33"/>
      <c r="AN1254" s="48"/>
      <c r="AO1254" s="34"/>
      <c r="AP1254" s="38"/>
      <c r="AQ1254" s="34"/>
      <c r="AR1254" s="31"/>
      <c r="AS1254" s="38"/>
      <c r="AT1254" s="38"/>
      <c r="AU1254" s="37"/>
      <c r="AV1254" s="38"/>
      <c r="AW1254" s="38"/>
      <c r="AX1254" s="147"/>
      <c r="AY1254" s="60"/>
      <c r="AZ1254" s="60"/>
      <c r="BA1254" s="148"/>
      <c r="BB1254" s="282"/>
      <c r="BC1254" s="283"/>
      <c r="BD1254" s="147"/>
      <c r="BE1254" s="147"/>
      <c r="BF1254" s="147"/>
      <c r="BG1254" s="147"/>
      <c r="BH1254" s="147"/>
      <c r="BI1254" s="147"/>
      <c r="BJ1254" s="147"/>
      <c r="BK1254" s="148"/>
      <c r="BL1254" s="149"/>
      <c r="BM1254" s="149"/>
      <c r="BN1254" s="147"/>
      <c r="BO1254" s="38"/>
      <c r="BP1254" s="38"/>
      <c r="BQ1254" s="187"/>
      <c r="BR1254" s="61"/>
      <c r="BS1254" s="61"/>
      <c r="BT1254" s="188"/>
      <c r="BU1254" s="275"/>
      <c r="BV1254" s="275"/>
      <c r="BW1254" s="187"/>
      <c r="BX1254" s="187"/>
      <c r="BY1254" s="187"/>
      <c r="BZ1254" s="187"/>
      <c r="CA1254" s="187"/>
      <c r="CB1254" s="187"/>
      <c r="CC1254" s="187"/>
      <c r="CD1254" s="187"/>
      <c r="CE1254" s="187"/>
      <c r="CF1254" s="188"/>
      <c r="CG1254" s="189"/>
      <c r="CH1254" s="189"/>
      <c r="CI1254" s="187"/>
      <c r="CJ1254" s="38"/>
      <c r="CK1254" s="38"/>
      <c r="CL1254" s="38"/>
      <c r="CM1254" s="38"/>
      <c r="CN1254" s="38"/>
      <c r="CO1254" s="38"/>
      <c r="CP1254" s="38"/>
      <c r="CQ1254" s="38"/>
      <c r="CR1254" s="38"/>
      <c r="CS1254" s="38"/>
    </row>
    <row r="1255" spans="1:97" ht="13.5" customHeight="1" x14ac:dyDescent="0.35">
      <c r="A1255" s="25"/>
      <c r="B1255" s="132"/>
      <c r="C1255" s="27"/>
      <c r="D1255" s="104"/>
      <c r="E1255" s="105"/>
      <c r="F1255" s="29"/>
      <c r="G1255" s="30"/>
      <c r="H1255" s="30"/>
      <c r="I1255" s="31"/>
      <c r="J1255" s="106"/>
      <c r="K1255" s="106"/>
      <c r="L1255" s="107"/>
      <c r="M1255" s="107"/>
      <c r="N1255" s="108"/>
      <c r="O1255" s="108"/>
      <c r="P1255" s="108"/>
      <c r="Q1255" s="108"/>
      <c r="R1255" s="108"/>
      <c r="S1255" s="107"/>
      <c r="T1255" s="107"/>
      <c r="U1255" s="33"/>
      <c r="V1255" s="31"/>
      <c r="W1255" s="38"/>
      <c r="X1255" s="38"/>
      <c r="Y1255" s="38"/>
      <c r="Z1255" s="38"/>
      <c r="AA1255" s="38"/>
      <c r="AB1255" s="33"/>
      <c r="AC1255" s="33"/>
      <c r="AD1255" s="33"/>
      <c r="AE1255" s="33"/>
      <c r="AF1255" s="33"/>
      <c r="AG1255" s="33"/>
      <c r="AH1255" s="33"/>
      <c r="AI1255" s="170"/>
      <c r="AJ1255" s="170"/>
      <c r="AK1255" s="170"/>
      <c r="AL1255" s="170"/>
      <c r="AM1255" s="33"/>
      <c r="AN1255" s="48"/>
      <c r="AO1255" s="34"/>
      <c r="AP1255" s="38"/>
      <c r="AQ1255" s="34"/>
      <c r="AR1255" s="31"/>
      <c r="AS1255" s="38"/>
      <c r="AT1255" s="38"/>
      <c r="AU1255" s="37"/>
      <c r="AV1255" s="38"/>
      <c r="AW1255" s="38"/>
      <c r="AX1255" s="147"/>
      <c r="AY1255" s="60"/>
      <c r="AZ1255" s="60"/>
      <c r="BA1255" s="148"/>
      <c r="BB1255" s="282"/>
      <c r="BC1255" s="283"/>
      <c r="BD1255" s="147"/>
      <c r="BE1255" s="147"/>
      <c r="BF1255" s="147"/>
      <c r="BG1255" s="147"/>
      <c r="BH1255" s="147"/>
      <c r="BI1255" s="147"/>
      <c r="BJ1255" s="147"/>
      <c r="BK1255" s="148"/>
      <c r="BL1255" s="149"/>
      <c r="BM1255" s="149"/>
      <c r="BN1255" s="147"/>
      <c r="BO1255" s="38"/>
      <c r="BP1255" s="38"/>
      <c r="BQ1255" s="187"/>
      <c r="BR1255" s="61"/>
      <c r="BS1255" s="61"/>
      <c r="BT1255" s="188"/>
      <c r="BU1255" s="275"/>
      <c r="BV1255" s="275"/>
      <c r="BW1255" s="187"/>
      <c r="BX1255" s="187"/>
      <c r="BY1255" s="187"/>
      <c r="BZ1255" s="187"/>
      <c r="CA1255" s="187"/>
      <c r="CB1255" s="187"/>
      <c r="CC1255" s="187"/>
      <c r="CD1255" s="187"/>
      <c r="CE1255" s="187"/>
      <c r="CF1255" s="188"/>
      <c r="CG1255" s="189"/>
      <c r="CH1255" s="189"/>
      <c r="CI1255" s="187"/>
      <c r="CJ1255" s="38"/>
      <c r="CK1255" s="38"/>
      <c r="CL1255" s="38"/>
      <c r="CM1255" s="38"/>
      <c r="CN1255" s="38"/>
      <c r="CO1255" s="38"/>
      <c r="CP1255" s="38"/>
      <c r="CQ1255" s="38"/>
      <c r="CR1255" s="38"/>
      <c r="CS1255" s="38"/>
    </row>
    <row r="1256" spans="1:97" ht="13.5" customHeight="1" x14ac:dyDescent="0.35">
      <c r="A1256" s="25"/>
      <c r="B1256" s="132"/>
      <c r="C1256" s="27"/>
      <c r="D1256" s="104"/>
      <c r="E1256" s="105"/>
      <c r="F1256" s="29"/>
      <c r="G1256" s="30"/>
      <c r="H1256" s="30"/>
      <c r="I1256" s="31"/>
      <c r="J1256" s="106"/>
      <c r="K1256" s="106"/>
      <c r="L1256" s="107"/>
      <c r="M1256" s="107"/>
      <c r="N1256" s="108"/>
      <c r="O1256" s="108"/>
      <c r="P1256" s="108"/>
      <c r="Q1256" s="108"/>
      <c r="R1256" s="108"/>
      <c r="S1256" s="107"/>
      <c r="T1256" s="107"/>
      <c r="U1256" s="33"/>
      <c r="V1256" s="31"/>
      <c r="W1256" s="38"/>
      <c r="X1256" s="38"/>
      <c r="Y1256" s="38"/>
      <c r="Z1256" s="38"/>
      <c r="AA1256" s="38"/>
      <c r="AB1256" s="33"/>
      <c r="AC1256" s="33"/>
      <c r="AD1256" s="33"/>
      <c r="AE1256" s="33"/>
      <c r="AF1256" s="33"/>
      <c r="AG1256" s="33"/>
      <c r="AH1256" s="33"/>
      <c r="AI1256" s="170"/>
      <c r="AJ1256" s="170"/>
      <c r="AK1256" s="170"/>
      <c r="AL1256" s="170"/>
      <c r="AM1256" s="33"/>
      <c r="AN1256" s="48"/>
      <c r="AO1256" s="34"/>
      <c r="AP1256" s="38"/>
      <c r="AQ1256" s="34"/>
      <c r="AR1256" s="31"/>
      <c r="AS1256" s="38"/>
      <c r="AT1256" s="38"/>
      <c r="AU1256" s="37"/>
      <c r="AV1256" s="38"/>
      <c r="AW1256" s="38"/>
      <c r="AX1256" s="147"/>
      <c r="AY1256" s="60"/>
      <c r="AZ1256" s="60"/>
      <c r="BA1256" s="148"/>
      <c r="BB1256" s="282"/>
      <c r="BC1256" s="283"/>
      <c r="BD1256" s="147"/>
      <c r="BE1256" s="147"/>
      <c r="BF1256" s="147"/>
      <c r="BG1256" s="147"/>
      <c r="BH1256" s="147"/>
      <c r="BI1256" s="147"/>
      <c r="BJ1256" s="147"/>
      <c r="BK1256" s="148"/>
      <c r="BL1256" s="149"/>
      <c r="BM1256" s="149"/>
      <c r="BN1256" s="147"/>
      <c r="BO1256" s="38"/>
      <c r="BP1256" s="38"/>
      <c r="BQ1256" s="187"/>
      <c r="BR1256" s="61"/>
      <c r="BS1256" s="61"/>
      <c r="BT1256" s="188"/>
      <c r="BU1256" s="275"/>
      <c r="BV1256" s="275"/>
      <c r="BW1256" s="187"/>
      <c r="BX1256" s="187"/>
      <c r="BY1256" s="187"/>
      <c r="BZ1256" s="187"/>
      <c r="CA1256" s="187"/>
      <c r="CB1256" s="187"/>
      <c r="CC1256" s="187"/>
      <c r="CD1256" s="187"/>
      <c r="CE1256" s="187"/>
      <c r="CF1256" s="188"/>
      <c r="CG1256" s="189"/>
      <c r="CH1256" s="189"/>
      <c r="CI1256" s="187"/>
      <c r="CJ1256" s="38"/>
      <c r="CK1256" s="38"/>
      <c r="CL1256" s="38"/>
      <c r="CM1256" s="38"/>
      <c r="CN1256" s="38"/>
      <c r="CO1256" s="38"/>
      <c r="CP1256" s="38"/>
      <c r="CQ1256" s="38"/>
      <c r="CR1256" s="38"/>
      <c r="CS1256" s="38"/>
    </row>
    <row r="1257" spans="1:97" ht="13.5" customHeight="1" x14ac:dyDescent="0.35">
      <c r="A1257" s="25"/>
      <c r="B1257" s="132"/>
      <c r="C1257" s="27"/>
      <c r="D1257" s="104"/>
      <c r="E1257" s="105"/>
      <c r="F1257" s="29"/>
      <c r="G1257" s="30"/>
      <c r="H1257" s="30"/>
      <c r="I1257" s="31"/>
      <c r="J1257" s="106"/>
      <c r="K1257" s="106"/>
      <c r="L1257" s="107"/>
      <c r="M1257" s="107"/>
      <c r="N1257" s="108"/>
      <c r="O1257" s="108"/>
      <c r="P1257" s="108"/>
      <c r="Q1257" s="108"/>
      <c r="R1257" s="108"/>
      <c r="S1257" s="107"/>
      <c r="T1257" s="107"/>
      <c r="U1257" s="33"/>
      <c r="V1257" s="31"/>
      <c r="W1257" s="38"/>
      <c r="X1257" s="38"/>
      <c r="Y1257" s="38"/>
      <c r="Z1257" s="38"/>
      <c r="AA1257" s="38"/>
      <c r="AB1257" s="33"/>
      <c r="AC1257" s="33"/>
      <c r="AD1257" s="33"/>
      <c r="AE1257" s="33"/>
      <c r="AF1257" s="33"/>
      <c r="AG1257" s="33"/>
      <c r="AH1257" s="33"/>
      <c r="AI1257" s="170"/>
      <c r="AJ1257" s="170"/>
      <c r="AK1257" s="170"/>
      <c r="AL1257" s="170"/>
      <c r="AM1257" s="33"/>
      <c r="AN1257" s="48"/>
      <c r="AO1257" s="34"/>
      <c r="AP1257" s="38"/>
      <c r="AQ1257" s="34"/>
      <c r="AR1257" s="31"/>
      <c r="AS1257" s="38"/>
      <c r="AT1257" s="38"/>
      <c r="AU1257" s="37"/>
      <c r="AV1257" s="38"/>
      <c r="AW1257" s="38"/>
      <c r="AX1257" s="147"/>
      <c r="AY1257" s="60"/>
      <c r="AZ1257" s="60"/>
      <c r="BA1257" s="148"/>
      <c r="BB1257" s="282"/>
      <c r="BC1257" s="283"/>
      <c r="BD1257" s="147"/>
      <c r="BE1257" s="147"/>
      <c r="BF1257" s="147"/>
      <c r="BG1257" s="147"/>
      <c r="BH1257" s="147"/>
      <c r="BI1257" s="147"/>
      <c r="BJ1257" s="147"/>
      <c r="BK1257" s="148"/>
      <c r="BL1257" s="149"/>
      <c r="BM1257" s="149"/>
      <c r="BN1257" s="147"/>
      <c r="BO1257" s="38"/>
      <c r="BP1257" s="38"/>
      <c r="BQ1257" s="187"/>
      <c r="BR1257" s="61"/>
      <c r="BS1257" s="61"/>
      <c r="BT1257" s="188"/>
      <c r="BU1257" s="275"/>
      <c r="BV1257" s="275"/>
      <c r="BW1257" s="187"/>
      <c r="BX1257" s="187"/>
      <c r="BY1257" s="187"/>
      <c r="BZ1257" s="187"/>
      <c r="CA1257" s="187"/>
      <c r="CB1257" s="187"/>
      <c r="CC1257" s="187"/>
      <c r="CD1257" s="187"/>
      <c r="CE1257" s="187"/>
      <c r="CF1257" s="188"/>
      <c r="CG1257" s="189"/>
      <c r="CH1257" s="189"/>
      <c r="CI1257" s="187"/>
      <c r="CJ1257" s="38"/>
      <c r="CK1257" s="38"/>
      <c r="CL1257" s="38"/>
      <c r="CM1257" s="38"/>
      <c r="CN1257" s="38"/>
      <c r="CO1257" s="38"/>
      <c r="CP1257" s="38"/>
      <c r="CQ1257" s="38"/>
      <c r="CR1257" s="38"/>
      <c r="CS1257" s="38"/>
    </row>
    <row r="1258" spans="1:97" ht="13.5" customHeight="1" x14ac:dyDescent="0.35">
      <c r="A1258" s="25"/>
      <c r="B1258" s="132"/>
      <c r="C1258" s="27"/>
      <c r="D1258" s="104"/>
      <c r="E1258" s="105"/>
      <c r="F1258" s="29"/>
      <c r="G1258" s="30"/>
      <c r="H1258" s="30"/>
      <c r="I1258" s="31"/>
      <c r="J1258" s="106"/>
      <c r="K1258" s="106"/>
      <c r="L1258" s="107"/>
      <c r="M1258" s="107"/>
      <c r="N1258" s="108"/>
      <c r="O1258" s="108"/>
      <c r="P1258" s="108"/>
      <c r="Q1258" s="108"/>
      <c r="R1258" s="108"/>
      <c r="S1258" s="107"/>
      <c r="T1258" s="107"/>
      <c r="U1258" s="33"/>
      <c r="V1258" s="31"/>
      <c r="W1258" s="38"/>
      <c r="X1258" s="38"/>
      <c r="Y1258" s="38"/>
      <c r="Z1258" s="38"/>
      <c r="AA1258" s="38"/>
      <c r="AB1258" s="33"/>
      <c r="AC1258" s="33"/>
      <c r="AD1258" s="33"/>
      <c r="AE1258" s="33"/>
      <c r="AF1258" s="33"/>
      <c r="AG1258" s="33"/>
      <c r="AH1258" s="33"/>
      <c r="AI1258" s="170"/>
      <c r="AJ1258" s="170"/>
      <c r="AK1258" s="170"/>
      <c r="AL1258" s="170"/>
      <c r="AM1258" s="33"/>
      <c r="AN1258" s="48"/>
      <c r="AO1258" s="34"/>
      <c r="AP1258" s="38"/>
      <c r="AQ1258" s="34"/>
      <c r="AR1258" s="31"/>
      <c r="AS1258" s="38"/>
      <c r="AT1258" s="38"/>
      <c r="AU1258" s="37"/>
      <c r="AV1258" s="38"/>
      <c r="AW1258" s="38"/>
      <c r="AX1258" s="147"/>
      <c r="AY1258" s="60"/>
      <c r="AZ1258" s="60"/>
      <c r="BA1258" s="148"/>
      <c r="BB1258" s="282"/>
      <c r="BC1258" s="283"/>
      <c r="BD1258" s="147"/>
      <c r="BE1258" s="147"/>
      <c r="BF1258" s="147"/>
      <c r="BG1258" s="147"/>
      <c r="BH1258" s="147"/>
      <c r="BI1258" s="147"/>
      <c r="BJ1258" s="147"/>
      <c r="BK1258" s="148"/>
      <c r="BL1258" s="149"/>
      <c r="BM1258" s="149"/>
      <c r="BN1258" s="147"/>
      <c r="BO1258" s="38"/>
      <c r="BP1258" s="38"/>
      <c r="BQ1258" s="187"/>
      <c r="BR1258" s="61"/>
      <c r="BS1258" s="61"/>
      <c r="BT1258" s="188"/>
      <c r="BU1258" s="275"/>
      <c r="BV1258" s="275"/>
      <c r="BW1258" s="187"/>
      <c r="BX1258" s="187"/>
      <c r="BY1258" s="187"/>
      <c r="BZ1258" s="187"/>
      <c r="CA1258" s="187"/>
      <c r="CB1258" s="187"/>
      <c r="CC1258" s="187"/>
      <c r="CD1258" s="187"/>
      <c r="CE1258" s="187"/>
      <c r="CF1258" s="188"/>
      <c r="CG1258" s="189"/>
      <c r="CH1258" s="189"/>
      <c r="CI1258" s="187"/>
      <c r="CJ1258" s="38"/>
      <c r="CK1258" s="38"/>
      <c r="CL1258" s="38"/>
      <c r="CM1258" s="38"/>
      <c r="CN1258" s="38"/>
      <c r="CO1258" s="38"/>
      <c r="CP1258" s="38"/>
      <c r="CQ1258" s="38"/>
      <c r="CR1258" s="38"/>
      <c r="CS1258" s="38"/>
    </row>
    <row r="1259" spans="1:97" ht="13.5" customHeight="1" x14ac:dyDescent="0.35">
      <c r="A1259" s="25"/>
      <c r="B1259" s="132"/>
      <c r="C1259" s="27"/>
      <c r="D1259" s="104"/>
      <c r="E1259" s="105"/>
      <c r="F1259" s="29"/>
      <c r="G1259" s="30"/>
      <c r="H1259" s="30"/>
      <c r="I1259" s="31"/>
      <c r="J1259" s="106"/>
      <c r="K1259" s="106"/>
      <c r="L1259" s="107"/>
      <c r="M1259" s="107"/>
      <c r="N1259" s="108"/>
      <c r="O1259" s="108"/>
      <c r="P1259" s="108"/>
      <c r="Q1259" s="108"/>
      <c r="R1259" s="108"/>
      <c r="S1259" s="107"/>
      <c r="T1259" s="107"/>
      <c r="U1259" s="33"/>
      <c r="V1259" s="31"/>
      <c r="W1259" s="38"/>
      <c r="X1259" s="38"/>
      <c r="Y1259" s="38"/>
      <c r="Z1259" s="38"/>
      <c r="AA1259" s="38"/>
      <c r="AB1259" s="33"/>
      <c r="AC1259" s="33"/>
      <c r="AD1259" s="33"/>
      <c r="AE1259" s="33"/>
      <c r="AF1259" s="33"/>
      <c r="AG1259" s="33"/>
      <c r="AH1259" s="33"/>
      <c r="AI1259" s="170"/>
      <c r="AJ1259" s="170"/>
      <c r="AK1259" s="170"/>
      <c r="AL1259" s="170"/>
      <c r="AM1259" s="33"/>
      <c r="AN1259" s="48"/>
      <c r="AO1259" s="34"/>
      <c r="AP1259" s="38"/>
      <c r="AQ1259" s="34"/>
      <c r="AR1259" s="31"/>
      <c r="AS1259" s="38"/>
      <c r="AT1259" s="38"/>
      <c r="AU1259" s="37"/>
      <c r="AV1259" s="38"/>
      <c r="AW1259" s="38"/>
      <c r="AX1259" s="147"/>
      <c r="AY1259" s="60"/>
      <c r="AZ1259" s="60"/>
      <c r="BA1259" s="148"/>
      <c r="BB1259" s="282"/>
      <c r="BC1259" s="283"/>
      <c r="BD1259" s="147"/>
      <c r="BE1259" s="147"/>
      <c r="BF1259" s="147"/>
      <c r="BG1259" s="147"/>
      <c r="BH1259" s="147"/>
      <c r="BI1259" s="147"/>
      <c r="BJ1259" s="147"/>
      <c r="BK1259" s="148"/>
      <c r="BL1259" s="149"/>
      <c r="BM1259" s="149"/>
      <c r="BN1259" s="147"/>
      <c r="BO1259" s="38"/>
      <c r="BP1259" s="38"/>
      <c r="BQ1259" s="187"/>
      <c r="BR1259" s="61"/>
      <c r="BS1259" s="61"/>
      <c r="BT1259" s="188"/>
      <c r="BU1259" s="275"/>
      <c r="BV1259" s="275"/>
      <c r="BW1259" s="187"/>
      <c r="BX1259" s="187"/>
      <c r="BY1259" s="187"/>
      <c r="BZ1259" s="187"/>
      <c r="CA1259" s="187"/>
      <c r="CB1259" s="187"/>
      <c r="CC1259" s="187"/>
      <c r="CD1259" s="187"/>
      <c r="CE1259" s="187"/>
      <c r="CF1259" s="188"/>
      <c r="CG1259" s="189"/>
      <c r="CH1259" s="189"/>
      <c r="CI1259" s="187"/>
      <c r="CJ1259" s="38"/>
      <c r="CK1259" s="38"/>
      <c r="CL1259" s="38"/>
      <c r="CM1259" s="38"/>
      <c r="CN1259" s="38"/>
      <c r="CO1259" s="38"/>
      <c r="CP1259" s="38"/>
      <c r="CQ1259" s="38"/>
      <c r="CR1259" s="38"/>
      <c r="CS1259" s="38"/>
    </row>
    <row r="1260" spans="1:97" ht="13.5" customHeight="1" x14ac:dyDescent="0.35">
      <c r="A1260" s="25"/>
      <c r="B1260" s="132"/>
      <c r="C1260" s="27"/>
      <c r="D1260" s="104"/>
      <c r="E1260" s="105"/>
      <c r="F1260" s="29"/>
      <c r="G1260" s="30"/>
      <c r="H1260" s="30"/>
      <c r="I1260" s="31"/>
      <c r="J1260" s="106"/>
      <c r="K1260" s="106"/>
      <c r="L1260" s="107"/>
      <c r="M1260" s="107"/>
      <c r="N1260" s="108"/>
      <c r="O1260" s="108"/>
      <c r="P1260" s="108"/>
      <c r="Q1260" s="108"/>
      <c r="R1260" s="108"/>
      <c r="S1260" s="107"/>
      <c r="T1260" s="107"/>
      <c r="U1260" s="33"/>
      <c r="V1260" s="31"/>
      <c r="W1260" s="38"/>
      <c r="X1260" s="38"/>
      <c r="Y1260" s="38"/>
      <c r="Z1260" s="38"/>
      <c r="AA1260" s="38"/>
      <c r="AB1260" s="33"/>
      <c r="AC1260" s="33"/>
      <c r="AD1260" s="33"/>
      <c r="AE1260" s="33"/>
      <c r="AF1260" s="33"/>
      <c r="AG1260" s="33"/>
      <c r="AH1260" s="33"/>
      <c r="AI1260" s="170"/>
      <c r="AJ1260" s="170"/>
      <c r="AK1260" s="170"/>
      <c r="AL1260" s="170"/>
      <c r="AM1260" s="33"/>
      <c r="AN1260" s="48"/>
      <c r="AO1260" s="34"/>
      <c r="AP1260" s="38"/>
      <c r="AQ1260" s="34"/>
      <c r="AR1260" s="31"/>
      <c r="AS1260" s="38"/>
      <c r="AT1260" s="38"/>
      <c r="AU1260" s="37"/>
      <c r="AV1260" s="38"/>
      <c r="AW1260" s="38"/>
      <c r="AX1260" s="147"/>
      <c r="AY1260" s="60"/>
      <c r="AZ1260" s="60"/>
      <c r="BA1260" s="148"/>
      <c r="BB1260" s="282"/>
      <c r="BC1260" s="283"/>
      <c r="BD1260" s="147"/>
      <c r="BE1260" s="147"/>
      <c r="BF1260" s="147"/>
      <c r="BG1260" s="147"/>
      <c r="BH1260" s="147"/>
      <c r="BI1260" s="147"/>
      <c r="BJ1260" s="147"/>
      <c r="BK1260" s="148"/>
      <c r="BL1260" s="149"/>
      <c r="BM1260" s="149"/>
      <c r="BN1260" s="147"/>
      <c r="BO1260" s="38"/>
      <c r="BP1260" s="38"/>
      <c r="BQ1260" s="187"/>
      <c r="BR1260" s="61"/>
      <c r="BS1260" s="61"/>
      <c r="BT1260" s="188"/>
      <c r="BU1260" s="275"/>
      <c r="BV1260" s="275"/>
      <c r="BW1260" s="187"/>
      <c r="BX1260" s="187"/>
      <c r="BY1260" s="187"/>
      <c r="BZ1260" s="187"/>
      <c r="CA1260" s="187"/>
      <c r="CB1260" s="187"/>
      <c r="CC1260" s="187"/>
      <c r="CD1260" s="187"/>
      <c r="CE1260" s="187"/>
      <c r="CF1260" s="188"/>
      <c r="CG1260" s="189"/>
      <c r="CH1260" s="189"/>
      <c r="CI1260" s="187"/>
      <c r="CJ1260" s="38"/>
      <c r="CK1260" s="38"/>
      <c r="CL1260" s="38"/>
      <c r="CM1260" s="38"/>
      <c r="CN1260" s="38"/>
      <c r="CO1260" s="38"/>
      <c r="CP1260" s="38"/>
      <c r="CQ1260" s="38"/>
      <c r="CR1260" s="38"/>
      <c r="CS1260" s="38"/>
    </row>
    <row r="1261" spans="1:97" ht="13.5" customHeight="1" x14ac:dyDescent="0.35">
      <c r="A1261" s="25"/>
      <c r="B1261" s="132"/>
      <c r="C1261" s="27"/>
      <c r="D1261" s="104"/>
      <c r="E1261" s="105"/>
      <c r="F1261" s="29"/>
      <c r="G1261" s="30"/>
      <c r="H1261" s="30"/>
      <c r="I1261" s="31"/>
      <c r="J1261" s="106"/>
      <c r="K1261" s="106"/>
      <c r="L1261" s="107"/>
      <c r="M1261" s="107"/>
      <c r="N1261" s="108"/>
      <c r="O1261" s="108"/>
      <c r="P1261" s="108"/>
      <c r="Q1261" s="108"/>
      <c r="R1261" s="108"/>
      <c r="S1261" s="107"/>
      <c r="T1261" s="107"/>
      <c r="U1261" s="33"/>
      <c r="V1261" s="31"/>
      <c r="W1261" s="38"/>
      <c r="X1261" s="38"/>
      <c r="Y1261" s="38"/>
      <c r="Z1261" s="38"/>
      <c r="AA1261" s="38"/>
      <c r="AB1261" s="33"/>
      <c r="AC1261" s="33"/>
      <c r="AD1261" s="33"/>
      <c r="AE1261" s="33"/>
      <c r="AF1261" s="33"/>
      <c r="AG1261" s="33"/>
      <c r="AH1261" s="33"/>
      <c r="AI1261" s="170"/>
      <c r="AJ1261" s="170"/>
      <c r="AK1261" s="170"/>
      <c r="AL1261" s="170"/>
      <c r="AM1261" s="33"/>
      <c r="AN1261" s="48"/>
      <c r="AO1261" s="34"/>
      <c r="AP1261" s="38"/>
      <c r="AQ1261" s="34"/>
      <c r="AR1261" s="31"/>
      <c r="AS1261" s="38"/>
      <c r="AT1261" s="38"/>
      <c r="AU1261" s="37"/>
      <c r="AV1261" s="38"/>
      <c r="AW1261" s="38"/>
      <c r="AX1261" s="147"/>
      <c r="AY1261" s="60"/>
      <c r="AZ1261" s="60"/>
      <c r="BA1261" s="148"/>
      <c r="BB1261" s="282"/>
      <c r="BC1261" s="283"/>
      <c r="BD1261" s="147"/>
      <c r="BE1261" s="147"/>
      <c r="BF1261" s="147"/>
      <c r="BG1261" s="147"/>
      <c r="BH1261" s="147"/>
      <c r="BI1261" s="147"/>
      <c r="BJ1261" s="147"/>
      <c r="BK1261" s="148"/>
      <c r="BL1261" s="149"/>
      <c r="BM1261" s="149"/>
      <c r="BN1261" s="147"/>
      <c r="BO1261" s="38"/>
      <c r="BP1261" s="38"/>
      <c r="BQ1261" s="187"/>
      <c r="BR1261" s="61"/>
      <c r="BS1261" s="61"/>
      <c r="BT1261" s="188"/>
      <c r="BU1261" s="275"/>
      <c r="BV1261" s="275"/>
      <c r="BW1261" s="187"/>
      <c r="BX1261" s="187"/>
      <c r="BY1261" s="187"/>
      <c r="BZ1261" s="187"/>
      <c r="CA1261" s="187"/>
      <c r="CB1261" s="187"/>
      <c r="CC1261" s="187"/>
      <c r="CD1261" s="187"/>
      <c r="CE1261" s="187"/>
      <c r="CF1261" s="188"/>
      <c r="CG1261" s="189"/>
      <c r="CH1261" s="189"/>
      <c r="CI1261" s="187"/>
      <c r="CJ1261" s="38"/>
      <c r="CK1261" s="38"/>
      <c r="CL1261" s="38"/>
      <c r="CM1261" s="38"/>
      <c r="CN1261" s="38"/>
      <c r="CO1261" s="38"/>
      <c r="CP1261" s="38"/>
      <c r="CQ1261" s="38"/>
      <c r="CR1261" s="38"/>
      <c r="CS1261" s="38"/>
    </row>
    <row r="1262" spans="1:97" ht="13.5" customHeight="1" x14ac:dyDescent="0.35">
      <c r="A1262" s="25"/>
      <c r="B1262" s="132"/>
      <c r="C1262" s="27"/>
      <c r="D1262" s="104"/>
      <c r="E1262" s="105"/>
      <c r="F1262" s="29"/>
      <c r="G1262" s="30"/>
      <c r="H1262" s="30"/>
      <c r="I1262" s="31"/>
      <c r="J1262" s="106"/>
      <c r="K1262" s="106"/>
      <c r="L1262" s="107"/>
      <c r="M1262" s="107"/>
      <c r="N1262" s="108"/>
      <c r="O1262" s="108"/>
      <c r="P1262" s="108"/>
      <c r="Q1262" s="108"/>
      <c r="R1262" s="108"/>
      <c r="S1262" s="107"/>
      <c r="T1262" s="107"/>
      <c r="U1262" s="33"/>
      <c r="V1262" s="31"/>
      <c r="W1262" s="38"/>
      <c r="X1262" s="38"/>
      <c r="Y1262" s="38"/>
      <c r="Z1262" s="38"/>
      <c r="AA1262" s="38"/>
      <c r="AB1262" s="33"/>
      <c r="AC1262" s="33"/>
      <c r="AD1262" s="33"/>
      <c r="AE1262" s="33"/>
      <c r="AF1262" s="33"/>
      <c r="AG1262" s="33"/>
      <c r="AH1262" s="33"/>
      <c r="AI1262" s="170"/>
      <c r="AJ1262" s="170"/>
      <c r="AK1262" s="170"/>
      <c r="AL1262" s="170"/>
      <c r="AM1262" s="33"/>
      <c r="AN1262" s="48"/>
      <c r="AO1262" s="34"/>
      <c r="AP1262" s="38"/>
      <c r="AQ1262" s="34"/>
      <c r="AR1262" s="31"/>
      <c r="AS1262" s="38"/>
      <c r="AT1262" s="38"/>
      <c r="AU1262" s="37"/>
      <c r="AV1262" s="38"/>
      <c r="AW1262" s="38"/>
      <c r="AX1262" s="147"/>
      <c r="AY1262" s="60"/>
      <c r="AZ1262" s="60"/>
      <c r="BA1262" s="148"/>
      <c r="BB1262" s="282"/>
      <c r="BC1262" s="283"/>
      <c r="BD1262" s="147"/>
      <c r="BE1262" s="147"/>
      <c r="BF1262" s="147"/>
      <c r="BG1262" s="147"/>
      <c r="BH1262" s="147"/>
      <c r="BI1262" s="147"/>
      <c r="BJ1262" s="147"/>
      <c r="BK1262" s="148"/>
      <c r="BL1262" s="149"/>
      <c r="BM1262" s="149"/>
      <c r="BN1262" s="147"/>
      <c r="BO1262" s="38"/>
      <c r="BP1262" s="38"/>
      <c r="BQ1262" s="187"/>
      <c r="BR1262" s="61"/>
      <c r="BS1262" s="61"/>
      <c r="BT1262" s="188"/>
      <c r="BU1262" s="275"/>
      <c r="BV1262" s="275"/>
      <c r="BW1262" s="187"/>
      <c r="BX1262" s="187"/>
      <c r="BY1262" s="187"/>
      <c r="BZ1262" s="187"/>
      <c r="CA1262" s="187"/>
      <c r="CB1262" s="187"/>
      <c r="CC1262" s="187"/>
      <c r="CD1262" s="187"/>
      <c r="CE1262" s="187"/>
      <c r="CF1262" s="188"/>
      <c r="CG1262" s="189"/>
      <c r="CH1262" s="189"/>
      <c r="CI1262" s="187"/>
      <c r="CJ1262" s="38"/>
      <c r="CK1262" s="38"/>
      <c r="CL1262" s="38"/>
      <c r="CM1262" s="38"/>
      <c r="CN1262" s="38"/>
      <c r="CO1262" s="38"/>
      <c r="CP1262" s="38"/>
      <c r="CQ1262" s="38"/>
      <c r="CR1262" s="38"/>
      <c r="CS1262" s="38"/>
    </row>
    <row r="1263" spans="1:97" ht="13.5" customHeight="1" x14ac:dyDescent="0.35">
      <c r="A1263" s="25"/>
      <c r="B1263" s="132"/>
      <c r="C1263" s="27"/>
      <c r="D1263" s="104"/>
      <c r="E1263" s="105"/>
      <c r="F1263" s="29"/>
      <c r="G1263" s="30"/>
      <c r="H1263" s="30"/>
      <c r="I1263" s="31"/>
      <c r="J1263" s="106"/>
      <c r="K1263" s="106"/>
      <c r="L1263" s="107"/>
      <c r="M1263" s="107"/>
      <c r="N1263" s="108"/>
      <c r="O1263" s="108"/>
      <c r="P1263" s="108"/>
      <c r="Q1263" s="108"/>
      <c r="R1263" s="108"/>
      <c r="S1263" s="107"/>
      <c r="T1263" s="107"/>
      <c r="U1263" s="33"/>
      <c r="V1263" s="31"/>
      <c r="W1263" s="38"/>
      <c r="X1263" s="38"/>
      <c r="Y1263" s="38"/>
      <c r="Z1263" s="38"/>
      <c r="AA1263" s="38"/>
      <c r="AB1263" s="33"/>
      <c r="AC1263" s="33"/>
      <c r="AD1263" s="33"/>
      <c r="AE1263" s="33"/>
      <c r="AF1263" s="33"/>
      <c r="AG1263" s="33"/>
      <c r="AH1263" s="33"/>
      <c r="AI1263" s="170"/>
      <c r="AJ1263" s="170"/>
      <c r="AK1263" s="170"/>
      <c r="AL1263" s="170"/>
      <c r="AM1263" s="33"/>
      <c r="AN1263" s="48"/>
      <c r="AO1263" s="34"/>
      <c r="AP1263" s="38"/>
      <c r="AQ1263" s="34"/>
      <c r="AR1263" s="31"/>
      <c r="AS1263" s="38"/>
      <c r="AT1263" s="38"/>
      <c r="AU1263" s="37"/>
      <c r="AV1263" s="38"/>
      <c r="AW1263" s="38"/>
      <c r="AX1263" s="147"/>
      <c r="AY1263" s="60"/>
      <c r="AZ1263" s="60"/>
      <c r="BA1263" s="148"/>
      <c r="BB1263" s="282"/>
      <c r="BC1263" s="283"/>
      <c r="BD1263" s="147"/>
      <c r="BE1263" s="147"/>
      <c r="BF1263" s="147"/>
      <c r="BG1263" s="147"/>
      <c r="BH1263" s="147"/>
      <c r="BI1263" s="147"/>
      <c r="BJ1263" s="147"/>
      <c r="BK1263" s="148"/>
      <c r="BL1263" s="149"/>
      <c r="BM1263" s="149"/>
      <c r="BN1263" s="147"/>
      <c r="BO1263" s="38"/>
      <c r="BP1263" s="38"/>
      <c r="BQ1263" s="187"/>
      <c r="BR1263" s="61"/>
      <c r="BS1263" s="61"/>
      <c r="BT1263" s="188"/>
      <c r="BU1263" s="275"/>
      <c r="BV1263" s="275"/>
      <c r="BW1263" s="187"/>
      <c r="BX1263" s="187"/>
      <c r="BY1263" s="187"/>
      <c r="BZ1263" s="187"/>
      <c r="CA1263" s="187"/>
      <c r="CB1263" s="187"/>
      <c r="CC1263" s="187"/>
      <c r="CD1263" s="187"/>
      <c r="CE1263" s="187"/>
      <c r="CF1263" s="188"/>
      <c r="CG1263" s="189"/>
      <c r="CH1263" s="189"/>
      <c r="CI1263" s="187"/>
      <c r="CJ1263" s="38"/>
      <c r="CK1263" s="38"/>
      <c r="CL1263" s="38"/>
      <c r="CM1263" s="38"/>
      <c r="CN1263" s="38"/>
      <c r="CO1263" s="38"/>
      <c r="CP1263" s="38"/>
      <c r="CQ1263" s="38"/>
      <c r="CR1263" s="38"/>
      <c r="CS1263" s="38"/>
    </row>
    <row r="1264" spans="1:97" ht="13.5" customHeight="1" x14ac:dyDescent="0.35">
      <c r="A1264" s="25"/>
      <c r="B1264" s="132"/>
      <c r="C1264" s="27"/>
      <c r="D1264" s="104"/>
      <c r="E1264" s="105"/>
      <c r="F1264" s="29"/>
      <c r="G1264" s="30"/>
      <c r="H1264" s="30"/>
      <c r="I1264" s="31"/>
      <c r="J1264" s="106"/>
      <c r="K1264" s="106"/>
      <c r="L1264" s="107"/>
      <c r="M1264" s="107"/>
      <c r="N1264" s="108"/>
      <c r="O1264" s="108"/>
      <c r="P1264" s="108"/>
      <c r="Q1264" s="108"/>
      <c r="R1264" s="108"/>
      <c r="S1264" s="107"/>
      <c r="T1264" s="107"/>
      <c r="U1264" s="33"/>
      <c r="V1264" s="31"/>
      <c r="W1264" s="38"/>
      <c r="X1264" s="38"/>
      <c r="Y1264" s="38"/>
      <c r="Z1264" s="38"/>
      <c r="AA1264" s="38"/>
      <c r="AB1264" s="33"/>
      <c r="AC1264" s="33"/>
      <c r="AD1264" s="33"/>
      <c r="AE1264" s="33"/>
      <c r="AF1264" s="33"/>
      <c r="AG1264" s="33"/>
      <c r="AH1264" s="33"/>
      <c r="AI1264" s="170"/>
      <c r="AJ1264" s="170"/>
      <c r="AK1264" s="170"/>
      <c r="AL1264" s="170"/>
      <c r="AM1264" s="33"/>
      <c r="AN1264" s="48"/>
      <c r="AO1264" s="34"/>
      <c r="AP1264" s="38"/>
      <c r="AQ1264" s="34"/>
      <c r="AR1264" s="31"/>
      <c r="AS1264" s="38"/>
      <c r="AT1264" s="38"/>
      <c r="AU1264" s="37"/>
      <c r="AV1264" s="38"/>
      <c r="AW1264" s="38"/>
      <c r="AX1264" s="147"/>
      <c r="AY1264" s="60"/>
      <c r="AZ1264" s="60"/>
      <c r="BA1264" s="148"/>
      <c r="BB1264" s="282"/>
      <c r="BC1264" s="283"/>
      <c r="BD1264" s="147"/>
      <c r="BE1264" s="147"/>
      <c r="BF1264" s="147"/>
      <c r="BG1264" s="147"/>
      <c r="BH1264" s="147"/>
      <c r="BI1264" s="147"/>
      <c r="BJ1264" s="147"/>
      <c r="BK1264" s="148"/>
      <c r="BL1264" s="149"/>
      <c r="BM1264" s="149"/>
      <c r="BN1264" s="147"/>
      <c r="BO1264" s="38"/>
      <c r="BP1264" s="38"/>
      <c r="BQ1264" s="187"/>
      <c r="BR1264" s="61"/>
      <c r="BS1264" s="61"/>
      <c r="BT1264" s="188"/>
      <c r="BU1264" s="275"/>
      <c r="BV1264" s="275"/>
      <c r="BW1264" s="187"/>
      <c r="BX1264" s="187"/>
      <c r="BY1264" s="187"/>
      <c r="BZ1264" s="187"/>
      <c r="CA1264" s="187"/>
      <c r="CB1264" s="187"/>
      <c r="CC1264" s="187"/>
      <c r="CD1264" s="187"/>
      <c r="CE1264" s="187"/>
      <c r="CF1264" s="188"/>
      <c r="CG1264" s="189"/>
      <c r="CH1264" s="189"/>
      <c r="CI1264" s="187"/>
      <c r="CJ1264" s="38"/>
      <c r="CK1264" s="38"/>
      <c r="CL1264" s="38"/>
      <c r="CM1264" s="38"/>
      <c r="CN1264" s="38"/>
      <c r="CO1264" s="38"/>
      <c r="CP1264" s="38"/>
      <c r="CQ1264" s="38"/>
      <c r="CR1264" s="38"/>
      <c r="CS1264" s="38"/>
    </row>
    <row r="1265" spans="1:97" ht="13.5" customHeight="1" x14ac:dyDescent="0.35">
      <c r="A1265" s="25"/>
      <c r="B1265" s="132"/>
      <c r="C1265" s="27"/>
      <c r="D1265" s="104"/>
      <c r="E1265" s="105"/>
      <c r="F1265" s="29"/>
      <c r="G1265" s="30"/>
      <c r="H1265" s="30"/>
      <c r="I1265" s="31"/>
      <c r="J1265" s="106"/>
      <c r="K1265" s="106"/>
      <c r="L1265" s="107"/>
      <c r="M1265" s="107"/>
      <c r="N1265" s="108"/>
      <c r="O1265" s="108"/>
      <c r="P1265" s="108"/>
      <c r="Q1265" s="108"/>
      <c r="R1265" s="108"/>
      <c r="S1265" s="107"/>
      <c r="T1265" s="107"/>
      <c r="U1265" s="33"/>
      <c r="V1265" s="31"/>
      <c r="W1265" s="38"/>
      <c r="X1265" s="38"/>
      <c r="Y1265" s="38"/>
      <c r="Z1265" s="38"/>
      <c r="AA1265" s="38"/>
      <c r="AB1265" s="33"/>
      <c r="AC1265" s="33"/>
      <c r="AD1265" s="33"/>
      <c r="AE1265" s="33"/>
      <c r="AF1265" s="33"/>
      <c r="AG1265" s="33"/>
      <c r="AH1265" s="33"/>
      <c r="AI1265" s="170"/>
      <c r="AJ1265" s="170"/>
      <c r="AK1265" s="170"/>
      <c r="AL1265" s="170"/>
      <c r="AM1265" s="33"/>
      <c r="AN1265" s="48"/>
      <c r="AO1265" s="34"/>
      <c r="AP1265" s="38"/>
      <c r="AQ1265" s="34"/>
      <c r="AR1265" s="31"/>
      <c r="AS1265" s="38"/>
      <c r="AT1265" s="38"/>
      <c r="AU1265" s="37"/>
      <c r="AV1265" s="38"/>
      <c r="AW1265" s="38"/>
      <c r="AX1265" s="147"/>
      <c r="AY1265" s="60"/>
      <c r="AZ1265" s="60"/>
      <c r="BA1265" s="148"/>
      <c r="BB1265" s="282"/>
      <c r="BC1265" s="283"/>
      <c r="BD1265" s="147"/>
      <c r="BE1265" s="147"/>
      <c r="BF1265" s="147"/>
      <c r="BG1265" s="147"/>
      <c r="BH1265" s="147"/>
      <c r="BI1265" s="147"/>
      <c r="BJ1265" s="147"/>
      <c r="BK1265" s="148"/>
      <c r="BL1265" s="149"/>
      <c r="BM1265" s="149"/>
      <c r="BN1265" s="147"/>
      <c r="BO1265" s="38"/>
      <c r="BP1265" s="38"/>
      <c r="BQ1265" s="187"/>
      <c r="BR1265" s="61"/>
      <c r="BS1265" s="61"/>
      <c r="BT1265" s="188"/>
      <c r="BU1265" s="275"/>
      <c r="BV1265" s="275"/>
      <c r="BW1265" s="187"/>
      <c r="BX1265" s="187"/>
      <c r="BY1265" s="187"/>
      <c r="BZ1265" s="187"/>
      <c r="CA1265" s="187"/>
      <c r="CB1265" s="187"/>
      <c r="CC1265" s="187"/>
      <c r="CD1265" s="187"/>
      <c r="CE1265" s="187"/>
      <c r="CF1265" s="188"/>
      <c r="CG1265" s="189"/>
      <c r="CH1265" s="189"/>
      <c r="CI1265" s="187"/>
      <c r="CJ1265" s="38"/>
      <c r="CK1265" s="38"/>
      <c r="CL1265" s="38"/>
      <c r="CM1265" s="38"/>
      <c r="CN1265" s="38"/>
      <c r="CO1265" s="38"/>
      <c r="CP1265" s="38"/>
      <c r="CQ1265" s="38"/>
      <c r="CR1265" s="38"/>
      <c r="CS1265" s="38"/>
    </row>
    <row r="1266" spans="1:97" ht="13.5" customHeight="1" x14ac:dyDescent="0.35">
      <c r="A1266" s="25"/>
      <c r="B1266" s="132"/>
      <c r="C1266" s="27"/>
      <c r="D1266" s="104"/>
      <c r="E1266" s="105"/>
      <c r="F1266" s="29"/>
      <c r="G1266" s="30"/>
      <c r="H1266" s="30"/>
      <c r="I1266" s="31"/>
      <c r="J1266" s="106"/>
      <c r="K1266" s="106"/>
      <c r="L1266" s="107"/>
      <c r="M1266" s="107"/>
      <c r="N1266" s="108"/>
      <c r="O1266" s="108"/>
      <c r="P1266" s="108"/>
      <c r="Q1266" s="108"/>
      <c r="R1266" s="108"/>
      <c r="S1266" s="107"/>
      <c r="T1266" s="107"/>
      <c r="U1266" s="33"/>
      <c r="V1266" s="31"/>
      <c r="W1266" s="38"/>
      <c r="X1266" s="38"/>
      <c r="Y1266" s="38"/>
      <c r="Z1266" s="38"/>
      <c r="AA1266" s="38"/>
      <c r="AB1266" s="33"/>
      <c r="AC1266" s="33"/>
      <c r="AD1266" s="33"/>
      <c r="AE1266" s="33"/>
      <c r="AF1266" s="33"/>
      <c r="AG1266" s="33"/>
      <c r="AH1266" s="33"/>
      <c r="AI1266" s="170"/>
      <c r="AJ1266" s="170"/>
      <c r="AK1266" s="170"/>
      <c r="AL1266" s="170"/>
      <c r="AM1266" s="33"/>
      <c r="AN1266" s="48"/>
      <c r="AO1266" s="34"/>
      <c r="AP1266" s="38"/>
      <c r="AQ1266" s="34"/>
      <c r="AR1266" s="31"/>
      <c r="AS1266" s="38"/>
      <c r="AT1266" s="38"/>
      <c r="AU1266" s="37"/>
      <c r="AV1266" s="38"/>
      <c r="AW1266" s="38"/>
      <c r="AX1266" s="147"/>
      <c r="AY1266" s="60"/>
      <c r="AZ1266" s="60"/>
      <c r="BA1266" s="148"/>
      <c r="BB1266" s="282"/>
      <c r="BC1266" s="283"/>
      <c r="BD1266" s="147"/>
      <c r="BE1266" s="147"/>
      <c r="BF1266" s="147"/>
      <c r="BG1266" s="147"/>
      <c r="BH1266" s="147"/>
      <c r="BI1266" s="147"/>
      <c r="BJ1266" s="147"/>
      <c r="BK1266" s="148"/>
      <c r="BL1266" s="149"/>
      <c r="BM1266" s="149"/>
      <c r="BN1266" s="147"/>
      <c r="BO1266" s="38"/>
      <c r="BP1266" s="38"/>
      <c r="BQ1266" s="187"/>
      <c r="BR1266" s="61"/>
      <c r="BS1266" s="61"/>
      <c r="BT1266" s="188"/>
      <c r="BU1266" s="275"/>
      <c r="BV1266" s="275"/>
      <c r="BW1266" s="187"/>
      <c r="BX1266" s="187"/>
      <c r="BY1266" s="187"/>
      <c r="BZ1266" s="187"/>
      <c r="CA1266" s="187"/>
      <c r="CB1266" s="187"/>
      <c r="CC1266" s="187"/>
      <c r="CD1266" s="187"/>
      <c r="CE1266" s="187"/>
      <c r="CF1266" s="188"/>
      <c r="CG1266" s="189"/>
      <c r="CH1266" s="189"/>
      <c r="CI1266" s="187"/>
      <c r="CJ1266" s="38"/>
      <c r="CK1266" s="38"/>
      <c r="CL1266" s="38"/>
      <c r="CM1266" s="38"/>
      <c r="CN1266" s="38"/>
      <c r="CO1266" s="38"/>
      <c r="CP1266" s="38"/>
      <c r="CQ1266" s="38"/>
      <c r="CR1266" s="38"/>
      <c r="CS1266" s="38"/>
    </row>
    <row r="1267" spans="1:97" ht="13.5" customHeight="1" x14ac:dyDescent="0.35">
      <c r="A1267" s="25"/>
      <c r="B1267" s="132"/>
      <c r="C1267" s="27"/>
      <c r="D1267" s="104"/>
      <c r="E1267" s="105"/>
      <c r="F1267" s="29"/>
      <c r="G1267" s="30"/>
      <c r="H1267" s="30"/>
      <c r="I1267" s="31"/>
      <c r="J1267" s="106"/>
      <c r="K1267" s="106"/>
      <c r="L1267" s="107"/>
      <c r="M1267" s="107"/>
      <c r="N1267" s="108"/>
      <c r="O1267" s="108"/>
      <c r="P1267" s="108"/>
      <c r="Q1267" s="108"/>
      <c r="R1267" s="108"/>
      <c r="S1267" s="107"/>
      <c r="T1267" s="107"/>
      <c r="U1267" s="33"/>
      <c r="V1267" s="31"/>
      <c r="W1267" s="38"/>
      <c r="X1267" s="38"/>
      <c r="Y1267" s="38"/>
      <c r="Z1267" s="38"/>
      <c r="AA1267" s="38"/>
      <c r="AB1267" s="33"/>
      <c r="AC1267" s="33"/>
      <c r="AD1267" s="33"/>
      <c r="AE1267" s="33"/>
      <c r="AF1267" s="33"/>
      <c r="AG1267" s="33"/>
      <c r="AH1267" s="33"/>
      <c r="AI1267" s="170"/>
      <c r="AJ1267" s="170"/>
      <c r="AK1267" s="170"/>
      <c r="AL1267" s="170"/>
      <c r="AM1267" s="33"/>
      <c r="AN1267" s="48"/>
      <c r="AO1267" s="34"/>
      <c r="AP1267" s="38"/>
      <c r="AQ1267" s="34"/>
      <c r="AR1267" s="31"/>
      <c r="AS1267" s="38"/>
      <c r="AT1267" s="38"/>
      <c r="AU1267" s="37"/>
      <c r="AV1267" s="38"/>
      <c r="AW1267" s="38"/>
      <c r="AX1267" s="147"/>
      <c r="AY1267" s="60"/>
      <c r="AZ1267" s="60"/>
      <c r="BA1267" s="148"/>
      <c r="BB1267" s="282"/>
      <c r="BC1267" s="283"/>
      <c r="BD1267" s="147"/>
      <c r="BE1267" s="147"/>
      <c r="BF1267" s="147"/>
      <c r="BG1267" s="147"/>
      <c r="BH1267" s="147"/>
      <c r="BI1267" s="147"/>
      <c r="BJ1267" s="147"/>
      <c r="BK1267" s="148"/>
      <c r="BL1267" s="149"/>
      <c r="BM1267" s="149"/>
      <c r="BN1267" s="147"/>
      <c r="BO1267" s="38"/>
      <c r="BP1267" s="38"/>
      <c r="BQ1267" s="187"/>
      <c r="BR1267" s="61"/>
      <c r="BS1267" s="61"/>
      <c r="BT1267" s="188"/>
      <c r="BU1267" s="275"/>
      <c r="BV1267" s="275"/>
      <c r="BW1267" s="187"/>
      <c r="BX1267" s="187"/>
      <c r="BY1267" s="187"/>
      <c r="BZ1267" s="187"/>
      <c r="CA1267" s="187"/>
      <c r="CB1267" s="187"/>
      <c r="CC1267" s="187"/>
      <c r="CD1267" s="187"/>
      <c r="CE1267" s="187"/>
      <c r="CF1267" s="188"/>
      <c r="CG1267" s="189"/>
      <c r="CH1267" s="189"/>
      <c r="CI1267" s="187"/>
      <c r="CJ1267" s="38"/>
      <c r="CK1267" s="38"/>
      <c r="CL1267" s="38"/>
      <c r="CM1267" s="38"/>
      <c r="CN1267" s="38"/>
      <c r="CO1267" s="38"/>
      <c r="CP1267" s="38"/>
      <c r="CQ1267" s="38"/>
      <c r="CR1267" s="38"/>
      <c r="CS1267" s="38"/>
    </row>
    <row r="1268" spans="1:97" ht="13.5" customHeight="1" x14ac:dyDescent="0.35">
      <c r="A1268" s="25"/>
      <c r="B1268" s="132"/>
      <c r="C1268" s="27"/>
      <c r="D1268" s="104"/>
      <c r="E1268" s="105"/>
      <c r="F1268" s="29"/>
      <c r="G1268" s="30"/>
      <c r="H1268" s="30"/>
      <c r="I1268" s="31"/>
      <c r="J1268" s="106"/>
      <c r="K1268" s="106"/>
      <c r="L1268" s="107"/>
      <c r="M1268" s="107"/>
      <c r="N1268" s="108"/>
      <c r="O1268" s="108"/>
      <c r="P1268" s="108"/>
      <c r="Q1268" s="108"/>
      <c r="R1268" s="108"/>
      <c r="S1268" s="107"/>
      <c r="T1268" s="107"/>
      <c r="U1268" s="33"/>
      <c r="V1268" s="31"/>
      <c r="W1268" s="38"/>
      <c r="X1268" s="38"/>
      <c r="Y1268" s="38"/>
      <c r="Z1268" s="38"/>
      <c r="AA1268" s="38"/>
      <c r="AB1268" s="33"/>
      <c r="AC1268" s="33"/>
      <c r="AD1268" s="33"/>
      <c r="AE1268" s="33"/>
      <c r="AF1268" s="33"/>
      <c r="AG1268" s="33"/>
      <c r="AH1268" s="33"/>
      <c r="AI1268" s="170"/>
      <c r="AJ1268" s="170"/>
      <c r="AK1268" s="170"/>
      <c r="AL1268" s="170"/>
      <c r="AM1268" s="33"/>
      <c r="AN1268" s="48"/>
      <c r="AO1268" s="34"/>
      <c r="AP1268" s="38"/>
      <c r="AQ1268" s="34"/>
      <c r="AR1268" s="31"/>
      <c r="AS1268" s="38"/>
      <c r="AT1268" s="38"/>
      <c r="AU1268" s="37"/>
      <c r="AV1268" s="38"/>
      <c r="AW1268" s="38"/>
      <c r="AX1268" s="147"/>
      <c r="AY1268" s="60"/>
      <c r="AZ1268" s="60"/>
      <c r="BA1268" s="148"/>
      <c r="BB1268" s="282"/>
      <c r="BC1268" s="283"/>
      <c r="BD1268" s="147"/>
      <c r="BE1268" s="147"/>
      <c r="BF1268" s="147"/>
      <c r="BG1268" s="147"/>
      <c r="BH1268" s="147"/>
      <c r="BI1268" s="147"/>
      <c r="BJ1268" s="147"/>
      <c r="BK1268" s="148"/>
      <c r="BL1268" s="149"/>
      <c r="BM1268" s="149"/>
      <c r="BN1268" s="147"/>
      <c r="BO1268" s="38"/>
      <c r="BP1268" s="38"/>
      <c r="BQ1268" s="187"/>
      <c r="BR1268" s="61"/>
      <c r="BS1268" s="61"/>
      <c r="BT1268" s="188"/>
      <c r="BU1268" s="275"/>
      <c r="BV1268" s="275"/>
      <c r="BW1268" s="187"/>
      <c r="BX1268" s="187"/>
      <c r="BY1268" s="187"/>
      <c r="BZ1268" s="187"/>
      <c r="CA1268" s="187"/>
      <c r="CB1268" s="187"/>
      <c r="CC1268" s="187"/>
      <c r="CD1268" s="187"/>
      <c r="CE1268" s="187"/>
      <c r="CF1268" s="188"/>
      <c r="CG1268" s="189"/>
      <c r="CH1268" s="189"/>
      <c r="CI1268" s="187"/>
      <c r="CJ1268" s="38"/>
      <c r="CK1268" s="38"/>
      <c r="CL1268" s="38"/>
      <c r="CM1268" s="38"/>
      <c r="CN1268" s="38"/>
      <c r="CO1268" s="38"/>
      <c r="CP1268" s="38"/>
      <c r="CQ1268" s="38"/>
      <c r="CR1268" s="38"/>
      <c r="CS1268" s="38"/>
    </row>
    <row r="1269" spans="1:97" ht="13.5" customHeight="1" x14ac:dyDescent="0.35">
      <c r="A1269" s="25"/>
      <c r="B1269" s="132"/>
      <c r="C1269" s="27"/>
      <c r="D1269" s="104"/>
      <c r="E1269" s="105"/>
      <c r="F1269" s="29"/>
      <c r="G1269" s="30"/>
      <c r="H1269" s="30"/>
      <c r="I1269" s="31"/>
      <c r="J1269" s="106"/>
      <c r="K1269" s="106"/>
      <c r="L1269" s="107"/>
      <c r="M1269" s="107"/>
      <c r="N1269" s="108"/>
      <c r="O1269" s="108"/>
      <c r="P1269" s="108"/>
      <c r="Q1269" s="108"/>
      <c r="R1269" s="108"/>
      <c r="S1269" s="107"/>
      <c r="T1269" s="107"/>
      <c r="U1269" s="33"/>
      <c r="V1269" s="31"/>
      <c r="W1269" s="38"/>
      <c r="X1269" s="38"/>
      <c r="Y1269" s="38"/>
      <c r="Z1269" s="38"/>
      <c r="AA1269" s="38"/>
      <c r="AB1269" s="33"/>
      <c r="AC1269" s="33"/>
      <c r="AD1269" s="33"/>
      <c r="AE1269" s="33"/>
      <c r="AF1269" s="33"/>
      <c r="AG1269" s="33"/>
      <c r="AH1269" s="33"/>
      <c r="AI1269" s="170"/>
      <c r="AJ1269" s="170"/>
      <c r="AK1269" s="170"/>
      <c r="AL1269" s="170"/>
      <c r="AM1269" s="33"/>
      <c r="AN1269" s="48"/>
      <c r="AO1269" s="34"/>
      <c r="AP1269" s="38"/>
      <c r="AQ1269" s="34"/>
      <c r="AR1269" s="31"/>
      <c r="AS1269" s="38"/>
      <c r="AT1269" s="38"/>
      <c r="AU1269" s="37"/>
      <c r="AV1269" s="38"/>
      <c r="AW1269" s="38"/>
      <c r="AX1269" s="147"/>
      <c r="AY1269" s="60"/>
      <c r="AZ1269" s="60"/>
      <c r="BA1269" s="148"/>
      <c r="BB1269" s="282"/>
      <c r="BC1269" s="283"/>
      <c r="BD1269" s="147"/>
      <c r="BE1269" s="147"/>
      <c r="BF1269" s="147"/>
      <c r="BG1269" s="147"/>
      <c r="BH1269" s="147"/>
      <c r="BI1269" s="147"/>
      <c r="BJ1269" s="147"/>
      <c r="BK1269" s="148"/>
      <c r="BL1269" s="149"/>
      <c r="BM1269" s="149"/>
      <c r="BN1269" s="147"/>
      <c r="BO1269" s="38"/>
      <c r="BP1269" s="38"/>
      <c r="BQ1269" s="187"/>
      <c r="BR1269" s="61"/>
      <c r="BS1269" s="61"/>
      <c r="BT1269" s="188"/>
      <c r="BU1269" s="275"/>
      <c r="BV1269" s="275"/>
      <c r="BW1269" s="187"/>
      <c r="BX1269" s="187"/>
      <c r="BY1269" s="187"/>
      <c r="BZ1269" s="187"/>
      <c r="CA1269" s="187"/>
      <c r="CB1269" s="187"/>
      <c r="CC1269" s="187"/>
      <c r="CD1269" s="187"/>
      <c r="CE1269" s="187"/>
      <c r="CF1269" s="188"/>
      <c r="CG1269" s="189"/>
      <c r="CH1269" s="189"/>
      <c r="CI1269" s="187"/>
      <c r="CJ1269" s="38"/>
      <c r="CK1269" s="38"/>
      <c r="CL1269" s="38"/>
      <c r="CM1269" s="38"/>
      <c r="CN1269" s="38"/>
      <c r="CO1269" s="38"/>
      <c r="CP1269" s="38"/>
      <c r="CQ1269" s="38"/>
      <c r="CR1269" s="38"/>
      <c r="CS1269" s="38"/>
    </row>
    <row r="1270" spans="1:97" ht="13.5" customHeight="1" x14ac:dyDescent="0.35">
      <c r="A1270" s="25"/>
      <c r="B1270" s="132"/>
      <c r="C1270" s="27"/>
      <c r="D1270" s="104"/>
      <c r="E1270" s="105"/>
      <c r="F1270" s="29"/>
      <c r="G1270" s="30"/>
      <c r="H1270" s="30"/>
      <c r="I1270" s="31"/>
      <c r="J1270" s="106"/>
      <c r="K1270" s="106"/>
      <c r="L1270" s="107"/>
      <c r="M1270" s="107"/>
      <c r="N1270" s="108"/>
      <c r="O1270" s="108"/>
      <c r="P1270" s="108"/>
      <c r="Q1270" s="108"/>
      <c r="R1270" s="108"/>
      <c r="S1270" s="107"/>
      <c r="T1270" s="107"/>
      <c r="U1270" s="33"/>
      <c r="V1270" s="31"/>
      <c r="W1270" s="38"/>
      <c r="X1270" s="38"/>
      <c r="Y1270" s="38"/>
      <c r="Z1270" s="38"/>
      <c r="AA1270" s="38"/>
      <c r="AB1270" s="33"/>
      <c r="AC1270" s="33"/>
      <c r="AD1270" s="33"/>
      <c r="AE1270" s="33"/>
      <c r="AF1270" s="33"/>
      <c r="AG1270" s="33"/>
      <c r="AH1270" s="33"/>
      <c r="AI1270" s="170"/>
      <c r="AJ1270" s="170"/>
      <c r="AK1270" s="170"/>
      <c r="AL1270" s="170"/>
      <c r="AM1270" s="33"/>
      <c r="AN1270" s="48"/>
      <c r="AO1270" s="34"/>
      <c r="AP1270" s="38"/>
      <c r="AQ1270" s="34"/>
      <c r="AR1270" s="31"/>
      <c r="AS1270" s="38"/>
      <c r="AT1270" s="38"/>
      <c r="AU1270" s="37"/>
      <c r="AV1270" s="38"/>
      <c r="AW1270" s="38"/>
      <c r="AX1270" s="147"/>
      <c r="AY1270" s="60"/>
      <c r="AZ1270" s="60"/>
      <c r="BA1270" s="148"/>
      <c r="BB1270" s="282"/>
      <c r="BC1270" s="283"/>
      <c r="BD1270" s="147"/>
      <c r="BE1270" s="147"/>
      <c r="BF1270" s="147"/>
      <c r="BG1270" s="147"/>
      <c r="BH1270" s="147"/>
      <c r="BI1270" s="147"/>
      <c r="BJ1270" s="147"/>
      <c r="BK1270" s="148"/>
      <c r="BL1270" s="149"/>
      <c r="BM1270" s="149"/>
      <c r="BN1270" s="147"/>
      <c r="BO1270" s="38"/>
      <c r="BP1270" s="38"/>
      <c r="BQ1270" s="187"/>
      <c r="BR1270" s="61"/>
      <c r="BS1270" s="61"/>
      <c r="BT1270" s="188"/>
      <c r="BU1270" s="275"/>
      <c r="BV1270" s="275"/>
      <c r="BW1270" s="187"/>
      <c r="BX1270" s="187"/>
      <c r="BY1270" s="187"/>
      <c r="BZ1270" s="187"/>
      <c r="CA1270" s="187"/>
      <c r="CB1270" s="187"/>
      <c r="CC1270" s="187"/>
      <c r="CD1270" s="187"/>
      <c r="CE1270" s="187"/>
      <c r="CF1270" s="188"/>
      <c r="CG1270" s="189"/>
      <c r="CH1270" s="189"/>
      <c r="CI1270" s="187"/>
      <c r="CJ1270" s="38"/>
      <c r="CK1270" s="38"/>
      <c r="CL1270" s="38"/>
      <c r="CM1270" s="38"/>
      <c r="CN1270" s="38"/>
      <c r="CO1270" s="38"/>
      <c r="CP1270" s="38"/>
      <c r="CQ1270" s="38"/>
      <c r="CR1270" s="38"/>
      <c r="CS1270" s="38"/>
    </row>
    <row r="1271" spans="1:97" ht="13.5" customHeight="1" x14ac:dyDescent="0.35">
      <c r="A1271" s="25"/>
      <c r="B1271" s="132"/>
      <c r="C1271" s="27"/>
      <c r="D1271" s="104"/>
      <c r="E1271" s="105"/>
      <c r="F1271" s="29"/>
      <c r="G1271" s="30"/>
      <c r="H1271" s="30"/>
      <c r="I1271" s="31"/>
      <c r="J1271" s="106"/>
      <c r="K1271" s="106"/>
      <c r="L1271" s="107"/>
      <c r="M1271" s="107"/>
      <c r="N1271" s="108"/>
      <c r="O1271" s="108"/>
      <c r="P1271" s="108"/>
      <c r="Q1271" s="108"/>
      <c r="R1271" s="108"/>
      <c r="S1271" s="107"/>
      <c r="T1271" s="107"/>
      <c r="U1271" s="33"/>
      <c r="V1271" s="31"/>
      <c r="W1271" s="38"/>
      <c r="X1271" s="38"/>
      <c r="Y1271" s="38"/>
      <c r="Z1271" s="38"/>
      <c r="AA1271" s="38"/>
      <c r="AB1271" s="33"/>
      <c r="AC1271" s="33"/>
      <c r="AD1271" s="33"/>
      <c r="AE1271" s="33"/>
      <c r="AF1271" s="33"/>
      <c r="AG1271" s="33"/>
      <c r="AH1271" s="33"/>
      <c r="AI1271" s="170"/>
      <c r="AJ1271" s="170"/>
      <c r="AK1271" s="170"/>
      <c r="AL1271" s="170"/>
      <c r="AM1271" s="33"/>
      <c r="AN1271" s="48"/>
      <c r="AO1271" s="34"/>
      <c r="AP1271" s="38"/>
      <c r="AQ1271" s="34"/>
      <c r="AR1271" s="31"/>
      <c r="AS1271" s="38"/>
      <c r="AT1271" s="38"/>
      <c r="AU1271" s="37"/>
      <c r="AV1271" s="38"/>
      <c r="AW1271" s="38"/>
      <c r="AX1271" s="147"/>
      <c r="AY1271" s="60"/>
      <c r="AZ1271" s="60"/>
      <c r="BA1271" s="148"/>
      <c r="BB1271" s="282"/>
      <c r="BC1271" s="283"/>
      <c r="BD1271" s="147"/>
      <c r="BE1271" s="147"/>
      <c r="BF1271" s="147"/>
      <c r="BG1271" s="147"/>
      <c r="BH1271" s="147"/>
      <c r="BI1271" s="147"/>
      <c r="BJ1271" s="147"/>
      <c r="BK1271" s="148"/>
      <c r="BL1271" s="149"/>
      <c r="BM1271" s="149"/>
      <c r="BN1271" s="147"/>
      <c r="BO1271" s="38"/>
      <c r="BP1271" s="38"/>
      <c r="BQ1271" s="187"/>
      <c r="BR1271" s="61"/>
      <c r="BS1271" s="61"/>
      <c r="BT1271" s="188"/>
      <c r="BU1271" s="275"/>
      <c r="BV1271" s="275"/>
      <c r="BW1271" s="187"/>
      <c r="BX1271" s="187"/>
      <c r="BY1271" s="187"/>
      <c r="BZ1271" s="187"/>
      <c r="CA1271" s="187"/>
      <c r="CB1271" s="187"/>
      <c r="CC1271" s="187"/>
      <c r="CD1271" s="187"/>
      <c r="CE1271" s="187"/>
      <c r="CF1271" s="188"/>
      <c r="CG1271" s="189"/>
      <c r="CH1271" s="189"/>
      <c r="CI1271" s="187"/>
      <c r="CJ1271" s="38"/>
      <c r="CK1271" s="38"/>
      <c r="CL1271" s="38"/>
      <c r="CM1271" s="38"/>
      <c r="CN1271" s="38"/>
      <c r="CO1271" s="38"/>
      <c r="CP1271" s="38"/>
      <c r="CQ1271" s="38"/>
      <c r="CR1271" s="38"/>
      <c r="CS1271" s="38"/>
    </row>
    <row r="1272" spans="1:97" ht="13.5" customHeight="1" x14ac:dyDescent="0.35">
      <c r="A1272" s="25"/>
      <c r="B1272" s="132"/>
      <c r="C1272" s="27"/>
      <c r="D1272" s="104"/>
      <c r="E1272" s="105"/>
      <c r="F1272" s="29"/>
      <c r="G1272" s="30"/>
      <c r="H1272" s="30"/>
      <c r="I1272" s="31"/>
      <c r="J1272" s="106"/>
      <c r="K1272" s="106"/>
      <c r="L1272" s="107"/>
      <c r="M1272" s="107"/>
      <c r="N1272" s="108"/>
      <c r="O1272" s="108"/>
      <c r="P1272" s="108"/>
      <c r="Q1272" s="108"/>
      <c r="R1272" s="108"/>
      <c r="S1272" s="107"/>
      <c r="T1272" s="107"/>
      <c r="U1272" s="33"/>
      <c r="V1272" s="31"/>
      <c r="W1272" s="38"/>
      <c r="X1272" s="38"/>
      <c r="Y1272" s="38"/>
      <c r="Z1272" s="38"/>
      <c r="AA1272" s="38"/>
      <c r="AB1272" s="33"/>
      <c r="AC1272" s="33"/>
      <c r="AD1272" s="33"/>
      <c r="AE1272" s="33"/>
      <c r="AF1272" s="33"/>
      <c r="AG1272" s="33"/>
      <c r="AH1272" s="33"/>
      <c r="AI1272" s="170"/>
      <c r="AJ1272" s="170"/>
      <c r="AK1272" s="170"/>
      <c r="AL1272" s="170"/>
      <c r="AM1272" s="33"/>
      <c r="AN1272" s="48"/>
      <c r="AO1272" s="34"/>
      <c r="AP1272" s="38"/>
      <c r="AQ1272" s="34"/>
      <c r="AR1272" s="31"/>
      <c r="AS1272" s="38"/>
      <c r="AT1272" s="38"/>
      <c r="AU1272" s="37"/>
      <c r="AV1272" s="38"/>
      <c r="AW1272" s="38"/>
      <c r="AX1272" s="147"/>
      <c r="AY1272" s="60"/>
      <c r="AZ1272" s="60"/>
      <c r="BA1272" s="148"/>
      <c r="BB1272" s="282"/>
      <c r="BC1272" s="283"/>
      <c r="BD1272" s="147"/>
      <c r="BE1272" s="147"/>
      <c r="BF1272" s="147"/>
      <c r="BG1272" s="147"/>
      <c r="BH1272" s="147"/>
      <c r="BI1272" s="147"/>
      <c r="BJ1272" s="147"/>
      <c r="BK1272" s="148"/>
      <c r="BL1272" s="149"/>
      <c r="BM1272" s="149"/>
      <c r="BN1272" s="147"/>
      <c r="BO1272" s="38"/>
      <c r="BP1272" s="38"/>
      <c r="BQ1272" s="187"/>
      <c r="BR1272" s="61"/>
      <c r="BS1272" s="61"/>
      <c r="BT1272" s="188"/>
      <c r="BU1272" s="275"/>
      <c r="BV1272" s="275"/>
      <c r="BW1272" s="187"/>
      <c r="BX1272" s="187"/>
      <c r="BY1272" s="187"/>
      <c r="BZ1272" s="187"/>
      <c r="CA1272" s="187"/>
      <c r="CB1272" s="187"/>
      <c r="CC1272" s="187"/>
      <c r="CD1272" s="187"/>
      <c r="CE1272" s="187"/>
      <c r="CF1272" s="188"/>
      <c r="CG1272" s="189"/>
      <c r="CH1272" s="189"/>
      <c r="CI1272" s="187"/>
      <c r="CJ1272" s="38"/>
      <c r="CK1272" s="38"/>
      <c r="CL1272" s="38"/>
      <c r="CM1272" s="38"/>
      <c r="CN1272" s="38"/>
      <c r="CO1272" s="38"/>
      <c r="CP1272" s="38"/>
      <c r="CQ1272" s="38"/>
      <c r="CR1272" s="38"/>
      <c r="CS1272" s="38"/>
    </row>
    <row r="1273" spans="1:97" ht="13.5" customHeight="1" x14ac:dyDescent="0.35">
      <c r="A1273" s="25"/>
      <c r="B1273" s="132"/>
      <c r="C1273" s="27"/>
      <c r="D1273" s="104"/>
      <c r="E1273" s="105"/>
      <c r="F1273" s="29"/>
      <c r="G1273" s="30"/>
      <c r="H1273" s="30"/>
      <c r="I1273" s="31"/>
      <c r="J1273" s="106"/>
      <c r="K1273" s="106"/>
      <c r="L1273" s="107"/>
      <c r="M1273" s="107"/>
      <c r="N1273" s="108"/>
      <c r="O1273" s="108"/>
      <c r="P1273" s="108"/>
      <c r="Q1273" s="108"/>
      <c r="R1273" s="108"/>
      <c r="S1273" s="107"/>
      <c r="T1273" s="107"/>
      <c r="U1273" s="33"/>
      <c r="V1273" s="31"/>
      <c r="W1273" s="38"/>
      <c r="X1273" s="38"/>
      <c r="Y1273" s="38"/>
      <c r="Z1273" s="38"/>
      <c r="AA1273" s="38"/>
      <c r="AB1273" s="33"/>
      <c r="AC1273" s="33"/>
      <c r="AD1273" s="33"/>
      <c r="AE1273" s="33"/>
      <c r="AF1273" s="33"/>
      <c r="AG1273" s="33"/>
      <c r="AH1273" s="33"/>
      <c r="AI1273" s="170"/>
      <c r="AJ1273" s="170"/>
      <c r="AK1273" s="170"/>
      <c r="AL1273" s="170"/>
      <c r="AM1273" s="33"/>
      <c r="AN1273" s="48"/>
      <c r="AO1273" s="34"/>
      <c r="AP1273" s="38"/>
      <c r="AQ1273" s="34"/>
      <c r="AR1273" s="31"/>
      <c r="AS1273" s="38"/>
      <c r="AT1273" s="38"/>
      <c r="AU1273" s="37"/>
      <c r="AV1273" s="38"/>
      <c r="AW1273" s="38"/>
      <c r="AX1273" s="147"/>
      <c r="AY1273" s="60"/>
      <c r="AZ1273" s="60"/>
      <c r="BA1273" s="148"/>
      <c r="BB1273" s="282"/>
      <c r="BC1273" s="283"/>
      <c r="BD1273" s="147"/>
      <c r="BE1273" s="147"/>
      <c r="BF1273" s="147"/>
      <c r="BG1273" s="147"/>
      <c r="BH1273" s="147"/>
      <c r="BI1273" s="147"/>
      <c r="BJ1273" s="147"/>
      <c r="BK1273" s="148"/>
      <c r="BL1273" s="149"/>
      <c r="BM1273" s="149"/>
      <c r="BN1273" s="147"/>
      <c r="BO1273" s="38"/>
      <c r="BP1273" s="38"/>
      <c r="BQ1273" s="187"/>
      <c r="BR1273" s="61"/>
      <c r="BS1273" s="61"/>
      <c r="BT1273" s="188"/>
      <c r="BU1273" s="275"/>
      <c r="BV1273" s="275"/>
      <c r="BW1273" s="187"/>
      <c r="BX1273" s="187"/>
      <c r="BY1273" s="187"/>
      <c r="BZ1273" s="187"/>
      <c r="CA1273" s="187"/>
      <c r="CB1273" s="187"/>
      <c r="CC1273" s="187"/>
      <c r="CD1273" s="187"/>
      <c r="CE1273" s="187"/>
      <c r="CF1273" s="188"/>
      <c r="CG1273" s="189"/>
      <c r="CH1273" s="189"/>
      <c r="CI1273" s="187"/>
      <c r="CJ1273" s="38"/>
      <c r="CK1273" s="38"/>
      <c r="CL1273" s="38"/>
      <c r="CM1273" s="38"/>
      <c r="CN1273" s="38"/>
      <c r="CO1273" s="38"/>
      <c r="CP1273" s="38"/>
      <c r="CQ1273" s="38"/>
      <c r="CR1273" s="38"/>
      <c r="CS1273" s="38"/>
    </row>
    <row r="1274" spans="1:97" ht="13.5" customHeight="1" x14ac:dyDescent="0.35">
      <c r="A1274" s="25"/>
      <c r="B1274" s="132"/>
      <c r="C1274" s="27"/>
      <c r="D1274" s="104"/>
      <c r="E1274" s="105"/>
      <c r="F1274" s="29"/>
      <c r="G1274" s="30"/>
      <c r="H1274" s="30"/>
      <c r="I1274" s="31"/>
      <c r="J1274" s="106"/>
      <c r="K1274" s="106"/>
      <c r="L1274" s="107"/>
      <c r="M1274" s="107"/>
      <c r="N1274" s="108"/>
      <c r="O1274" s="108"/>
      <c r="P1274" s="108"/>
      <c r="Q1274" s="108"/>
      <c r="R1274" s="108"/>
      <c r="S1274" s="107"/>
      <c r="T1274" s="107"/>
      <c r="U1274" s="33"/>
      <c r="V1274" s="31"/>
      <c r="W1274" s="38"/>
      <c r="X1274" s="38"/>
      <c r="Y1274" s="38"/>
      <c r="Z1274" s="38"/>
      <c r="AA1274" s="38"/>
      <c r="AB1274" s="33"/>
      <c r="AC1274" s="33"/>
      <c r="AD1274" s="33"/>
      <c r="AE1274" s="33"/>
      <c r="AF1274" s="33"/>
      <c r="AG1274" s="33"/>
      <c r="AH1274" s="33"/>
      <c r="AI1274" s="170"/>
      <c r="AJ1274" s="170"/>
      <c r="AK1274" s="170"/>
      <c r="AL1274" s="170"/>
      <c r="AM1274" s="33"/>
      <c r="AN1274" s="48"/>
      <c r="AO1274" s="34"/>
      <c r="AP1274" s="38"/>
      <c r="AQ1274" s="34"/>
      <c r="AR1274" s="31"/>
      <c r="AS1274" s="38"/>
      <c r="AT1274" s="38"/>
      <c r="AU1274" s="37"/>
      <c r="AV1274" s="38"/>
      <c r="AW1274" s="38"/>
      <c r="AX1274" s="147"/>
      <c r="AY1274" s="60"/>
      <c r="AZ1274" s="60"/>
      <c r="BA1274" s="148"/>
      <c r="BB1274" s="282"/>
      <c r="BC1274" s="283"/>
      <c r="BD1274" s="147"/>
      <c r="BE1274" s="147"/>
      <c r="BF1274" s="147"/>
      <c r="BG1274" s="147"/>
      <c r="BH1274" s="147"/>
      <c r="BI1274" s="147"/>
      <c r="BJ1274" s="147"/>
      <c r="BK1274" s="148"/>
      <c r="BL1274" s="149"/>
      <c r="BM1274" s="149"/>
      <c r="BN1274" s="147"/>
      <c r="BO1274" s="38"/>
      <c r="BP1274" s="38"/>
      <c r="BQ1274" s="187"/>
      <c r="BR1274" s="61"/>
      <c r="BS1274" s="61"/>
      <c r="BT1274" s="188"/>
      <c r="BU1274" s="275"/>
      <c r="BV1274" s="275"/>
      <c r="BW1274" s="187"/>
      <c r="BX1274" s="187"/>
      <c r="BY1274" s="187"/>
      <c r="BZ1274" s="187"/>
      <c r="CA1274" s="187"/>
      <c r="CB1274" s="187"/>
      <c r="CC1274" s="187"/>
      <c r="CD1274" s="187"/>
      <c r="CE1274" s="187"/>
      <c r="CF1274" s="188"/>
      <c r="CG1274" s="189"/>
      <c r="CH1274" s="189"/>
      <c r="CI1274" s="187"/>
      <c r="CJ1274" s="38"/>
      <c r="CK1274" s="38"/>
      <c r="CL1274" s="38"/>
      <c r="CM1274" s="38"/>
      <c r="CN1274" s="38"/>
      <c r="CO1274" s="38"/>
      <c r="CP1274" s="38"/>
      <c r="CQ1274" s="38"/>
      <c r="CR1274" s="38"/>
      <c r="CS1274" s="38"/>
    </row>
    <row r="1275" spans="1:97" ht="13.5" customHeight="1" x14ac:dyDescent="0.35">
      <c r="A1275" s="25"/>
      <c r="B1275" s="132"/>
      <c r="C1275" s="27"/>
      <c r="D1275" s="104"/>
      <c r="E1275" s="105"/>
      <c r="F1275" s="29"/>
      <c r="G1275" s="30"/>
      <c r="H1275" s="30"/>
      <c r="I1275" s="31"/>
      <c r="J1275" s="106"/>
      <c r="K1275" s="106"/>
      <c r="L1275" s="107"/>
      <c r="M1275" s="107"/>
      <c r="N1275" s="108"/>
      <c r="O1275" s="108"/>
      <c r="P1275" s="108"/>
      <c r="Q1275" s="108"/>
      <c r="R1275" s="108"/>
      <c r="S1275" s="107"/>
      <c r="T1275" s="107"/>
      <c r="U1275" s="33"/>
      <c r="V1275" s="31"/>
      <c r="W1275" s="38"/>
      <c r="X1275" s="38"/>
      <c r="Y1275" s="38"/>
      <c r="Z1275" s="38"/>
      <c r="AA1275" s="38"/>
      <c r="AB1275" s="33"/>
      <c r="AC1275" s="33"/>
      <c r="AD1275" s="33"/>
      <c r="AE1275" s="33"/>
      <c r="AF1275" s="33"/>
      <c r="AG1275" s="33"/>
      <c r="AH1275" s="33"/>
      <c r="AI1275" s="170"/>
      <c r="AJ1275" s="170"/>
      <c r="AK1275" s="170"/>
      <c r="AL1275" s="170"/>
      <c r="AM1275" s="33"/>
      <c r="AN1275" s="48"/>
      <c r="AO1275" s="34"/>
      <c r="AP1275" s="38"/>
      <c r="AQ1275" s="34"/>
      <c r="AR1275" s="31"/>
      <c r="AS1275" s="38"/>
      <c r="AT1275" s="38"/>
      <c r="AU1275" s="37"/>
      <c r="AV1275" s="38"/>
      <c r="AW1275" s="38"/>
      <c r="AX1275" s="147"/>
      <c r="AY1275" s="60"/>
      <c r="AZ1275" s="60"/>
      <c r="BA1275" s="148"/>
      <c r="BB1275" s="282"/>
      <c r="BC1275" s="283"/>
      <c r="BD1275" s="147"/>
      <c r="BE1275" s="147"/>
      <c r="BF1275" s="147"/>
      <c r="BG1275" s="147"/>
      <c r="BH1275" s="147"/>
      <c r="BI1275" s="147"/>
      <c r="BJ1275" s="147"/>
      <c r="BK1275" s="148"/>
      <c r="BL1275" s="149"/>
      <c r="BM1275" s="149"/>
      <c r="BN1275" s="147"/>
      <c r="BO1275" s="38"/>
      <c r="BP1275" s="38"/>
      <c r="BQ1275" s="187"/>
      <c r="BR1275" s="61"/>
      <c r="BS1275" s="61"/>
      <c r="BT1275" s="188"/>
      <c r="BU1275" s="275"/>
      <c r="BV1275" s="275"/>
      <c r="BW1275" s="187"/>
      <c r="BX1275" s="187"/>
      <c r="BY1275" s="187"/>
      <c r="BZ1275" s="187"/>
      <c r="CA1275" s="187"/>
      <c r="CB1275" s="187"/>
      <c r="CC1275" s="187"/>
      <c r="CD1275" s="187"/>
      <c r="CE1275" s="187"/>
      <c r="CF1275" s="188"/>
      <c r="CG1275" s="189"/>
      <c r="CH1275" s="189"/>
      <c r="CI1275" s="187"/>
      <c r="CJ1275" s="38"/>
      <c r="CK1275" s="38"/>
      <c r="CL1275" s="38"/>
      <c r="CM1275" s="38"/>
      <c r="CN1275" s="38"/>
      <c r="CO1275" s="38"/>
      <c r="CP1275" s="38"/>
      <c r="CQ1275" s="38"/>
      <c r="CR1275" s="38"/>
      <c r="CS1275" s="38"/>
    </row>
    <row r="1276" spans="1:97" ht="13.5" customHeight="1" x14ac:dyDescent="0.35">
      <c r="A1276" s="25"/>
      <c r="B1276" s="132"/>
      <c r="C1276" s="27"/>
      <c r="D1276" s="104"/>
      <c r="E1276" s="105"/>
      <c r="F1276" s="29"/>
      <c r="G1276" s="30"/>
      <c r="H1276" s="30"/>
      <c r="I1276" s="31"/>
      <c r="J1276" s="106"/>
      <c r="K1276" s="106"/>
      <c r="L1276" s="107"/>
      <c r="M1276" s="107"/>
      <c r="N1276" s="108"/>
      <c r="O1276" s="108"/>
      <c r="P1276" s="108"/>
      <c r="Q1276" s="108"/>
      <c r="R1276" s="108"/>
      <c r="S1276" s="107"/>
      <c r="T1276" s="107"/>
      <c r="U1276" s="33"/>
      <c r="V1276" s="31"/>
      <c r="W1276" s="38"/>
      <c r="X1276" s="38"/>
      <c r="Y1276" s="38"/>
      <c r="Z1276" s="38"/>
      <c r="AA1276" s="38"/>
      <c r="AB1276" s="33"/>
      <c r="AC1276" s="33"/>
      <c r="AD1276" s="33"/>
      <c r="AE1276" s="33"/>
      <c r="AF1276" s="33"/>
      <c r="AG1276" s="33"/>
      <c r="AH1276" s="33"/>
      <c r="AI1276" s="170"/>
      <c r="AJ1276" s="170"/>
      <c r="AK1276" s="170"/>
      <c r="AL1276" s="170"/>
      <c r="AM1276" s="33"/>
      <c r="AN1276" s="48"/>
      <c r="AO1276" s="34"/>
      <c r="AP1276" s="38"/>
      <c r="AQ1276" s="34"/>
      <c r="AR1276" s="31"/>
      <c r="AS1276" s="38"/>
      <c r="AT1276" s="38"/>
      <c r="AU1276" s="37"/>
      <c r="AV1276" s="38"/>
      <c r="AW1276" s="38"/>
      <c r="AX1276" s="147"/>
      <c r="AY1276" s="60"/>
      <c r="AZ1276" s="60"/>
      <c r="BA1276" s="148"/>
      <c r="BB1276" s="282"/>
      <c r="BC1276" s="283"/>
      <c r="BD1276" s="147"/>
      <c r="BE1276" s="147"/>
      <c r="BF1276" s="147"/>
      <c r="BG1276" s="147"/>
      <c r="BH1276" s="147"/>
      <c r="BI1276" s="147"/>
      <c r="BJ1276" s="147"/>
      <c r="BK1276" s="148"/>
      <c r="BL1276" s="149"/>
      <c r="BM1276" s="149"/>
      <c r="BN1276" s="147"/>
      <c r="BO1276" s="38"/>
      <c r="BP1276" s="38"/>
      <c r="BQ1276" s="187"/>
      <c r="BR1276" s="61"/>
      <c r="BS1276" s="61"/>
      <c r="BT1276" s="188"/>
      <c r="BU1276" s="275"/>
      <c r="BV1276" s="275"/>
      <c r="BW1276" s="187"/>
      <c r="BX1276" s="187"/>
      <c r="BY1276" s="187"/>
      <c r="BZ1276" s="187"/>
      <c r="CA1276" s="187"/>
      <c r="CB1276" s="187"/>
      <c r="CC1276" s="187"/>
      <c r="CD1276" s="187"/>
      <c r="CE1276" s="187"/>
      <c r="CF1276" s="188"/>
      <c r="CG1276" s="189"/>
      <c r="CH1276" s="189"/>
      <c r="CI1276" s="187"/>
      <c r="CJ1276" s="38"/>
      <c r="CK1276" s="38"/>
      <c r="CL1276" s="38"/>
      <c r="CM1276" s="38"/>
      <c r="CN1276" s="38"/>
      <c r="CO1276" s="38"/>
      <c r="CP1276" s="38"/>
      <c r="CQ1276" s="38"/>
      <c r="CR1276" s="38"/>
      <c r="CS1276" s="38"/>
    </row>
    <row r="1277" spans="1:97" ht="13.5" customHeight="1" x14ac:dyDescent="0.35">
      <c r="A1277" s="25"/>
      <c r="B1277" s="132"/>
      <c r="C1277" s="27"/>
      <c r="D1277" s="104"/>
      <c r="E1277" s="105"/>
      <c r="F1277" s="29"/>
      <c r="G1277" s="30"/>
      <c r="H1277" s="30"/>
      <c r="I1277" s="31"/>
      <c r="J1277" s="106"/>
      <c r="K1277" s="106"/>
      <c r="L1277" s="107"/>
      <c r="M1277" s="107"/>
      <c r="N1277" s="108"/>
      <c r="O1277" s="108"/>
      <c r="P1277" s="108"/>
      <c r="Q1277" s="108"/>
      <c r="R1277" s="108"/>
      <c r="S1277" s="107"/>
      <c r="T1277" s="107"/>
      <c r="U1277" s="33"/>
      <c r="V1277" s="31"/>
      <c r="W1277" s="38"/>
      <c r="X1277" s="38"/>
      <c r="Y1277" s="38"/>
      <c r="Z1277" s="38"/>
      <c r="AA1277" s="38"/>
      <c r="AB1277" s="33"/>
      <c r="AC1277" s="33"/>
      <c r="AD1277" s="33"/>
      <c r="AE1277" s="33"/>
      <c r="AF1277" s="33"/>
      <c r="AG1277" s="33"/>
      <c r="AH1277" s="33"/>
      <c r="AI1277" s="170"/>
      <c r="AJ1277" s="170"/>
      <c r="AK1277" s="170"/>
      <c r="AL1277" s="170"/>
      <c r="AM1277" s="33"/>
      <c r="AN1277" s="48"/>
      <c r="AO1277" s="34"/>
      <c r="AP1277" s="38"/>
      <c r="AQ1277" s="34"/>
      <c r="AR1277" s="31"/>
      <c r="AS1277" s="38"/>
      <c r="AT1277" s="38"/>
      <c r="AU1277" s="37"/>
      <c r="AV1277" s="38"/>
      <c r="AW1277" s="38"/>
      <c r="AX1277" s="147"/>
      <c r="AY1277" s="60"/>
      <c r="AZ1277" s="60"/>
      <c r="BA1277" s="148"/>
      <c r="BB1277" s="282"/>
      <c r="BC1277" s="283"/>
      <c r="BD1277" s="147"/>
      <c r="BE1277" s="147"/>
      <c r="BF1277" s="147"/>
      <c r="BG1277" s="147"/>
      <c r="BH1277" s="147"/>
      <c r="BI1277" s="147"/>
      <c r="BJ1277" s="147"/>
      <c r="BK1277" s="148"/>
      <c r="BL1277" s="149"/>
      <c r="BM1277" s="149"/>
      <c r="BN1277" s="147"/>
      <c r="BO1277" s="38"/>
      <c r="BP1277" s="38"/>
      <c r="BQ1277" s="187"/>
      <c r="BR1277" s="61"/>
      <c r="BS1277" s="61"/>
      <c r="BT1277" s="188"/>
      <c r="BU1277" s="275"/>
      <c r="BV1277" s="275"/>
      <c r="BW1277" s="187"/>
      <c r="BX1277" s="187"/>
      <c r="BY1277" s="187"/>
      <c r="BZ1277" s="187"/>
      <c r="CA1277" s="187"/>
      <c r="CB1277" s="187"/>
      <c r="CC1277" s="187"/>
      <c r="CD1277" s="187"/>
      <c r="CE1277" s="187"/>
      <c r="CF1277" s="188"/>
      <c r="CG1277" s="189"/>
      <c r="CH1277" s="189"/>
      <c r="CI1277" s="187"/>
      <c r="CJ1277" s="38"/>
      <c r="CK1277" s="38"/>
      <c r="CL1277" s="38"/>
      <c r="CM1277" s="38"/>
      <c r="CN1277" s="38"/>
      <c r="CO1277" s="38"/>
      <c r="CP1277" s="38"/>
      <c r="CQ1277" s="38"/>
      <c r="CR1277" s="38"/>
      <c r="CS1277" s="38"/>
    </row>
    <row r="1278" spans="1:97" ht="13.5" customHeight="1" x14ac:dyDescent="0.35">
      <c r="A1278" s="25"/>
      <c r="B1278" s="132"/>
      <c r="C1278" s="27"/>
      <c r="D1278" s="104"/>
      <c r="E1278" s="105"/>
      <c r="F1278" s="29"/>
      <c r="G1278" s="30"/>
      <c r="H1278" s="30"/>
      <c r="I1278" s="31"/>
      <c r="J1278" s="106"/>
      <c r="K1278" s="106"/>
      <c r="L1278" s="107"/>
      <c r="M1278" s="107"/>
      <c r="N1278" s="108"/>
      <c r="O1278" s="108"/>
      <c r="P1278" s="108"/>
      <c r="Q1278" s="108"/>
      <c r="R1278" s="108"/>
      <c r="S1278" s="107"/>
      <c r="T1278" s="107"/>
      <c r="U1278" s="33"/>
      <c r="V1278" s="31"/>
      <c r="W1278" s="38"/>
      <c r="X1278" s="38"/>
      <c r="Y1278" s="38"/>
      <c r="Z1278" s="38"/>
      <c r="AA1278" s="38"/>
      <c r="AB1278" s="33"/>
      <c r="AC1278" s="33"/>
      <c r="AD1278" s="33"/>
      <c r="AE1278" s="33"/>
      <c r="AF1278" s="33"/>
      <c r="AG1278" s="33"/>
      <c r="AH1278" s="33"/>
      <c r="AI1278" s="170"/>
      <c r="AJ1278" s="170"/>
      <c r="AK1278" s="170"/>
      <c r="AL1278" s="170"/>
      <c r="AM1278" s="33"/>
      <c r="AN1278" s="48"/>
      <c r="AO1278" s="34"/>
      <c r="AP1278" s="38"/>
      <c r="AQ1278" s="34"/>
      <c r="AR1278" s="31"/>
      <c r="AS1278" s="38"/>
      <c r="AT1278" s="38"/>
      <c r="AU1278" s="37"/>
      <c r="AV1278" s="38"/>
      <c r="AW1278" s="38"/>
      <c r="AX1278" s="147"/>
      <c r="AY1278" s="60"/>
      <c r="AZ1278" s="60"/>
      <c r="BA1278" s="148"/>
      <c r="BB1278" s="282"/>
      <c r="BC1278" s="283"/>
      <c r="BD1278" s="147"/>
      <c r="BE1278" s="147"/>
      <c r="BF1278" s="147"/>
      <c r="BG1278" s="147"/>
      <c r="BH1278" s="147"/>
      <c r="BI1278" s="147"/>
      <c r="BJ1278" s="147"/>
      <c r="BK1278" s="148"/>
      <c r="BL1278" s="149"/>
      <c r="BM1278" s="149"/>
      <c r="BN1278" s="147"/>
      <c r="BO1278" s="38"/>
      <c r="BP1278" s="38"/>
      <c r="BQ1278" s="187"/>
      <c r="BR1278" s="61"/>
      <c r="BS1278" s="61"/>
      <c r="BT1278" s="188"/>
      <c r="BU1278" s="275"/>
      <c r="BV1278" s="275"/>
      <c r="BW1278" s="187"/>
      <c r="BX1278" s="187"/>
      <c r="BY1278" s="187"/>
      <c r="BZ1278" s="187"/>
      <c r="CA1278" s="187"/>
      <c r="CB1278" s="187"/>
      <c r="CC1278" s="187"/>
      <c r="CD1278" s="187"/>
      <c r="CE1278" s="187"/>
      <c r="CF1278" s="188"/>
      <c r="CG1278" s="189"/>
      <c r="CH1278" s="189"/>
      <c r="CI1278" s="187"/>
      <c r="CJ1278" s="38"/>
      <c r="CK1278" s="38"/>
      <c r="CL1278" s="38"/>
      <c r="CM1278" s="38"/>
      <c r="CN1278" s="38"/>
      <c r="CO1278" s="38"/>
      <c r="CP1278" s="38"/>
      <c r="CQ1278" s="38"/>
      <c r="CR1278" s="38"/>
      <c r="CS1278" s="38"/>
    </row>
    <row r="1279" spans="1:97" ht="13.5" customHeight="1" x14ac:dyDescent="0.35">
      <c r="A1279" s="25"/>
      <c r="B1279" s="132"/>
      <c r="C1279" s="27"/>
      <c r="D1279" s="104"/>
      <c r="E1279" s="105"/>
      <c r="F1279" s="29"/>
      <c r="G1279" s="30"/>
      <c r="H1279" s="30"/>
      <c r="I1279" s="31"/>
      <c r="J1279" s="106"/>
      <c r="K1279" s="106"/>
      <c r="L1279" s="107"/>
      <c r="M1279" s="107"/>
      <c r="N1279" s="108"/>
      <c r="O1279" s="108"/>
      <c r="P1279" s="108"/>
      <c r="Q1279" s="108"/>
      <c r="R1279" s="108"/>
      <c r="S1279" s="107"/>
      <c r="T1279" s="107"/>
      <c r="U1279" s="33"/>
      <c r="V1279" s="31"/>
      <c r="W1279" s="38"/>
      <c r="X1279" s="38"/>
      <c r="Y1279" s="38"/>
      <c r="Z1279" s="38"/>
      <c r="AA1279" s="38"/>
      <c r="AB1279" s="33"/>
      <c r="AC1279" s="33"/>
      <c r="AD1279" s="33"/>
      <c r="AE1279" s="33"/>
      <c r="AF1279" s="33"/>
      <c r="AG1279" s="33"/>
      <c r="AH1279" s="33"/>
      <c r="AI1279" s="170"/>
      <c r="AJ1279" s="170"/>
      <c r="AK1279" s="170"/>
      <c r="AL1279" s="170"/>
      <c r="AM1279" s="33"/>
      <c r="AN1279" s="48"/>
      <c r="AO1279" s="34"/>
      <c r="AP1279" s="38"/>
      <c r="AQ1279" s="34"/>
      <c r="AR1279" s="31"/>
      <c r="AS1279" s="38"/>
      <c r="AT1279" s="38"/>
      <c r="AU1279" s="37"/>
      <c r="AV1279" s="38"/>
      <c r="AW1279" s="38"/>
      <c r="AX1279" s="147"/>
      <c r="AY1279" s="60"/>
      <c r="AZ1279" s="60"/>
      <c r="BA1279" s="148"/>
      <c r="BB1279" s="282"/>
      <c r="BC1279" s="283"/>
      <c r="BD1279" s="147"/>
      <c r="BE1279" s="147"/>
      <c r="BF1279" s="147"/>
      <c r="BG1279" s="147"/>
      <c r="BH1279" s="147"/>
      <c r="BI1279" s="147"/>
      <c r="BJ1279" s="147"/>
      <c r="BK1279" s="148"/>
      <c r="BL1279" s="149"/>
      <c r="BM1279" s="149"/>
      <c r="BN1279" s="147"/>
      <c r="BO1279" s="38"/>
      <c r="BP1279" s="38"/>
      <c r="BQ1279" s="187"/>
      <c r="BR1279" s="61"/>
      <c r="BS1279" s="61"/>
      <c r="BT1279" s="188"/>
      <c r="BU1279" s="275"/>
      <c r="BV1279" s="275"/>
      <c r="BW1279" s="187"/>
      <c r="BX1279" s="187"/>
      <c r="BY1279" s="187"/>
      <c r="BZ1279" s="187"/>
      <c r="CA1279" s="187"/>
      <c r="CB1279" s="187"/>
      <c r="CC1279" s="187"/>
      <c r="CD1279" s="187"/>
      <c r="CE1279" s="187"/>
      <c r="CF1279" s="188"/>
      <c r="CG1279" s="189"/>
      <c r="CH1279" s="189"/>
      <c r="CI1279" s="187"/>
      <c r="CJ1279" s="38"/>
      <c r="CK1279" s="38"/>
      <c r="CL1279" s="38"/>
      <c r="CM1279" s="38"/>
      <c r="CN1279" s="38"/>
      <c r="CO1279" s="38"/>
      <c r="CP1279" s="38"/>
      <c r="CQ1279" s="38"/>
      <c r="CR1279" s="38"/>
      <c r="CS1279" s="38"/>
    </row>
  </sheetData>
  <autoFilter ref="J1:J276" xr:uid="{00000000-0009-0000-0000-000000000000}"/>
  <pageMargins left="0.7" right="0.7" top="0.75" bottom="0.75" header="0" footer="0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M1000"/>
  <sheetViews>
    <sheetView workbookViewId="0"/>
  </sheetViews>
  <sheetFormatPr defaultColWidth="14.453125" defaultRowHeight="15" customHeight="1" x14ac:dyDescent="0.35"/>
  <cols>
    <col min="1" max="1" width="10" customWidth="1"/>
    <col min="2" max="3" width="8.54296875" customWidth="1"/>
    <col min="4" max="4" width="18.54296875" customWidth="1"/>
    <col min="5" max="5" width="10" customWidth="1"/>
    <col min="6" max="6" width="20.54296875" customWidth="1"/>
    <col min="7" max="9" width="8.54296875" customWidth="1"/>
    <col min="10" max="10" width="9.1796875" customWidth="1"/>
    <col min="11" max="37" width="8.54296875" customWidth="1"/>
    <col min="38" max="38" width="14.1796875" customWidth="1"/>
    <col min="40" max="41" width="10.54296875" customWidth="1"/>
    <col min="42" max="42" width="8.54296875" customWidth="1"/>
    <col min="43" max="43" width="43.453125" customWidth="1"/>
    <col min="44" max="44" width="11.453125" customWidth="1"/>
    <col min="45" max="45" width="8.54296875" customWidth="1"/>
    <col min="46" max="46" width="46" customWidth="1"/>
    <col min="47" max="47" width="8.54296875" customWidth="1"/>
    <col min="48" max="49" width="9.1796875" customWidth="1"/>
    <col min="50" max="64" width="8.54296875" customWidth="1"/>
    <col min="65" max="65" width="51" customWidth="1"/>
    <col min="66" max="66" width="8.54296875" customWidth="1"/>
    <col min="67" max="68" width="9.1796875" customWidth="1"/>
    <col min="69" max="79" width="8.54296875" customWidth="1"/>
    <col min="80" max="80" width="9.54296875" customWidth="1"/>
    <col min="81" max="81" width="8.54296875" customWidth="1"/>
    <col min="82" max="82" width="9.453125" customWidth="1"/>
    <col min="83" max="88" width="8.54296875" customWidth="1"/>
    <col min="89" max="89" width="13.54296875" customWidth="1"/>
    <col min="90" max="91" width="10.1796875" customWidth="1"/>
  </cols>
  <sheetData>
    <row r="1" spans="1:91" ht="60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5" t="s">
        <v>8</v>
      </c>
      <c r="J1" s="6" t="s">
        <v>9</v>
      </c>
      <c r="K1" s="7" t="s">
        <v>11</v>
      </c>
      <c r="L1" s="7" t="s">
        <v>12</v>
      </c>
      <c r="M1" s="8" t="s">
        <v>13</v>
      </c>
      <c r="N1" s="8" t="s">
        <v>14</v>
      </c>
      <c r="O1" s="8" t="s">
        <v>15</v>
      </c>
      <c r="P1" s="8" t="s">
        <v>98</v>
      </c>
      <c r="Q1" s="8" t="s">
        <v>17</v>
      </c>
      <c r="R1" s="7" t="s">
        <v>18</v>
      </c>
      <c r="S1" s="7" t="s">
        <v>99</v>
      </c>
      <c r="T1" s="5" t="s">
        <v>20</v>
      </c>
      <c r="U1" s="9" t="s">
        <v>21</v>
      </c>
      <c r="V1" s="10" t="s">
        <v>22</v>
      </c>
      <c r="W1" s="10" t="s">
        <v>23</v>
      </c>
      <c r="X1" s="11" t="s">
        <v>24</v>
      </c>
      <c r="Y1" s="10" t="s">
        <v>25</v>
      </c>
      <c r="Z1" s="10" t="s">
        <v>26</v>
      </c>
      <c r="AA1" s="12" t="s">
        <v>27</v>
      </c>
      <c r="AB1" s="5" t="s">
        <v>28</v>
      </c>
      <c r="AC1" s="5" t="s">
        <v>29</v>
      </c>
      <c r="AD1" s="13" t="s">
        <v>30</v>
      </c>
      <c r="AE1" s="13" t="s">
        <v>31</v>
      </c>
      <c r="AF1" s="5" t="s">
        <v>32</v>
      </c>
      <c r="AG1" s="5" t="s">
        <v>33</v>
      </c>
      <c r="AH1" s="14" t="s">
        <v>34</v>
      </c>
      <c r="AI1" s="14" t="s">
        <v>35</v>
      </c>
      <c r="AJ1" s="14" t="s">
        <v>36</v>
      </c>
      <c r="AK1" s="14" t="s">
        <v>37</v>
      </c>
      <c r="AL1" s="14" t="s">
        <v>38</v>
      </c>
      <c r="AM1" s="15" t="s">
        <v>100</v>
      </c>
      <c r="AN1" s="13" t="s">
        <v>40</v>
      </c>
      <c r="AO1" s="14" t="s">
        <v>41</v>
      </c>
      <c r="AP1" s="14" t="s">
        <v>42</v>
      </c>
      <c r="AQ1" s="14" t="s">
        <v>45</v>
      </c>
      <c r="AR1" s="16" t="s">
        <v>46</v>
      </c>
      <c r="AS1" s="16"/>
      <c r="AT1" s="17" t="s">
        <v>47</v>
      </c>
      <c r="AU1" s="18" t="s">
        <v>101</v>
      </c>
      <c r="AV1" s="18" t="s">
        <v>49</v>
      </c>
      <c r="AW1" s="18" t="s">
        <v>50</v>
      </c>
      <c r="AX1" s="18" t="s">
        <v>51</v>
      </c>
      <c r="AY1" s="19" t="s">
        <v>102</v>
      </c>
      <c r="AZ1" s="19" t="s">
        <v>103</v>
      </c>
      <c r="BA1" s="18" t="s">
        <v>104</v>
      </c>
      <c r="BB1" s="18" t="s">
        <v>105</v>
      </c>
      <c r="BC1" s="18" t="s">
        <v>106</v>
      </c>
      <c r="BD1" s="18" t="s">
        <v>107</v>
      </c>
      <c r="BE1" s="18" t="s">
        <v>108</v>
      </c>
      <c r="BF1" s="18" t="s">
        <v>109</v>
      </c>
      <c r="BG1" s="18" t="s">
        <v>110</v>
      </c>
      <c r="BH1" s="18" t="s">
        <v>61</v>
      </c>
      <c r="BI1" s="18" t="s">
        <v>62</v>
      </c>
      <c r="BJ1" s="18" t="s">
        <v>63</v>
      </c>
      <c r="BK1" s="20" t="s">
        <v>64</v>
      </c>
      <c r="BL1" s="16"/>
      <c r="BM1" s="21" t="s">
        <v>47</v>
      </c>
      <c r="BN1" s="22" t="s">
        <v>111</v>
      </c>
      <c r="BO1" s="22" t="s">
        <v>49</v>
      </c>
      <c r="BP1" s="22" t="s">
        <v>50</v>
      </c>
      <c r="BQ1" s="22" t="s">
        <v>51</v>
      </c>
      <c r="BR1" s="23" t="s">
        <v>112</v>
      </c>
      <c r="BS1" s="23" t="s">
        <v>113</v>
      </c>
      <c r="BT1" s="22" t="s">
        <v>114</v>
      </c>
      <c r="BU1" s="22" t="s">
        <v>115</v>
      </c>
      <c r="BV1" s="22" t="s">
        <v>116</v>
      </c>
      <c r="BW1" s="22" t="s">
        <v>117</v>
      </c>
      <c r="BX1" s="22" t="s">
        <v>118</v>
      </c>
      <c r="BY1" s="22" t="s">
        <v>119</v>
      </c>
      <c r="BZ1" s="22" t="s">
        <v>120</v>
      </c>
      <c r="CA1" s="22" t="s">
        <v>61</v>
      </c>
      <c r="CB1" s="22" t="s">
        <v>62</v>
      </c>
      <c r="CC1" s="22" t="s">
        <v>63</v>
      </c>
      <c r="CD1" s="24" t="s">
        <v>64</v>
      </c>
      <c r="CE1" s="16" t="s">
        <v>77</v>
      </c>
      <c r="CF1" s="16" t="s">
        <v>78</v>
      </c>
      <c r="CG1" s="16" t="s">
        <v>80</v>
      </c>
      <c r="CH1" s="16" t="s">
        <v>81</v>
      </c>
      <c r="CI1" s="16" t="s">
        <v>82</v>
      </c>
      <c r="CJ1" s="16" t="s">
        <v>83</v>
      </c>
      <c r="CK1" s="16"/>
      <c r="CL1" s="16" t="s">
        <v>121</v>
      </c>
      <c r="CM1" s="16" t="s">
        <v>122</v>
      </c>
    </row>
    <row r="2" spans="1:91" ht="14.25" customHeight="1" x14ac:dyDescent="0.35">
      <c r="A2" s="25" t="s">
        <v>84</v>
      </c>
      <c r="B2" s="26" t="s">
        <v>85</v>
      </c>
      <c r="C2" s="27" t="s">
        <v>86</v>
      </c>
      <c r="D2" s="27">
        <v>42297</v>
      </c>
      <c r="E2" s="49"/>
      <c r="F2" s="29">
        <f t="shared" ref="F2:F4" si="0">D2+E2</f>
        <v>42297</v>
      </c>
      <c r="G2" s="30">
        <f t="shared" ref="G2:G4" si="1">13+42.5/60</f>
        <v>13.708333333333334</v>
      </c>
      <c r="H2" s="30">
        <f t="shared" ref="H2:H4" si="2">45+41.86/60</f>
        <v>45.697666666666663</v>
      </c>
      <c r="I2" s="31">
        <v>19</v>
      </c>
      <c r="J2" s="32">
        <v>1</v>
      </c>
      <c r="K2" s="33">
        <v>17.566300000000002</v>
      </c>
      <c r="L2" s="33">
        <v>47.403054545454552</v>
      </c>
      <c r="M2" s="33"/>
      <c r="N2" s="33"/>
      <c r="O2" s="38"/>
      <c r="P2" s="38"/>
      <c r="Q2" s="33">
        <v>84.909090909090892</v>
      </c>
      <c r="R2" s="33">
        <v>36.682654545454547</v>
      </c>
      <c r="S2" s="31"/>
      <c r="T2" s="31"/>
      <c r="U2" s="33">
        <v>232.73712874358671</v>
      </c>
      <c r="V2" s="33">
        <v>0.56999999999999995</v>
      </c>
      <c r="W2" s="34">
        <v>4.8000000000000001E-2</v>
      </c>
      <c r="X2" s="33">
        <v>1.194</v>
      </c>
      <c r="Y2" s="34">
        <v>2.6000000000000002E-2</v>
      </c>
      <c r="Z2" s="33">
        <v>1.326785635015759</v>
      </c>
      <c r="AA2" s="31">
        <f t="shared" ref="AA2:AA7" si="3">U2*1000/(1000+S2)</f>
        <v>232.73712874358671</v>
      </c>
      <c r="AB2" s="31">
        <f t="shared" ref="AB2:AB7" si="4">EXP(1)^(-135.29996+(1.572288*(10^5)/(K2+273.15))-((6.637149*10^7)/(K2+273.15)^2)+(1.243678*10^10)/(K2+273.15)^3-((8.621061*10^11)/(K2+273.15)^4)-(R2*(0.020573-12.142/(K2+273.15)+2363.1/(K2+273.15)^2)))</f>
        <v>233.18620724178331</v>
      </c>
      <c r="AC2" s="31">
        <f t="shared" ref="AC2:AC7" si="5">EXP(1)^(-135.90205+(1.575701*10^5/(K2+273.15)+(-6.642308*10^7/(K2+273.15)^2)+(1.2438*10^10/(K2+273.15)^3)+(-8.621949*10^11/(K2+273.15)^4)-(R2*(0.017674-10.754/(K2+273.15)+2140.7/(K2+273.15)^2))))</f>
        <v>239.43508984442533</v>
      </c>
      <c r="AD2" s="33">
        <f t="shared" ref="AD2:AD7" si="6">AB2-AA2</f>
        <v>0.44907849819659873</v>
      </c>
      <c r="AE2" s="33">
        <f t="shared" ref="AE2:AE7" si="7">AC2-U2</f>
        <v>6.6979611008386257</v>
      </c>
      <c r="AF2" s="31">
        <f t="shared" ref="AF2:AF7" si="8">U2/AC2*100</f>
        <v>97.202598372197386</v>
      </c>
      <c r="AG2" s="33">
        <f t="shared" ref="AG2:AG23" si="9">((999.842594+0.06793952*22-0.00909529*22^2+0.0001001685*22^3-0.000001120083*22^4+0.000000006536332*22^5)+(0.824493-0.0040899*22+0.000076438*22^2-0.00000082467*22^3+0.0000000053875*22^4)*R2+(-0.00572466+0.00010227*22-0.0000016546*22^2)*R2^1.5+0.00048314*R2^2)-1000</f>
        <v>25.498508251732574</v>
      </c>
      <c r="AH2" s="33">
        <f t="shared" ref="AH2:AH23" si="10">V2*1000/(AG2+1000)</f>
        <v>0.55582723467022366</v>
      </c>
      <c r="AI2" s="33">
        <f t="shared" ref="AI2:AI23" si="11">W2*1000/(AG2+1000)</f>
        <v>4.6806503972229359E-2</v>
      </c>
      <c r="AJ2" s="33">
        <f t="shared" ref="AJ2:AJ23" si="12">X2*1000/(AG2+1000)</f>
        <v>1.1643117863092052</v>
      </c>
      <c r="AK2" s="34">
        <f t="shared" ref="AK2:AK23" si="13">Y2*1000/(AG2+1000)</f>
        <v>2.535352298495757E-2</v>
      </c>
      <c r="AL2" s="33">
        <f t="shared" ref="AL2:AL23" si="14">Z2*1000/(AG2+1000)</f>
        <v>1.293795772826291</v>
      </c>
      <c r="AM2" s="48">
        <v>2691.32</v>
      </c>
      <c r="AN2" s="36">
        <v>7.9928934014221849</v>
      </c>
      <c r="AO2" s="31">
        <v>25</v>
      </c>
      <c r="AP2" s="34">
        <v>8.0070716274463276</v>
      </c>
      <c r="AQ2" s="50"/>
      <c r="AR2" s="37">
        <f t="shared" ref="AR2:AR23" si="15">YEAR(D2)+(D2-DATE(YEAR(D2),1,0))/((DATE(YEAR(D2)+1,1,0)-DATE(YEAR(D2),1,0))+0.25)</f>
        <v>2015.8021902806297</v>
      </c>
      <c r="AS2" s="38"/>
      <c r="AT2" s="39" t="s">
        <v>87</v>
      </c>
      <c r="AU2" s="40">
        <v>2376.922</v>
      </c>
      <c r="AV2" s="40">
        <v>17.566299438476563</v>
      </c>
      <c r="AW2" s="40">
        <v>1</v>
      </c>
      <c r="AX2" s="41">
        <v>8.1059229181095755</v>
      </c>
      <c r="AY2" s="42">
        <v>393.67970725476289</v>
      </c>
      <c r="AZ2" s="42">
        <v>395.06089341231234</v>
      </c>
      <c r="BA2" s="40">
        <v>2131.8047765989804</v>
      </c>
      <c r="BB2" s="40">
        <v>231.57476803445039</v>
      </c>
      <c r="BC2" s="40">
        <v>13.542163130837032</v>
      </c>
      <c r="BD2" s="40">
        <v>92.320522036197346</v>
      </c>
      <c r="BE2" s="40">
        <v>3.9762499366874562</v>
      </c>
      <c r="BF2" s="40">
        <v>2.8191479665797246E-2</v>
      </c>
      <c r="BG2" s="40">
        <v>4.8863348733861063E-2</v>
      </c>
      <c r="BH2" s="40">
        <v>10.379147187001916</v>
      </c>
      <c r="BI2" s="40">
        <v>5.459156365890018</v>
      </c>
      <c r="BJ2" s="40">
        <v>3.5341017377377493</v>
      </c>
      <c r="BK2" s="40">
        <v>402.88121304636451</v>
      </c>
      <c r="BL2" s="38"/>
      <c r="BM2" s="43" t="s">
        <v>88</v>
      </c>
      <c r="BN2" s="47">
        <v>2367.6999999999998</v>
      </c>
      <c r="BO2" s="47">
        <v>17.566299438476563</v>
      </c>
      <c r="BP2" s="44">
        <v>1</v>
      </c>
      <c r="BQ2" s="45">
        <v>8.1202886171903188</v>
      </c>
      <c r="BR2" s="46">
        <v>378.22366598832218</v>
      </c>
      <c r="BS2" s="46">
        <v>379.55062615998935</v>
      </c>
      <c r="BT2" s="47">
        <v>2116.9899717101789</v>
      </c>
      <c r="BU2" s="47">
        <v>237.69952099739334</v>
      </c>
      <c r="BV2" s="47">
        <v>13.010491753496796</v>
      </c>
      <c r="BW2" s="47">
        <v>94.750163351558498</v>
      </c>
      <c r="BX2" s="47">
        <v>4.1099768369443455</v>
      </c>
      <c r="BY2" s="47">
        <v>2.8287702399711605E-2</v>
      </c>
      <c r="BZ2" s="47">
        <v>5.0442621337053233E-2</v>
      </c>
      <c r="CA2" s="47">
        <v>10.220192418155573</v>
      </c>
      <c r="CB2" s="47">
        <v>5.6035416303596763</v>
      </c>
      <c r="CC2" s="47">
        <v>3.6275726295506736</v>
      </c>
      <c r="CD2" s="47">
        <v>387.06391654982792</v>
      </c>
      <c r="CE2" s="38"/>
      <c r="CF2" s="38"/>
      <c r="CG2" s="38"/>
      <c r="CH2" s="26">
        <v>356.24</v>
      </c>
      <c r="CI2" s="51">
        <f t="shared" ref="CI2:CI11" si="16">CH2-AZ2</f>
        <v>-38.82089341231233</v>
      </c>
      <c r="CJ2" s="51">
        <f t="shared" ref="CJ2:CJ11" si="17">CH2-BS2</f>
        <v>-23.31062615998934</v>
      </c>
      <c r="CK2" s="38"/>
      <c r="CL2" s="38"/>
      <c r="CM2" s="38"/>
    </row>
    <row r="3" spans="1:91" ht="14.25" customHeight="1" x14ac:dyDescent="0.35">
      <c r="A3" s="25" t="s">
        <v>84</v>
      </c>
      <c r="B3" s="26" t="s">
        <v>85</v>
      </c>
      <c r="C3" s="27" t="s">
        <v>86</v>
      </c>
      <c r="D3" s="27">
        <v>42633</v>
      </c>
      <c r="E3" s="28">
        <v>0.38927083333333329</v>
      </c>
      <c r="F3" s="29">
        <f t="shared" si="0"/>
        <v>42633.389270833337</v>
      </c>
      <c r="G3" s="30">
        <f t="shared" si="1"/>
        <v>13.708333333333334</v>
      </c>
      <c r="H3" s="30">
        <f t="shared" si="2"/>
        <v>45.697666666666663</v>
      </c>
      <c r="I3" s="38">
        <v>19</v>
      </c>
      <c r="J3" s="32">
        <v>1</v>
      </c>
      <c r="K3" s="33">
        <v>23.128299999999999</v>
      </c>
      <c r="L3" s="33">
        <v>54.179259000000002</v>
      </c>
      <c r="M3" s="33">
        <v>8.3970000000000002</v>
      </c>
      <c r="N3" s="33">
        <v>4.7000000000000002E-3</v>
      </c>
      <c r="O3" s="33">
        <v>0.3009</v>
      </c>
      <c r="P3" s="33">
        <v>4.7644000000000002</v>
      </c>
      <c r="Q3" s="33">
        <v>98.706000000000003</v>
      </c>
      <c r="R3" s="33">
        <v>37.362299999999998</v>
      </c>
      <c r="S3" s="33">
        <v>25.689</v>
      </c>
      <c r="T3" s="31">
        <f t="shared" ref="T3:T23" si="18">P3*44.661</f>
        <v>212.78286840000001</v>
      </c>
      <c r="U3" s="31">
        <v>214.88242047695684</v>
      </c>
      <c r="V3" s="33">
        <v>0.33500000000000002</v>
      </c>
      <c r="W3" s="34">
        <v>3.9E-2</v>
      </c>
      <c r="X3" s="33">
        <v>0.10599999999999998</v>
      </c>
      <c r="Y3" s="52">
        <v>3.0000000000000001E-3</v>
      </c>
      <c r="Z3" s="33">
        <v>1.7430000000000001</v>
      </c>
      <c r="AA3" s="31">
        <f t="shared" si="3"/>
        <v>209.50056057631195</v>
      </c>
      <c r="AB3" s="31">
        <f t="shared" si="4"/>
        <v>210.19253684949155</v>
      </c>
      <c r="AC3" s="31">
        <f t="shared" si="5"/>
        <v>215.61670511742446</v>
      </c>
      <c r="AD3" s="33">
        <f t="shared" si="6"/>
        <v>0.69197627317959132</v>
      </c>
      <c r="AE3" s="33">
        <f t="shared" si="7"/>
        <v>0.73428464046762087</v>
      </c>
      <c r="AF3" s="31">
        <f t="shared" si="8"/>
        <v>99.659449095065369</v>
      </c>
      <c r="AG3" s="33">
        <f t="shared" si="9"/>
        <v>26.015544336933544</v>
      </c>
      <c r="AH3" s="33">
        <f t="shared" si="10"/>
        <v>0.32650577454603286</v>
      </c>
      <c r="AI3" s="33">
        <f t="shared" si="11"/>
        <v>3.8011120021776958E-2</v>
      </c>
      <c r="AJ3" s="33">
        <f t="shared" si="12"/>
        <v>0.10331227493098352</v>
      </c>
      <c r="AK3" s="34">
        <f t="shared" si="13"/>
        <v>2.9239323093674585E-3</v>
      </c>
      <c r="AL3" s="33">
        <f t="shared" si="14"/>
        <v>1.6988046717424934</v>
      </c>
      <c r="AM3" s="48">
        <v>2669.14</v>
      </c>
      <c r="AN3" s="36">
        <v>8.0662096841100688</v>
      </c>
      <c r="AO3" s="34">
        <v>23.5</v>
      </c>
      <c r="AP3" s="34">
        <v>8.0810274266550728</v>
      </c>
      <c r="AQ3" s="34"/>
      <c r="AR3" s="37">
        <f t="shared" si="15"/>
        <v>2016.7208191126281</v>
      </c>
      <c r="AS3" s="38"/>
      <c r="AT3" s="39" t="s">
        <v>87</v>
      </c>
      <c r="AU3" s="40">
        <v>2317.8409999999999</v>
      </c>
      <c r="AV3" s="40">
        <v>23.128299713134766</v>
      </c>
      <c r="AW3" s="40">
        <v>1</v>
      </c>
      <c r="AX3" s="41">
        <v>8.0718191518633038</v>
      </c>
      <c r="AY3" s="42">
        <v>423.11468339251212</v>
      </c>
      <c r="AZ3" s="42">
        <v>424.49994180987363</v>
      </c>
      <c r="BA3" s="40">
        <v>2048.2283088333756</v>
      </c>
      <c r="BB3" s="40">
        <v>257.1642960936627</v>
      </c>
      <c r="BC3" s="40">
        <v>12.448559840703716</v>
      </c>
      <c r="BD3" s="40">
        <v>100.27089893034024</v>
      </c>
      <c r="BE3" s="40">
        <v>6.2435405624555358</v>
      </c>
      <c r="BF3" s="40">
        <v>3.3211879756355621E-3</v>
      </c>
      <c r="BG3" s="40">
        <v>7.4001377947471733E-2</v>
      </c>
      <c r="BH3" s="40">
        <v>9.6408808857323578</v>
      </c>
      <c r="BI3" s="40">
        <v>6.0543580711829792</v>
      </c>
      <c r="BJ3" s="40">
        <v>3.9803086028634183</v>
      </c>
      <c r="BK3" s="40">
        <v>436.44164833220094</v>
      </c>
      <c r="BL3" s="38"/>
      <c r="BM3" s="43" t="s">
        <v>88</v>
      </c>
      <c r="BN3" s="47">
        <v>2307.6419999999998</v>
      </c>
      <c r="BO3" s="47">
        <v>23.128299713134766</v>
      </c>
      <c r="BP3" s="44">
        <v>1</v>
      </c>
      <c r="BQ3" s="45">
        <v>8.0866458808631734</v>
      </c>
      <c r="BR3" s="46">
        <v>405.62421400298223</v>
      </c>
      <c r="BS3" s="46">
        <v>406.95220941129094</v>
      </c>
      <c r="BT3" s="47">
        <v>2031.7528092830846</v>
      </c>
      <c r="BU3" s="47">
        <v>263.95500781499442</v>
      </c>
      <c r="BV3" s="47">
        <v>11.933968493761746</v>
      </c>
      <c r="BW3" s="47">
        <v>102.94538100417371</v>
      </c>
      <c r="BX3" s="47">
        <v>6.4603740879832481</v>
      </c>
      <c r="BY3" s="47">
        <v>3.3343780785273858E-3</v>
      </c>
      <c r="BZ3" s="47">
        <v>7.6455725847013351E-2</v>
      </c>
      <c r="CA3" s="47">
        <v>9.497193804177277</v>
      </c>
      <c r="CB3" s="47">
        <v>6.2142301877389556</v>
      </c>
      <c r="CC3" s="47">
        <v>4.0854131165714085</v>
      </c>
      <c r="CD3" s="47">
        <v>418.40027659519387</v>
      </c>
      <c r="CE3" s="38"/>
      <c r="CF3" s="38"/>
      <c r="CG3" s="38"/>
      <c r="CH3" s="38">
        <v>405.92</v>
      </c>
      <c r="CI3" s="51">
        <f t="shared" si="16"/>
        <v>-18.579941809873617</v>
      </c>
      <c r="CJ3" s="51">
        <f t="shared" si="17"/>
        <v>-1.0322094112909213</v>
      </c>
      <c r="CK3" s="38"/>
      <c r="CL3" s="38"/>
      <c r="CM3" s="38"/>
    </row>
    <row r="4" spans="1:91" ht="14.25" customHeight="1" x14ac:dyDescent="0.35">
      <c r="A4" s="25" t="s">
        <v>84</v>
      </c>
      <c r="B4" s="26" t="s">
        <v>85</v>
      </c>
      <c r="C4" s="27" t="s">
        <v>86</v>
      </c>
      <c r="D4" s="27">
        <v>42655</v>
      </c>
      <c r="E4" s="28">
        <v>0.44791666666666669</v>
      </c>
      <c r="F4" s="29">
        <f t="shared" si="0"/>
        <v>42655.447916666664</v>
      </c>
      <c r="G4" s="30">
        <f t="shared" si="1"/>
        <v>13.708333333333334</v>
      </c>
      <c r="H4" s="30">
        <f t="shared" si="2"/>
        <v>45.697666666666663</v>
      </c>
      <c r="I4" s="31">
        <v>19</v>
      </c>
      <c r="J4" s="32">
        <v>1</v>
      </c>
      <c r="K4" s="33">
        <v>19.215599999999998</v>
      </c>
      <c r="L4" s="33">
        <v>50.082059999999998</v>
      </c>
      <c r="M4" s="33">
        <v>8.3000000000000007</v>
      </c>
      <c r="N4" s="33">
        <v>1.61E-2</v>
      </c>
      <c r="O4" s="33">
        <v>0.307</v>
      </c>
      <c r="P4" s="33">
        <v>4.7971000000000004</v>
      </c>
      <c r="Q4" s="33">
        <v>92.733999999999995</v>
      </c>
      <c r="R4" s="33">
        <v>37.4786</v>
      </c>
      <c r="S4" s="33">
        <v>26.861000000000001</v>
      </c>
      <c r="T4" s="31">
        <f t="shared" si="18"/>
        <v>214.24328310000001</v>
      </c>
      <c r="U4" s="33">
        <v>212.15952002141393</v>
      </c>
      <c r="V4" s="33">
        <v>0.58399999999999996</v>
      </c>
      <c r="W4" s="34">
        <v>5.1999999999999998E-2</v>
      </c>
      <c r="X4" s="33">
        <v>0.19</v>
      </c>
      <c r="Y4" s="34">
        <v>1.2999999999999999E-2</v>
      </c>
      <c r="Z4" s="33">
        <v>1.7310000000000001</v>
      </c>
      <c r="AA4" s="31">
        <f t="shared" si="3"/>
        <v>206.60977485892823</v>
      </c>
      <c r="AB4" s="31">
        <f t="shared" si="4"/>
        <v>224.9999130992654</v>
      </c>
      <c r="AC4" s="31">
        <f t="shared" si="5"/>
        <v>231.07308685736308</v>
      </c>
      <c r="AD4" s="33">
        <f t="shared" si="6"/>
        <v>18.390138240337166</v>
      </c>
      <c r="AE4" s="33">
        <f t="shared" si="7"/>
        <v>18.913566835949155</v>
      </c>
      <c r="AF4" s="31">
        <f t="shared" si="8"/>
        <v>91.814898440498979</v>
      </c>
      <c r="AG4" s="33">
        <f t="shared" si="9"/>
        <v>26.104039225131828</v>
      </c>
      <c r="AH4" s="33">
        <f t="shared" si="10"/>
        <v>0.56914306705293827</v>
      </c>
      <c r="AI4" s="33">
        <f t="shared" si="11"/>
        <v>5.0677122408823272E-2</v>
      </c>
      <c r="AJ4" s="33">
        <f t="shared" si="12"/>
        <v>0.18516640880146965</v>
      </c>
      <c r="AK4" s="34">
        <f t="shared" si="13"/>
        <v>1.2669280602205818E-2</v>
      </c>
      <c r="AL4" s="33">
        <f t="shared" si="14"/>
        <v>1.6869634401860207</v>
      </c>
      <c r="AM4" s="48">
        <v>2686.93</v>
      </c>
      <c r="AN4" s="36">
        <v>8.1036559664305976</v>
      </c>
      <c r="AO4" s="34">
        <v>19</v>
      </c>
      <c r="AP4" s="34">
        <v>8.1248595232264691</v>
      </c>
      <c r="AQ4" s="34"/>
      <c r="AR4" s="37">
        <f t="shared" si="15"/>
        <v>2016.7808873720137</v>
      </c>
      <c r="AS4" s="38"/>
      <c r="AT4" s="39" t="s">
        <v>87</v>
      </c>
      <c r="AU4" s="40">
        <v>2354.0610000000001</v>
      </c>
      <c r="AV4" s="40">
        <v>19.215599060058594</v>
      </c>
      <c r="AW4" s="40">
        <v>1</v>
      </c>
      <c r="AX4" s="41">
        <v>8.1003086763254064</v>
      </c>
      <c r="AY4" s="42">
        <v>396.10405030675736</v>
      </c>
      <c r="AZ4" s="42">
        <v>397.4653035490179</v>
      </c>
      <c r="BA4" s="40">
        <v>2097.5176796343603</v>
      </c>
      <c r="BB4" s="40">
        <v>243.59817168065169</v>
      </c>
      <c r="BC4" s="40">
        <v>12.944914040813501</v>
      </c>
      <c r="BD4" s="40">
        <v>97.495106616772901</v>
      </c>
      <c r="BE4" s="40">
        <v>4.647283258457219</v>
      </c>
      <c r="BF4" s="40">
        <v>1.4174674609932155E-2</v>
      </c>
      <c r="BG4" s="40">
        <v>6.7404767333957727E-2</v>
      </c>
      <c r="BH4" s="40">
        <v>10.010646934918983</v>
      </c>
      <c r="BI4" s="40">
        <v>5.712409837674298</v>
      </c>
      <c r="BJ4" s="40">
        <v>3.7158351966053806</v>
      </c>
      <c r="BK4" s="40">
        <v>406.20578188954113</v>
      </c>
      <c r="BL4" s="38"/>
      <c r="BM4" s="43" t="s">
        <v>88</v>
      </c>
      <c r="BN4" s="47">
        <v>2339.904</v>
      </c>
      <c r="BO4" s="47">
        <v>19.215599060058594</v>
      </c>
      <c r="BP4" s="44">
        <v>1</v>
      </c>
      <c r="BQ4" s="45">
        <v>8.1215056921712012</v>
      </c>
      <c r="BR4" s="46">
        <v>373.13303425063646</v>
      </c>
      <c r="BS4" s="46">
        <v>374.41534517948162</v>
      </c>
      <c r="BT4" s="47">
        <v>2074.7083864137762</v>
      </c>
      <c r="BU4" s="47">
        <v>253.00113680069288</v>
      </c>
      <c r="BV4" s="47">
        <v>12.194207684626534</v>
      </c>
      <c r="BW4" s="47">
        <v>101.26233384636807</v>
      </c>
      <c r="BX4" s="47">
        <v>4.8797341263268832</v>
      </c>
      <c r="BY4" s="47">
        <v>1.4249007799747771E-2</v>
      </c>
      <c r="BZ4" s="47">
        <v>7.0635094872844778E-2</v>
      </c>
      <c r="CA4" s="47">
        <v>9.7915961829464671</v>
      </c>
      <c r="CB4" s="47">
        <v>5.9329106324234804</v>
      </c>
      <c r="CC4" s="47">
        <v>3.8592675898144178</v>
      </c>
      <c r="CD4" s="47">
        <v>382.64894239080951</v>
      </c>
      <c r="CE4" s="38"/>
      <c r="CF4" s="38"/>
      <c r="CG4" s="38"/>
      <c r="CH4" s="26">
        <v>411.97</v>
      </c>
      <c r="CI4" s="51">
        <f t="shared" si="16"/>
        <v>14.504696450982124</v>
      </c>
      <c r="CJ4" s="51">
        <f t="shared" si="17"/>
        <v>37.554654820518408</v>
      </c>
      <c r="CK4" s="38"/>
      <c r="CL4" s="38"/>
      <c r="CM4" s="38"/>
    </row>
    <row r="5" spans="1:91" ht="14.25" customHeight="1" x14ac:dyDescent="0.35">
      <c r="A5" s="25" t="s">
        <v>84</v>
      </c>
      <c r="B5" s="26" t="s">
        <v>85</v>
      </c>
      <c r="C5" s="27" t="s">
        <v>86</v>
      </c>
      <c r="D5" s="27">
        <v>42928</v>
      </c>
      <c r="E5" s="28">
        <v>0.3923611111111111</v>
      </c>
      <c r="F5" s="29">
        <f>D5+E3</f>
        <v>42928.389270833337</v>
      </c>
      <c r="G5" s="30">
        <v>13.71</v>
      </c>
      <c r="H5" s="30">
        <v>45.700833333333335</v>
      </c>
      <c r="I5" s="31">
        <v>19</v>
      </c>
      <c r="J5" s="32">
        <v>1</v>
      </c>
      <c r="K5" s="33">
        <v>27.256599999999999</v>
      </c>
      <c r="L5" s="33">
        <v>53.698431999999997</v>
      </c>
      <c r="M5" s="33">
        <v>8.2780000000000005</v>
      </c>
      <c r="N5" s="33">
        <v>1.1652</v>
      </c>
      <c r="O5" s="33">
        <v>0.31040000000000001</v>
      </c>
      <c r="P5" s="33">
        <v>5.0557999999999996</v>
      </c>
      <c r="Q5" s="33">
        <v>109.93300000000001</v>
      </c>
      <c r="R5" s="33">
        <v>33.764000000000003</v>
      </c>
      <c r="S5" s="33">
        <v>21.705300000000001</v>
      </c>
      <c r="T5" s="31">
        <f t="shared" si="18"/>
        <v>225.7970838</v>
      </c>
      <c r="U5" s="62">
        <v>202.08411256628631</v>
      </c>
      <c r="V5" s="33">
        <v>0.29699999999999999</v>
      </c>
      <c r="W5" s="34">
        <v>0.02</v>
      </c>
      <c r="X5" s="33">
        <v>1.774</v>
      </c>
      <c r="Y5" s="34">
        <v>1.7999999999999999E-2</v>
      </c>
      <c r="Z5" s="33">
        <v>3.1669999999999998</v>
      </c>
      <c r="AA5" s="31">
        <f t="shared" si="3"/>
        <v>197.79099958303664</v>
      </c>
      <c r="AB5" s="31">
        <f t="shared" si="4"/>
        <v>200.82431490441667</v>
      </c>
      <c r="AC5" s="31">
        <f t="shared" si="5"/>
        <v>205.19923089229852</v>
      </c>
      <c r="AD5" s="33">
        <f t="shared" si="6"/>
        <v>3.0333153213800301</v>
      </c>
      <c r="AE5" s="33">
        <f t="shared" si="7"/>
        <v>3.1151183260122082</v>
      </c>
      <c r="AF5" s="31">
        <f t="shared" si="8"/>
        <v>98.481905457215277</v>
      </c>
      <c r="AG5" s="33">
        <f t="shared" si="9"/>
        <v>23.280424447817495</v>
      </c>
      <c r="AH5" s="33">
        <f t="shared" si="10"/>
        <v>0.2902430193172777</v>
      </c>
      <c r="AI5" s="33">
        <f t="shared" si="11"/>
        <v>1.9544984465809944E-2</v>
      </c>
      <c r="AJ5" s="33">
        <f t="shared" si="12"/>
        <v>1.7336401221173421</v>
      </c>
      <c r="AK5" s="34">
        <f t="shared" si="13"/>
        <v>1.7590486019228951E-2</v>
      </c>
      <c r="AL5" s="33">
        <f t="shared" si="14"/>
        <v>3.0949482901610046</v>
      </c>
      <c r="AM5" s="48">
        <v>2781.33</v>
      </c>
      <c r="AN5" s="34">
        <v>8.2087606906793003</v>
      </c>
      <c r="AO5" s="38">
        <v>21.6</v>
      </c>
      <c r="AP5" s="34">
        <v>8.2332538061082516</v>
      </c>
      <c r="AQ5" s="34"/>
      <c r="AR5" s="37">
        <f t="shared" si="15"/>
        <v>2017.5284052019165</v>
      </c>
      <c r="AS5" s="38"/>
      <c r="AT5" s="39" t="s">
        <v>87</v>
      </c>
      <c r="AU5" s="40">
        <v>2368.672</v>
      </c>
      <c r="AV5" s="40">
        <v>27.256599426269531</v>
      </c>
      <c r="AW5" s="40">
        <v>1</v>
      </c>
      <c r="AX5" s="41">
        <v>8.1220217664884871</v>
      </c>
      <c r="AY5" s="42">
        <v>389.6973533978944</v>
      </c>
      <c r="AZ5" s="42">
        <v>390.91057912364442</v>
      </c>
      <c r="BA5" s="40">
        <v>2048.5094836279527</v>
      </c>
      <c r="BB5" s="40">
        <v>309.63231833151048</v>
      </c>
      <c r="BC5" s="40">
        <v>10.530250438860969</v>
      </c>
      <c r="BD5" s="40">
        <v>103.85760613321715</v>
      </c>
      <c r="BE5" s="40">
        <v>9.5134849216779092</v>
      </c>
      <c r="BF5" s="40">
        <v>2.0890032779439932E-2</v>
      </c>
      <c r="BG5" s="40">
        <v>0.17173201905843835</v>
      </c>
      <c r="BH5" s="40">
        <v>9.1379949574212826</v>
      </c>
      <c r="BI5" s="40">
        <v>7.5615842894268877</v>
      </c>
      <c r="BJ5" s="40">
        <v>5.0075341620974889</v>
      </c>
      <c r="BK5" s="40">
        <v>405.11087546181352</v>
      </c>
      <c r="BL5" s="38"/>
      <c r="BM5" s="43" t="s">
        <v>88</v>
      </c>
      <c r="BN5" s="47">
        <v>2350.1390000000001</v>
      </c>
      <c r="BO5" s="47">
        <v>27.256599426269531</v>
      </c>
      <c r="BP5" s="44">
        <v>1</v>
      </c>
      <c r="BQ5" s="45">
        <v>8.146300996282811</v>
      </c>
      <c r="BR5" s="46">
        <v>362.9852606268189</v>
      </c>
      <c r="BS5" s="46">
        <v>364.11532489956977</v>
      </c>
      <c r="BT5" s="47">
        <v>2017.8029042450221</v>
      </c>
      <c r="BU5" s="47">
        <v>322.5271494389238</v>
      </c>
      <c r="BV5" s="47">
        <v>9.8084466488863189</v>
      </c>
      <c r="BW5" s="47">
        <v>108.2176764915222</v>
      </c>
      <c r="BX5" s="47">
        <v>10.060483751556802</v>
      </c>
      <c r="BY5" s="47">
        <v>2.1053131178376591E-2</v>
      </c>
      <c r="BZ5" s="47">
        <v>0.18102857793551649</v>
      </c>
      <c r="CA5" s="47">
        <v>8.9365511977638086</v>
      </c>
      <c r="CB5" s="47">
        <v>7.876491185586981</v>
      </c>
      <c r="CC5" s="47">
        <v>5.2160760469782392</v>
      </c>
      <c r="CD5" s="47">
        <v>377.34225144229498</v>
      </c>
      <c r="CE5" s="38"/>
      <c r="CF5" s="38"/>
      <c r="CG5" s="38"/>
      <c r="CH5" s="26">
        <v>365.82</v>
      </c>
      <c r="CI5" s="51">
        <f t="shared" si="16"/>
        <v>-25.090579123644432</v>
      </c>
      <c r="CJ5" s="51">
        <f t="shared" si="17"/>
        <v>1.7046751004302223</v>
      </c>
      <c r="CK5" s="38"/>
      <c r="CL5" s="38"/>
      <c r="CM5" s="38"/>
    </row>
    <row r="6" spans="1:91" ht="14.25" customHeight="1" x14ac:dyDescent="0.35">
      <c r="A6" s="25" t="s">
        <v>84</v>
      </c>
      <c r="B6" s="26" t="s">
        <v>85</v>
      </c>
      <c r="C6" s="27" t="s">
        <v>86</v>
      </c>
      <c r="D6" s="27">
        <v>42969</v>
      </c>
      <c r="E6" s="28">
        <v>0.41041666666666665</v>
      </c>
      <c r="F6" s="29">
        <f t="shared" ref="F6:F23" si="19">D6+E6</f>
        <v>42969.410416666666</v>
      </c>
      <c r="G6" s="30">
        <v>13.71</v>
      </c>
      <c r="H6" s="30">
        <v>45.700833333333335</v>
      </c>
      <c r="I6" s="31">
        <v>19</v>
      </c>
      <c r="J6" s="32">
        <v>1</v>
      </c>
      <c r="K6" s="34">
        <v>23.768999999999998</v>
      </c>
      <c r="L6" s="33">
        <v>54.018725000000003</v>
      </c>
      <c r="M6" s="33">
        <v>8.2460000000000004</v>
      </c>
      <c r="N6" s="33">
        <v>0.37869999999999998</v>
      </c>
      <c r="O6" s="33">
        <v>0.56089009999999995</v>
      </c>
      <c r="P6" s="33">
        <v>4.9484000000000004</v>
      </c>
      <c r="Q6" s="33">
        <v>103.126</v>
      </c>
      <c r="R6" s="33">
        <v>36.700400000000002</v>
      </c>
      <c r="S6" s="34">
        <v>24.998100000000001</v>
      </c>
      <c r="T6" s="31">
        <f t="shared" si="18"/>
        <v>221.00049240000001</v>
      </c>
      <c r="U6" s="62">
        <v>219.53898608993504</v>
      </c>
      <c r="V6" s="33">
        <v>0.32300000000000001</v>
      </c>
      <c r="W6" s="34">
        <v>2.5000000000000001E-2</v>
      </c>
      <c r="X6" s="33">
        <v>0.373</v>
      </c>
      <c r="Y6" s="52">
        <v>3.0000000000000001E-3</v>
      </c>
      <c r="Z6" s="33">
        <v>2.419</v>
      </c>
      <c r="AA6" s="31">
        <f t="shared" si="3"/>
        <v>214.18477369854151</v>
      </c>
      <c r="AB6" s="31">
        <f t="shared" si="4"/>
        <v>208.81162610336244</v>
      </c>
      <c r="AC6" s="31">
        <f t="shared" si="5"/>
        <v>214.05438680855542</v>
      </c>
      <c r="AD6" s="33">
        <f t="shared" si="6"/>
        <v>-5.3731475951790628</v>
      </c>
      <c r="AE6" s="33">
        <f t="shared" si="7"/>
        <v>-5.4845992813796158</v>
      </c>
      <c r="AF6" s="31">
        <f t="shared" si="8"/>
        <v>102.56224568118051</v>
      </c>
      <c r="AG6" s="33">
        <f t="shared" si="9"/>
        <v>25.512005421521508</v>
      </c>
      <c r="AH6" s="33">
        <f t="shared" si="10"/>
        <v>0.31496462088440946</v>
      </c>
      <c r="AI6" s="33">
        <f t="shared" si="11"/>
        <v>2.4378066631920239E-2</v>
      </c>
      <c r="AJ6" s="33">
        <f t="shared" si="12"/>
        <v>0.36372075414824995</v>
      </c>
      <c r="AK6" s="34">
        <f t="shared" si="13"/>
        <v>2.9253679958304284E-3</v>
      </c>
      <c r="AL6" s="33">
        <f t="shared" si="14"/>
        <v>2.3588217273046022</v>
      </c>
      <c r="AM6" s="48">
        <v>2731.35</v>
      </c>
      <c r="AN6" s="34">
        <v>8.051503167284114</v>
      </c>
      <c r="AO6" s="38">
        <v>25</v>
      </c>
      <c r="AP6" s="34">
        <v>8.0659886462608306</v>
      </c>
      <c r="AQ6" s="34"/>
      <c r="AR6" s="37">
        <f t="shared" si="15"/>
        <v>2017.6406570841889</v>
      </c>
      <c r="AS6" s="38"/>
      <c r="AT6" s="39" t="s">
        <v>87</v>
      </c>
      <c r="AU6" s="40">
        <v>2373.8789999999999</v>
      </c>
      <c r="AV6" s="40">
        <v>23.768999099731445</v>
      </c>
      <c r="AW6" s="40">
        <v>1</v>
      </c>
      <c r="AX6" s="41">
        <v>8.0701200184728901</v>
      </c>
      <c r="AY6" s="42">
        <v>436.93898204204271</v>
      </c>
      <c r="AZ6" s="42">
        <v>438.35829292274087</v>
      </c>
      <c r="BA6" s="40">
        <v>2096.5629226992646</v>
      </c>
      <c r="BB6" s="40">
        <v>264.62805807518896</v>
      </c>
      <c r="BC6" s="40">
        <v>12.68786330790167</v>
      </c>
      <c r="BD6" s="40">
        <v>98.911061322195593</v>
      </c>
      <c r="BE6" s="40">
        <v>6.5207397112952155</v>
      </c>
      <c r="BF6" s="40">
        <v>3.3375103747493849E-3</v>
      </c>
      <c r="BG6" s="40">
        <v>0.10453910041320538</v>
      </c>
      <c r="BH6" s="40">
        <v>9.7004644205874477</v>
      </c>
      <c r="BI6" s="40">
        <v>6.2691385847687959</v>
      </c>
      <c r="BJ6" s="40">
        <v>4.1266315420947439</v>
      </c>
      <c r="BK6" s="40">
        <v>451.19478892609834</v>
      </c>
      <c r="BL6" s="38"/>
      <c r="BM6" s="43" t="s">
        <v>88</v>
      </c>
      <c r="BN6" s="47">
        <v>2363.7179999999998</v>
      </c>
      <c r="BO6" s="47">
        <v>23.768999099731445</v>
      </c>
      <c r="BP6" s="44">
        <v>1</v>
      </c>
      <c r="BQ6" s="45">
        <v>8.0846359813443112</v>
      </c>
      <c r="BR6" s="46">
        <v>419.25246351285489</v>
      </c>
      <c r="BS6" s="46">
        <v>420.61432319505195</v>
      </c>
      <c r="BT6" s="47">
        <v>2080.0735645131763</v>
      </c>
      <c r="BU6" s="47">
        <v>271.47050210775126</v>
      </c>
      <c r="BV6" s="47">
        <v>12.174281003016642</v>
      </c>
      <c r="BW6" s="47">
        <v>101.49020466960843</v>
      </c>
      <c r="BX6" s="47">
        <v>6.7423738209729036</v>
      </c>
      <c r="BY6" s="47">
        <v>3.3507771610855218E-3</v>
      </c>
      <c r="BZ6" s="47">
        <v>0.10792971193167225</v>
      </c>
      <c r="CA6" s="47">
        <v>9.5591014207342582</v>
      </c>
      <c r="CB6" s="47">
        <v>6.4312386667127495</v>
      </c>
      <c r="CC6" s="47">
        <v>4.2333331729617436</v>
      </c>
      <c r="CD6" s="47">
        <v>432.93122050444038</v>
      </c>
      <c r="CE6" s="38"/>
      <c r="CF6" s="38"/>
      <c r="CG6" s="38"/>
      <c r="CH6" s="26">
        <v>417.8</v>
      </c>
      <c r="CI6" s="51">
        <f t="shared" si="16"/>
        <v>-20.558292922740861</v>
      </c>
      <c r="CJ6" s="51">
        <f t="shared" si="17"/>
        <v>-2.8143231950519407</v>
      </c>
      <c r="CK6" s="38"/>
      <c r="CL6" s="38"/>
      <c r="CM6" s="38"/>
    </row>
    <row r="7" spans="1:91" ht="14.25" customHeight="1" x14ac:dyDescent="0.35">
      <c r="A7" s="25" t="s">
        <v>89</v>
      </c>
      <c r="B7" s="26" t="s">
        <v>85</v>
      </c>
      <c r="C7" s="27" t="s">
        <v>86</v>
      </c>
      <c r="D7" s="27">
        <v>43020</v>
      </c>
      <c r="E7" s="54">
        <v>0.40069444444444446</v>
      </c>
      <c r="F7" s="29">
        <f t="shared" si="19"/>
        <v>43020.400694444441</v>
      </c>
      <c r="G7" s="30">
        <v>13.71</v>
      </c>
      <c r="H7" s="30">
        <v>45.700833333333335</v>
      </c>
      <c r="I7" s="31">
        <v>19</v>
      </c>
      <c r="J7" s="32">
        <v>15</v>
      </c>
      <c r="K7" s="33">
        <v>19.2621</v>
      </c>
      <c r="L7" s="33">
        <v>50.28736</v>
      </c>
      <c r="M7" s="33">
        <v>8.27</v>
      </c>
      <c r="N7" s="33">
        <v>1.5727</v>
      </c>
      <c r="O7" s="33">
        <v>1.0480267999999999</v>
      </c>
      <c r="P7" s="33">
        <v>4.8224999999999998</v>
      </c>
      <c r="Q7" s="33">
        <v>93.367000000000004</v>
      </c>
      <c r="R7" s="33">
        <v>37.603900000000003</v>
      </c>
      <c r="S7" s="38">
        <v>26.945399999999999</v>
      </c>
      <c r="T7" s="31">
        <f t="shared" si="18"/>
        <v>215.37767249999999</v>
      </c>
      <c r="U7" s="31">
        <v>206.49652922552204</v>
      </c>
      <c r="V7" s="33">
        <v>0.41799999999999998</v>
      </c>
      <c r="W7" s="34">
        <v>0.13100000000000001</v>
      </c>
      <c r="X7" s="33">
        <v>0.75572588235294114</v>
      </c>
      <c r="Y7" s="34">
        <v>0.03</v>
      </c>
      <c r="Z7" s="33">
        <v>2.9249999999999998</v>
      </c>
      <c r="AA7" s="31">
        <f t="shared" si="3"/>
        <v>201.0783915342744</v>
      </c>
      <c r="AB7" s="31">
        <f t="shared" si="4"/>
        <v>224.62190089434068</v>
      </c>
      <c r="AC7" s="31">
        <f t="shared" si="5"/>
        <v>230.70388444608474</v>
      </c>
      <c r="AD7" s="33">
        <f t="shared" si="6"/>
        <v>23.543509360066281</v>
      </c>
      <c r="AE7" s="33">
        <f t="shared" si="7"/>
        <v>24.207355220562704</v>
      </c>
      <c r="AF7" s="31">
        <f t="shared" si="8"/>
        <v>89.507174845068576</v>
      </c>
      <c r="AG7" s="33">
        <f t="shared" si="9"/>
        <v>26.199389082861899</v>
      </c>
      <c r="AH7" s="33">
        <f t="shared" si="10"/>
        <v>0.40732824872715651</v>
      </c>
      <c r="AI7" s="33">
        <f t="shared" si="11"/>
        <v>0.12765550378769736</v>
      </c>
      <c r="AJ7" s="33">
        <f t="shared" si="12"/>
        <v>0.73643181860432672</v>
      </c>
      <c r="AK7" s="34">
        <f t="shared" si="13"/>
        <v>2.9234084836877259E-2</v>
      </c>
      <c r="AL7" s="33">
        <f t="shared" si="14"/>
        <v>2.8503232715955327</v>
      </c>
      <c r="AM7" s="48">
        <v>2696.22</v>
      </c>
      <c r="AN7" s="34">
        <v>8.0758635712891707</v>
      </c>
      <c r="AO7" s="34">
        <v>19.141841610000004</v>
      </c>
      <c r="AP7" s="34">
        <v>8.097007688069743</v>
      </c>
      <c r="AQ7" s="34"/>
      <c r="AR7" s="37">
        <f t="shared" si="15"/>
        <v>2017.7802874743327</v>
      </c>
      <c r="AS7" s="38"/>
      <c r="AT7" s="39" t="s">
        <v>87</v>
      </c>
      <c r="AU7" s="40">
        <v>2378.2510000000002</v>
      </c>
      <c r="AV7" s="40">
        <v>19.262100219726563</v>
      </c>
      <c r="AW7" s="40">
        <v>15</v>
      </c>
      <c r="AX7" s="41">
        <v>8.0735007673136199</v>
      </c>
      <c r="AY7" s="42">
        <v>427.42509900642619</v>
      </c>
      <c r="AZ7" s="42">
        <v>428.89313733323962</v>
      </c>
      <c r="BA7" s="40">
        <v>2130.4393524175034</v>
      </c>
      <c r="BB7" s="40">
        <v>233.87097897011915</v>
      </c>
      <c r="BC7" s="40">
        <v>13.940839351908769</v>
      </c>
      <c r="BD7" s="40">
        <v>93.505695770938928</v>
      </c>
      <c r="BE7" s="40">
        <v>4.4014358122461701</v>
      </c>
      <c r="BF7" s="40">
        <v>3.2503507563092393E-2</v>
      </c>
      <c r="BG7" s="40">
        <v>0.10774196675487761</v>
      </c>
      <c r="BH7" s="40">
        <v>10.27402540098306</v>
      </c>
      <c r="BI7" s="40">
        <v>5.4668933650308649</v>
      </c>
      <c r="BJ7" s="40">
        <v>3.5574559427571524</v>
      </c>
      <c r="BK7" s="40">
        <v>438.35204493502403</v>
      </c>
      <c r="BL7" s="38"/>
      <c r="BM7" s="43" t="s">
        <v>88</v>
      </c>
      <c r="BN7" s="47">
        <v>2364.4589999999998</v>
      </c>
      <c r="BO7" s="47">
        <v>19.262100219726563</v>
      </c>
      <c r="BP7" s="44">
        <v>15</v>
      </c>
      <c r="BQ7" s="45">
        <v>8.0946410547774086</v>
      </c>
      <c r="BR7" s="46">
        <v>402.89232205139194</v>
      </c>
      <c r="BS7" s="46">
        <v>404.27609986819584</v>
      </c>
      <c r="BT7" s="47">
        <v>2108.3292459184522</v>
      </c>
      <c r="BU7" s="47">
        <v>242.98858871244036</v>
      </c>
      <c r="BV7" s="47">
        <v>13.140681609227419</v>
      </c>
      <c r="BW7" s="47">
        <v>97.155290890309203</v>
      </c>
      <c r="BX7" s="47">
        <v>4.6209860794698665</v>
      </c>
      <c r="BY7" s="47">
        <v>3.2668136222764051E-2</v>
      </c>
      <c r="BZ7" s="47">
        <v>0.11290341753215571</v>
      </c>
      <c r="CA7" s="47">
        <v>10.045183657104218</v>
      </c>
      <c r="CB7" s="47">
        <v>5.6800237005035914</v>
      </c>
      <c r="CC7" s="47">
        <v>3.6961456386928986</v>
      </c>
      <c r="CD7" s="47">
        <v>413.19209768070425</v>
      </c>
      <c r="CE7" s="38"/>
      <c r="CF7" s="38"/>
      <c r="CG7" s="38"/>
      <c r="CH7" s="26">
        <v>391.84</v>
      </c>
      <c r="CI7" s="51">
        <f t="shared" si="16"/>
        <v>-37.053137333239647</v>
      </c>
      <c r="CJ7" s="51">
        <f t="shared" si="17"/>
        <v>-12.436099868195868</v>
      </c>
      <c r="CK7" s="38"/>
      <c r="CL7" s="38"/>
      <c r="CM7" s="38"/>
    </row>
    <row r="8" spans="1:91" ht="14.25" customHeight="1" x14ac:dyDescent="0.35">
      <c r="A8" s="25" t="s">
        <v>84</v>
      </c>
      <c r="B8" s="26" t="s">
        <v>85</v>
      </c>
      <c r="C8" s="27" t="s">
        <v>86</v>
      </c>
      <c r="D8" s="27">
        <v>43237</v>
      </c>
      <c r="E8" s="54">
        <v>0.46651620370370367</v>
      </c>
      <c r="F8" s="29">
        <f t="shared" si="19"/>
        <v>43237.466516203705</v>
      </c>
      <c r="G8" s="30">
        <v>13.71</v>
      </c>
      <c r="H8" s="30">
        <v>45.700833333333335</v>
      </c>
      <c r="I8" s="31">
        <v>19</v>
      </c>
      <c r="J8" s="26">
        <v>1.5</v>
      </c>
      <c r="K8" s="33">
        <v>20.078800000000001</v>
      </c>
      <c r="L8" s="33">
        <v>50.524130999999997</v>
      </c>
      <c r="M8" s="33">
        <v>8.234</v>
      </c>
      <c r="N8" s="53"/>
      <c r="O8" s="53"/>
      <c r="P8" s="33">
        <v>5.5956000000000001</v>
      </c>
      <c r="Q8" s="33">
        <v>109.608</v>
      </c>
      <c r="R8" s="33">
        <v>37.0762</v>
      </c>
      <c r="S8" s="34">
        <v>26.325500000000002</v>
      </c>
      <c r="T8" s="31">
        <f t="shared" si="18"/>
        <v>249.90509160000002</v>
      </c>
      <c r="U8" s="58"/>
      <c r="V8" s="33">
        <v>0.16800000000000004</v>
      </c>
      <c r="W8" s="52">
        <f>0.006/2</f>
        <v>3.0000000000000001E-3</v>
      </c>
      <c r="X8" s="33">
        <v>6.7000000000000004E-2</v>
      </c>
      <c r="Y8" s="34">
        <v>1.9E-2</v>
      </c>
      <c r="Z8" s="33">
        <v>1.845</v>
      </c>
      <c r="AA8" s="31"/>
      <c r="AB8" s="31"/>
      <c r="AC8" s="31"/>
      <c r="AD8" s="38"/>
      <c r="AE8" s="38"/>
      <c r="AF8" s="31"/>
      <c r="AG8" s="33">
        <f t="shared" si="9"/>
        <v>25.797870791194555</v>
      </c>
      <c r="AH8" s="33">
        <f t="shared" si="10"/>
        <v>0.16377495487529348</v>
      </c>
      <c r="AI8" s="33">
        <f t="shared" si="11"/>
        <v>2.9245527656302402E-3</v>
      </c>
      <c r="AJ8" s="33">
        <f t="shared" si="12"/>
        <v>6.5315011765742031E-2</v>
      </c>
      <c r="AK8" s="34">
        <f t="shared" si="13"/>
        <v>1.8522167515658189E-2</v>
      </c>
      <c r="AL8" s="33">
        <f t="shared" si="14"/>
        <v>1.7985999508625978</v>
      </c>
      <c r="AM8" s="48">
        <v>2634.34</v>
      </c>
      <c r="AN8" s="34">
        <v>8.1133475912679707</v>
      </c>
      <c r="AO8" s="33">
        <v>20.226742500000004</v>
      </c>
      <c r="AP8" s="34">
        <v>8.1330482223768783</v>
      </c>
      <c r="AQ8" s="33"/>
      <c r="AR8" s="37">
        <f t="shared" si="15"/>
        <v>2018.3750855578371</v>
      </c>
      <c r="AS8" s="38"/>
      <c r="AT8" s="39" t="s">
        <v>87</v>
      </c>
      <c r="AU8" s="40">
        <v>2290.471</v>
      </c>
      <c r="AV8" s="40">
        <v>20.078800201416016</v>
      </c>
      <c r="AW8" s="40">
        <v>1.5</v>
      </c>
      <c r="AX8" s="41">
        <v>8.1155656883748577</v>
      </c>
      <c r="AY8" s="42">
        <v>372.08598137613797</v>
      </c>
      <c r="AZ8" s="42">
        <v>373.35100329041063</v>
      </c>
      <c r="BA8" s="40">
        <v>2028.6832385406831</v>
      </c>
      <c r="BB8" s="40">
        <v>249.88972549917852</v>
      </c>
      <c r="BC8" s="40">
        <v>11.897794413149709</v>
      </c>
      <c r="BD8" s="40">
        <v>100.59995127809202</v>
      </c>
      <c r="BE8" s="40">
        <v>5.1877088547673242</v>
      </c>
      <c r="BF8" s="40">
        <v>2.0918646658820504E-2</v>
      </c>
      <c r="BG8" s="40">
        <v>7.6749967073379194E-2</v>
      </c>
      <c r="BH8" s="40">
        <v>9.7195635936087221</v>
      </c>
      <c r="BI8" s="40">
        <v>5.8811626501253293</v>
      </c>
      <c r="BJ8" s="40">
        <v>3.8329542713498297</v>
      </c>
      <c r="BK8" s="40">
        <v>382.02589079606537</v>
      </c>
      <c r="BL8" s="38"/>
      <c r="BM8" s="43" t="s">
        <v>88</v>
      </c>
      <c r="BN8" s="47">
        <v>2277.1819999999998</v>
      </c>
      <c r="BO8" s="47">
        <v>20.078800201416016</v>
      </c>
      <c r="BP8" s="44">
        <v>1.5</v>
      </c>
      <c r="BQ8" s="45">
        <v>8.135270301060995</v>
      </c>
      <c r="BR8" s="46">
        <v>351.8175288562129</v>
      </c>
      <c r="BS8" s="46">
        <v>353.01364186800214</v>
      </c>
      <c r="BT8" s="47">
        <v>2007.2109592406407</v>
      </c>
      <c r="BU8" s="47">
        <v>258.7210655530107</v>
      </c>
      <c r="BV8" s="47">
        <v>11.249691842171728</v>
      </c>
      <c r="BW8" s="47">
        <v>104.16490760273268</v>
      </c>
      <c r="BX8" s="47">
        <v>5.4285045634751956</v>
      </c>
      <c r="BY8" s="47">
        <v>2.1025644640007064E-2</v>
      </c>
      <c r="BZ8" s="47">
        <v>8.0153678464163422E-2</v>
      </c>
      <c r="CA8" s="47">
        <v>9.5263151592060851</v>
      </c>
      <c r="CB8" s="47">
        <v>6.0890085196239712</v>
      </c>
      <c r="CC8" s="47">
        <v>3.9684145129162252</v>
      </c>
      <c r="CD8" s="47">
        <v>361.2159865896644</v>
      </c>
      <c r="CE8" s="38"/>
      <c r="CF8" s="38"/>
      <c r="CG8" s="38"/>
      <c r="CH8" s="38">
        <v>364.56</v>
      </c>
      <c r="CI8" s="51">
        <f t="shared" si="16"/>
        <v>-8.7910032904106288</v>
      </c>
      <c r="CJ8" s="51">
        <f t="shared" si="17"/>
        <v>11.546358131997863</v>
      </c>
      <c r="CK8" s="38"/>
      <c r="CL8" s="38"/>
      <c r="CM8" s="38"/>
    </row>
    <row r="9" spans="1:91" ht="14.25" customHeight="1" x14ac:dyDescent="0.35">
      <c r="A9" s="25" t="s">
        <v>84</v>
      </c>
      <c r="B9" s="26" t="s">
        <v>85</v>
      </c>
      <c r="C9" s="27" t="s">
        <v>86</v>
      </c>
      <c r="D9" s="27">
        <v>43272</v>
      </c>
      <c r="E9" s="54">
        <v>0.40241898148148153</v>
      </c>
      <c r="F9" s="29">
        <f t="shared" si="19"/>
        <v>43272.402418981481</v>
      </c>
      <c r="G9" s="30">
        <v>13.71</v>
      </c>
      <c r="H9" s="30">
        <v>45.700833333333335</v>
      </c>
      <c r="I9" s="31">
        <v>19</v>
      </c>
      <c r="J9" s="26">
        <v>1.5</v>
      </c>
      <c r="K9" s="33">
        <v>24.713999999999999</v>
      </c>
      <c r="L9" s="33">
        <v>54.566814000000001</v>
      </c>
      <c r="M9" s="33">
        <v>8.3130000000000006</v>
      </c>
      <c r="N9" s="33">
        <v>0.25580000000000003</v>
      </c>
      <c r="O9" s="33">
        <v>0.58129310000000001</v>
      </c>
      <c r="P9" s="33">
        <v>5.1326000000000001</v>
      </c>
      <c r="Q9" s="33">
        <v>108.593</v>
      </c>
      <c r="R9" s="33">
        <v>36.342399999999998</v>
      </c>
      <c r="S9" s="34">
        <v>24.4434</v>
      </c>
      <c r="T9" s="31">
        <f t="shared" si="18"/>
        <v>229.22704860000002</v>
      </c>
      <c r="U9" s="62">
        <v>227.64487047625846</v>
      </c>
      <c r="V9" s="33">
        <v>0.32200000000000001</v>
      </c>
      <c r="W9" s="34">
        <v>0.01</v>
      </c>
      <c r="X9" s="33">
        <v>4.2000000000000003E-2</v>
      </c>
      <c r="Y9" s="34">
        <v>1.9E-2</v>
      </c>
      <c r="Z9" s="33">
        <v>1.9139999999999999</v>
      </c>
      <c r="AA9" s="31">
        <f t="shared" ref="AA9:AA23" si="20">U9*1000/(1000+S9)</f>
        <v>222.21322376254113</v>
      </c>
      <c r="AB9" s="31">
        <f t="shared" ref="AB9:AB23" si="21">EXP(1)^(-135.29996+(1.572288*(10^5)/(K9+273.15))-((6.637149*10^7)/(K9+273.15)^2)+(1.243678*10^10)/(K9+273.15)^3-((8.621061*10^11)/(K9+273.15)^4)-(R9*(0.020573-12.142/(K9+273.15)+2363.1/(K9+273.15)^2)))</f>
        <v>205.99390991025206</v>
      </c>
      <c r="AC9" s="31">
        <f t="shared" ref="AC9:AC23" si="22">EXP(1)^(-135.90205+(1.575701*10^5/(K9+273.15)+(-6.642308*10^7/(K9+273.15)^2)+(1.2438*10^10/(K9+273.15)^3)+(-8.621949*10^11/(K9+273.15)^4)-(R9*(0.017674-10.754/(K9+273.15)+2140.7/(K9+273.15)^2))))</f>
        <v>211.05050414924793</v>
      </c>
      <c r="AD9" s="33">
        <f t="shared" ref="AD9:AD23" si="23">AB9-AA9</f>
        <v>-16.219313852289076</v>
      </c>
      <c r="AE9" s="33">
        <f t="shared" ref="AE9:AE23" si="24">AC9-U9</f>
        <v>-16.594366327010533</v>
      </c>
      <c r="AF9" s="31">
        <f t="shared" ref="AF9:AF23" si="25">U9/AC9*100</f>
        <v>107.86274659418748</v>
      </c>
      <c r="AG9" s="33">
        <f t="shared" si="9"/>
        <v>25.239737642421915</v>
      </c>
      <c r="AH9" s="33">
        <f t="shared" si="10"/>
        <v>0.31407288283660495</v>
      </c>
      <c r="AI9" s="33">
        <f t="shared" si="11"/>
        <v>9.7538162371616447E-3</v>
      </c>
      <c r="AJ9" s="33">
        <f t="shared" si="12"/>
        <v>4.0966028196078912E-2</v>
      </c>
      <c r="AK9" s="34">
        <f t="shared" si="13"/>
        <v>1.8532250850607127E-2</v>
      </c>
      <c r="AL9" s="33">
        <f t="shared" si="14"/>
        <v>1.8668804277927389</v>
      </c>
      <c r="AM9" s="48">
        <v>2634.34</v>
      </c>
      <c r="AN9" s="34">
        <v>8.0972246650737549</v>
      </c>
      <c r="AO9" s="33">
        <v>24.140862500000001</v>
      </c>
      <c r="AP9" s="34">
        <v>8.1123602501973249</v>
      </c>
      <c r="AQ9" s="33"/>
      <c r="AR9" s="37">
        <f t="shared" si="15"/>
        <v>2018.4709103353866</v>
      </c>
      <c r="AS9" s="38"/>
      <c r="AT9" s="39" t="s">
        <v>87</v>
      </c>
      <c r="AU9" s="40">
        <v>2266.6869999999999</v>
      </c>
      <c r="AV9" s="40">
        <v>24.714000701904297</v>
      </c>
      <c r="AW9" s="40">
        <v>1.5</v>
      </c>
      <c r="AX9" s="41">
        <v>8.0884662843472608</v>
      </c>
      <c r="AY9" s="42">
        <v>399.37749449313787</v>
      </c>
      <c r="AZ9" s="42">
        <v>400.65987819431922</v>
      </c>
      <c r="BA9" s="40">
        <v>1986.6381552058158</v>
      </c>
      <c r="BB9" s="40">
        <v>268.70668077058957</v>
      </c>
      <c r="BC9" s="40">
        <v>11.341806566075864</v>
      </c>
      <c r="BD9" s="40">
        <v>102.82426267599531</v>
      </c>
      <c r="BE9" s="40">
        <v>7.3623317595090523</v>
      </c>
      <c r="BF9" s="40">
        <v>2.1384447607570689E-2</v>
      </c>
      <c r="BG9" s="40">
        <v>8.9040456316894973E-2</v>
      </c>
      <c r="BH9" s="40">
        <v>9.3455469901410293</v>
      </c>
      <c r="BI9" s="40">
        <v>6.3921711205688432</v>
      </c>
      <c r="BJ9" s="40">
        <v>4.2178166811232405</v>
      </c>
      <c r="BK9" s="40">
        <v>413.10018413408903</v>
      </c>
      <c r="BL9" s="38"/>
      <c r="BM9" s="43" t="s">
        <v>88</v>
      </c>
      <c r="BN9" s="47">
        <v>2256.08</v>
      </c>
      <c r="BO9" s="47">
        <v>24.714000701904297</v>
      </c>
      <c r="BP9" s="44">
        <v>1.5</v>
      </c>
      <c r="BQ9" s="45">
        <v>8.1035878552705256</v>
      </c>
      <c r="BR9" s="46">
        <v>382.36545401363935</v>
      </c>
      <c r="BS9" s="46">
        <v>383.59321279545105</v>
      </c>
      <c r="BT9" s="47">
        <v>1969.4066623497765</v>
      </c>
      <c r="BU9" s="47">
        <v>275.81422803693982</v>
      </c>
      <c r="BV9" s="47">
        <v>10.858686522825876</v>
      </c>
      <c r="BW9" s="47">
        <v>105.57641711264601</v>
      </c>
      <c r="BX9" s="47">
        <v>7.6231936914605667</v>
      </c>
      <c r="BY9" s="47">
        <v>2.147742899934706E-2</v>
      </c>
      <c r="BZ9" s="47">
        <v>9.2039795353796541E-2</v>
      </c>
      <c r="CA9" s="47">
        <v>9.2082656636674383</v>
      </c>
      <c r="CB9" s="47">
        <v>6.5612501261363718</v>
      </c>
      <c r="CC9" s="47">
        <v>4.3293819437952115</v>
      </c>
      <c r="CD9" s="47">
        <v>395.50360658157456</v>
      </c>
      <c r="CE9" s="38"/>
      <c r="CF9" s="38"/>
      <c r="CG9" s="38"/>
      <c r="CH9" s="38">
        <v>417.86</v>
      </c>
      <c r="CI9" s="51">
        <f t="shared" si="16"/>
        <v>17.200121805680794</v>
      </c>
      <c r="CJ9" s="51">
        <f t="shared" si="17"/>
        <v>34.266787204548962</v>
      </c>
      <c r="CK9" s="38"/>
      <c r="CL9" s="38"/>
      <c r="CM9" s="38"/>
    </row>
    <row r="10" spans="1:91" ht="14.25" customHeight="1" x14ac:dyDescent="0.35">
      <c r="A10" s="25" t="s">
        <v>84</v>
      </c>
      <c r="B10" s="26" t="s">
        <v>85</v>
      </c>
      <c r="C10" s="27" t="s">
        <v>86</v>
      </c>
      <c r="D10" s="27">
        <v>43293</v>
      </c>
      <c r="E10" s="28">
        <v>0.42068287037037039</v>
      </c>
      <c r="F10" s="29">
        <f t="shared" si="19"/>
        <v>43293.420682870368</v>
      </c>
      <c r="G10" s="30">
        <v>13.71</v>
      </c>
      <c r="H10" s="30">
        <v>45.700833333333335</v>
      </c>
      <c r="I10" s="31">
        <v>19</v>
      </c>
      <c r="J10" s="32">
        <v>1.488</v>
      </c>
      <c r="K10" s="31">
        <v>23.201799999999999</v>
      </c>
      <c r="L10" s="31">
        <v>54.045636000000002</v>
      </c>
      <c r="M10" s="31">
        <v>8.3350000000000009</v>
      </c>
      <c r="N10" s="31">
        <v>0.34949999999999998</v>
      </c>
      <c r="O10" s="31">
        <v>0.79365140000000001</v>
      </c>
      <c r="P10" s="31">
        <v>5.2797000000000001</v>
      </c>
      <c r="Q10" s="31">
        <v>109.372</v>
      </c>
      <c r="R10" s="31">
        <v>37.195900000000002</v>
      </c>
      <c r="S10" s="31">
        <v>25.5413</v>
      </c>
      <c r="T10" s="31">
        <f t="shared" si="18"/>
        <v>235.79668170000002</v>
      </c>
      <c r="U10" s="31">
        <v>233.63719678179601</v>
      </c>
      <c r="V10" s="33">
        <v>0.10200000000000001</v>
      </c>
      <c r="W10" s="52">
        <f>0.006/2</f>
        <v>3.0000000000000001E-3</v>
      </c>
      <c r="X10" s="33">
        <v>5.4000000000000006E-2</v>
      </c>
      <c r="Y10" s="34">
        <v>1.7999999999999999E-2</v>
      </c>
      <c r="Z10" s="33">
        <v>1.619</v>
      </c>
      <c r="AA10" s="31">
        <f t="shared" si="20"/>
        <v>227.81841821660032</v>
      </c>
      <c r="AB10" s="31">
        <f t="shared" si="21"/>
        <v>210.15664437927606</v>
      </c>
      <c r="AC10" s="31">
        <f t="shared" si="22"/>
        <v>215.54849245928739</v>
      </c>
      <c r="AD10" s="33">
        <f t="shared" si="23"/>
        <v>-17.661773837324262</v>
      </c>
      <c r="AE10" s="33">
        <f t="shared" si="24"/>
        <v>-18.088704322508619</v>
      </c>
      <c r="AF10" s="31">
        <f t="shared" si="25"/>
        <v>108.39194193201105</v>
      </c>
      <c r="AG10" s="33">
        <f t="shared" si="9"/>
        <v>25.888937788779231</v>
      </c>
      <c r="AH10" s="33">
        <f t="shared" si="10"/>
        <v>9.9425967317527356E-2</v>
      </c>
      <c r="AI10" s="33">
        <f t="shared" si="11"/>
        <v>2.9242931563978627E-3</v>
      </c>
      <c r="AJ10" s="33">
        <f t="shared" si="12"/>
        <v>5.2637276815161539E-2</v>
      </c>
      <c r="AK10" s="34">
        <f t="shared" si="13"/>
        <v>1.7545758938387179E-2</v>
      </c>
      <c r="AL10" s="33">
        <f t="shared" si="14"/>
        <v>1.57814354006938</v>
      </c>
      <c r="AM10" s="35">
        <v>2667.14</v>
      </c>
      <c r="AN10" s="34">
        <v>8.1472649289479424</v>
      </c>
      <c r="AO10" s="33">
        <v>19.859063664900003</v>
      </c>
      <c r="AP10" s="34">
        <v>8.1677839378685793</v>
      </c>
      <c r="AQ10" s="33"/>
      <c r="AR10" s="37">
        <f t="shared" si="15"/>
        <v>2018.5284052019165</v>
      </c>
      <c r="AS10" s="38"/>
      <c r="AT10" s="39" t="s">
        <v>87</v>
      </c>
      <c r="AU10" s="40">
        <v>2299.877</v>
      </c>
      <c r="AV10" s="40">
        <v>23.201799392700195</v>
      </c>
      <c r="AW10" s="40">
        <v>1.4880000352859497</v>
      </c>
      <c r="AX10" s="41">
        <v>8.0960149138272968</v>
      </c>
      <c r="AY10" s="40">
        <v>394.98768087447723</v>
      </c>
      <c r="AZ10" s="40">
        <v>396.27968508747119</v>
      </c>
      <c r="BA10" s="40">
        <v>2020.308202361455</v>
      </c>
      <c r="BB10" s="40">
        <v>267.95966977356341</v>
      </c>
      <c r="BC10" s="40">
        <v>11.609011490965829</v>
      </c>
      <c r="BD10" s="40">
        <v>104.19992603274869</v>
      </c>
      <c r="BE10" s="40">
        <v>6.6279766591501543</v>
      </c>
      <c r="BF10" s="40">
        <v>2.0074690326420029E-2</v>
      </c>
      <c r="BG10" s="40">
        <v>7.2655108075204491E-2</v>
      </c>
      <c r="BH10" s="40">
        <v>9.4184268866167891</v>
      </c>
      <c r="BI10" s="40">
        <v>6.3173416069847734</v>
      </c>
      <c r="BJ10" s="40">
        <v>4.1535083318042529</v>
      </c>
      <c r="BK10" s="40">
        <v>407.47961293247715</v>
      </c>
      <c r="BL10" s="38"/>
      <c r="BM10" s="43" t="s">
        <v>88</v>
      </c>
      <c r="BN10" s="47">
        <v>2285.46</v>
      </c>
      <c r="BO10" s="47">
        <v>23.201799392700195</v>
      </c>
      <c r="BP10" s="44">
        <v>1.4880000352859497</v>
      </c>
      <c r="BQ10" s="45">
        <v>8.1164293876551863</v>
      </c>
      <c r="BR10" s="47">
        <v>372.48581762637525</v>
      </c>
      <c r="BS10" s="47">
        <v>373.70421827266455</v>
      </c>
      <c r="BT10" s="47">
        <v>1996.909080133961</v>
      </c>
      <c r="BU10" s="47">
        <v>277.6032667390399</v>
      </c>
      <c r="BV10" s="47">
        <v>10.947663297935541</v>
      </c>
      <c r="BW10" s="47">
        <v>107.98903728356149</v>
      </c>
      <c r="BX10" s="47">
        <v>6.9469703322906398</v>
      </c>
      <c r="BY10" s="47">
        <v>2.0188371397213863E-2</v>
      </c>
      <c r="BZ10" s="47">
        <v>7.5983519090142865E-2</v>
      </c>
      <c r="CA10" s="47">
        <v>9.2311268557207473</v>
      </c>
      <c r="CB10" s="47">
        <v>6.5446963294416198</v>
      </c>
      <c r="CC10" s="47">
        <v>4.3029888875107014</v>
      </c>
      <c r="CD10" s="47">
        <v>384.26610281414526</v>
      </c>
      <c r="CE10" s="38"/>
      <c r="CF10" s="38"/>
      <c r="CG10" s="38"/>
      <c r="CH10" s="38">
        <v>386.89</v>
      </c>
      <c r="CI10" s="51">
        <f t="shared" si="16"/>
        <v>-9.3896850874712072</v>
      </c>
      <c r="CJ10" s="51">
        <f t="shared" si="17"/>
        <v>13.185781727335439</v>
      </c>
      <c r="CK10" s="38"/>
      <c r="CL10" s="38"/>
      <c r="CM10" s="38"/>
    </row>
    <row r="11" spans="1:91" ht="14.25" customHeight="1" x14ac:dyDescent="0.35">
      <c r="A11" s="25" t="s">
        <v>84</v>
      </c>
      <c r="B11" s="26" t="s">
        <v>85</v>
      </c>
      <c r="C11" s="27" t="s">
        <v>86</v>
      </c>
      <c r="D11" s="27">
        <v>43320</v>
      </c>
      <c r="E11" s="28">
        <v>0.37340277777777775</v>
      </c>
      <c r="F11" s="29">
        <f t="shared" si="19"/>
        <v>43320.373402777775</v>
      </c>
      <c r="G11" s="30">
        <v>13.71</v>
      </c>
      <c r="H11" s="30">
        <v>45.700833333333335</v>
      </c>
      <c r="I11" s="31">
        <v>19</v>
      </c>
      <c r="J11" s="55">
        <v>1.488</v>
      </c>
      <c r="K11" s="33">
        <v>27.9434</v>
      </c>
      <c r="L11" s="33">
        <v>57.871923000000002</v>
      </c>
      <c r="M11" s="33">
        <v>8.3979999999999997</v>
      </c>
      <c r="N11" s="33">
        <v>0.30209999999999998</v>
      </c>
      <c r="O11" s="33">
        <v>0.75281399999999998</v>
      </c>
      <c r="P11" s="33">
        <v>4.7706999999999997</v>
      </c>
      <c r="Q11" s="33">
        <v>106.322</v>
      </c>
      <c r="R11" s="33">
        <v>36.199199999999998</v>
      </c>
      <c r="S11" s="33">
        <v>23.3154</v>
      </c>
      <c r="T11" s="31">
        <f t="shared" si="18"/>
        <v>213.06423269999999</v>
      </c>
      <c r="U11" s="62">
        <v>206.30219752400561</v>
      </c>
      <c r="V11" s="33">
        <v>0.28099999999999997</v>
      </c>
      <c r="W11" s="34">
        <v>3.2000000000000001E-2</v>
      </c>
      <c r="X11" s="33">
        <v>1.302</v>
      </c>
      <c r="Y11" s="34">
        <v>5.5E-2</v>
      </c>
      <c r="Z11" s="33">
        <v>2.4869999999999997</v>
      </c>
      <c r="AA11" s="31">
        <f t="shared" si="20"/>
        <v>201.60177157893412</v>
      </c>
      <c r="AB11" s="31">
        <f t="shared" si="21"/>
        <v>195.57586707061492</v>
      </c>
      <c r="AC11" s="31">
        <f t="shared" si="22"/>
        <v>200.1543964897306</v>
      </c>
      <c r="AD11" s="33">
        <f t="shared" si="23"/>
        <v>-6.0259045083192007</v>
      </c>
      <c r="AE11" s="33">
        <f t="shared" si="24"/>
        <v>-6.1478010342750053</v>
      </c>
      <c r="AF11" s="31">
        <f t="shared" si="25"/>
        <v>103.07152935038847</v>
      </c>
      <c r="AG11" s="33">
        <f t="shared" si="9"/>
        <v>25.130846136916716</v>
      </c>
      <c r="AH11" s="33">
        <f t="shared" si="10"/>
        <v>0.27411134984272006</v>
      </c>
      <c r="AI11" s="33">
        <f t="shared" si="11"/>
        <v>3.1215527384224347E-2</v>
      </c>
      <c r="AJ11" s="33">
        <f t="shared" si="12"/>
        <v>1.2700817704456282</v>
      </c>
      <c r="AK11" s="34">
        <f t="shared" si="13"/>
        <v>5.3651687691635599E-2</v>
      </c>
      <c r="AL11" s="33">
        <f t="shared" si="14"/>
        <v>2.4260317688926856</v>
      </c>
      <c r="AM11" s="48">
        <v>2736.19</v>
      </c>
      <c r="AN11" s="34">
        <v>8.1205092754087662</v>
      </c>
      <c r="AO11" s="33">
        <v>25.0717623225</v>
      </c>
      <c r="AP11" s="34">
        <v>8.1348640128666254</v>
      </c>
      <c r="AQ11" s="33"/>
      <c r="AR11" s="37">
        <f t="shared" si="15"/>
        <v>2018.602327173169</v>
      </c>
      <c r="AS11" s="38"/>
      <c r="AT11" s="39" t="s">
        <v>87</v>
      </c>
      <c r="AU11" s="40">
        <v>2332.009</v>
      </c>
      <c r="AV11" s="40">
        <v>27.943399429321289</v>
      </c>
      <c r="AW11" s="40">
        <v>1.4880000352859497</v>
      </c>
      <c r="AX11" s="41">
        <v>8.0768940983438391</v>
      </c>
      <c r="AY11" s="42">
        <v>425.36090463047424</v>
      </c>
      <c r="AZ11" s="42">
        <v>426.67422075357354</v>
      </c>
      <c r="BA11" s="40">
        <v>2022.174188772799</v>
      </c>
      <c r="BB11" s="40">
        <v>298.66802145776722</v>
      </c>
      <c r="BC11" s="40">
        <v>11.166699203514051</v>
      </c>
      <c r="BD11" s="40">
        <v>106.98673495434996</v>
      </c>
      <c r="BE11" s="40">
        <v>9.5120208906356147</v>
      </c>
      <c r="BF11" s="40">
        <v>6.2983301665182678E-2</v>
      </c>
      <c r="BG11" s="40">
        <v>0.1264669105944278</v>
      </c>
      <c r="BH11" s="40">
        <v>9.0707938907641346</v>
      </c>
      <c r="BI11" s="40">
        <v>7.1500561294036453</v>
      </c>
      <c r="BJ11" s="40">
        <v>4.7653784166462652</v>
      </c>
      <c r="BK11" s="40">
        <v>442.81036975370836</v>
      </c>
      <c r="BL11" s="38"/>
      <c r="BM11" s="43" t="s">
        <v>88</v>
      </c>
      <c r="BN11" s="47">
        <v>2321.2620000000002</v>
      </c>
      <c r="BO11" s="47">
        <v>27.943399429321289</v>
      </c>
      <c r="BP11" s="44">
        <v>1.4880000352859497</v>
      </c>
      <c r="BQ11" s="45">
        <v>8.0911808270550178</v>
      </c>
      <c r="BR11" s="46">
        <v>408.01457900603117</v>
      </c>
      <c r="BS11" s="46">
        <v>409.27433776438181</v>
      </c>
      <c r="BT11" s="47">
        <v>2004.5800408949108</v>
      </c>
      <c r="BU11" s="47">
        <v>305.97101897419122</v>
      </c>
      <c r="BV11" s="47">
        <v>10.711318376490157</v>
      </c>
      <c r="BW11" s="47">
        <v>109.65221205300453</v>
      </c>
      <c r="BX11" s="47">
        <v>9.8301359500866408</v>
      </c>
      <c r="BY11" s="47">
        <v>6.3260357538191564E-2</v>
      </c>
      <c r="BZ11" s="47">
        <v>0.13046894707212511</v>
      </c>
      <c r="CA11" s="47">
        <v>8.9504539988327974</v>
      </c>
      <c r="CB11" s="47">
        <v>7.3248885132004178</v>
      </c>
      <c r="CC11" s="47">
        <v>4.8819009240500559</v>
      </c>
      <c r="CD11" s="47">
        <v>424.75245051380847</v>
      </c>
      <c r="CE11" s="38"/>
      <c r="CF11" s="38"/>
      <c r="CG11" s="38"/>
      <c r="CH11" s="38">
        <v>409.09</v>
      </c>
      <c r="CI11" s="51">
        <f t="shared" si="16"/>
        <v>-17.584220753573561</v>
      </c>
      <c r="CJ11" s="51">
        <f t="shared" si="17"/>
        <v>-0.18433776438183713</v>
      </c>
      <c r="CK11" s="38"/>
      <c r="CL11" s="38"/>
      <c r="CM11" s="38"/>
    </row>
    <row r="12" spans="1:91" ht="14.25" customHeight="1" x14ac:dyDescent="0.35">
      <c r="A12" s="25" t="s">
        <v>84</v>
      </c>
      <c r="B12" s="26" t="s">
        <v>85</v>
      </c>
      <c r="C12" s="27" t="s">
        <v>86</v>
      </c>
      <c r="D12" s="27">
        <v>43635</v>
      </c>
      <c r="E12" s="54">
        <v>0.54305555555555551</v>
      </c>
      <c r="F12" s="29">
        <f t="shared" si="19"/>
        <v>43635.543055555558</v>
      </c>
      <c r="G12" s="30">
        <v>13.71</v>
      </c>
      <c r="H12" s="30">
        <v>45.700833333333335</v>
      </c>
      <c r="I12" s="31">
        <v>19</v>
      </c>
      <c r="J12" s="26">
        <v>1.5</v>
      </c>
      <c r="K12" s="38">
        <v>22.2562</v>
      </c>
      <c r="L12" s="38">
        <v>48.975388000000002</v>
      </c>
      <c r="M12" s="38">
        <v>8.0619999999999994</v>
      </c>
      <c r="N12" s="38">
        <v>0.65620000000000001</v>
      </c>
      <c r="O12" s="38">
        <v>0.57130760000000003</v>
      </c>
      <c r="P12" s="38">
        <v>6.0190000000000001</v>
      </c>
      <c r="Q12" s="38">
        <v>119.473</v>
      </c>
      <c r="R12" s="38">
        <v>34.016199999999998</v>
      </c>
      <c r="S12" s="38">
        <v>23.399100000000001</v>
      </c>
      <c r="T12" s="31">
        <f t="shared" si="18"/>
        <v>268.81455900000003</v>
      </c>
      <c r="U12" s="38">
        <v>273.87224053717466</v>
      </c>
      <c r="V12" s="33">
        <v>0.42785370006250001</v>
      </c>
      <c r="W12" s="34">
        <v>2.0999999999999998E-2</v>
      </c>
      <c r="X12" s="33">
        <v>7.3739999999999997</v>
      </c>
      <c r="Y12" s="34">
        <v>8.0000000000000002E-3</v>
      </c>
      <c r="Z12" s="33">
        <v>2.6360000000000001</v>
      </c>
      <c r="AA12" s="31">
        <f t="shared" si="20"/>
        <v>267.61039807165622</v>
      </c>
      <c r="AB12" s="31">
        <f t="shared" si="21"/>
        <v>218.09356437480218</v>
      </c>
      <c r="AC12" s="31">
        <f t="shared" si="22"/>
        <v>223.21714853603908</v>
      </c>
      <c r="AD12" s="33">
        <f t="shared" si="23"/>
        <v>-49.516833696854036</v>
      </c>
      <c r="AE12" s="33">
        <f t="shared" si="24"/>
        <v>-50.655092001135586</v>
      </c>
      <c r="AF12" s="31">
        <f t="shared" si="25"/>
        <v>122.69319016632683</v>
      </c>
      <c r="AG12" s="33">
        <f t="shared" si="9"/>
        <v>23.47194619623599</v>
      </c>
      <c r="AH12" s="33">
        <f t="shared" si="10"/>
        <v>0.4180414535568181</v>
      </c>
      <c r="AI12" s="33">
        <f t="shared" si="11"/>
        <v>2.0518393374676386E-2</v>
      </c>
      <c r="AJ12" s="33">
        <f t="shared" si="12"/>
        <v>7.2048872735649381</v>
      </c>
      <c r="AK12" s="34">
        <f t="shared" si="13"/>
        <v>7.8165308094005296E-3</v>
      </c>
      <c r="AL12" s="33">
        <f t="shared" si="14"/>
        <v>2.5755469016974746</v>
      </c>
      <c r="AM12" s="48">
        <v>2859.55</v>
      </c>
      <c r="AN12" s="34">
        <v>8.2285085028205831</v>
      </c>
      <c r="AO12" s="34">
        <v>20.326263587600003</v>
      </c>
      <c r="AP12" s="34">
        <v>8.2560562967639441</v>
      </c>
      <c r="AQ12" s="34"/>
      <c r="AR12" s="37">
        <f t="shared" si="15"/>
        <v>2019.4654346338125</v>
      </c>
      <c r="AS12" s="38"/>
      <c r="AT12" s="39" t="s">
        <v>87</v>
      </c>
      <c r="AU12" s="40">
        <v>2435.741</v>
      </c>
      <c r="AV12" s="40">
        <v>22.256200790405273</v>
      </c>
      <c r="AW12" s="40">
        <v>1.5</v>
      </c>
      <c r="AX12" s="41">
        <v>8.1985573153314881</v>
      </c>
      <c r="AY12" s="42">
        <v>326.04558246890849</v>
      </c>
      <c r="AZ12" s="42">
        <v>327.12456651160647</v>
      </c>
      <c r="BA12" s="40">
        <v>2107.6628935588315</v>
      </c>
      <c r="BB12" s="40">
        <v>318.08655107010941</v>
      </c>
      <c r="BC12" s="40">
        <v>9.9911044883862523</v>
      </c>
      <c r="BD12" s="40">
        <v>108.27097216333891</v>
      </c>
      <c r="BE12" s="40">
        <v>7.2991919253451991</v>
      </c>
      <c r="BF12" s="40">
        <v>9.1953997731236865E-3</v>
      </c>
      <c r="BG12" s="40">
        <v>0.1411754087299455</v>
      </c>
      <c r="BH12" s="40">
        <v>9.2209724863562723</v>
      </c>
      <c r="BI12" s="40">
        <v>7.6836938159820196</v>
      </c>
      <c r="BJ12" s="40">
        <v>5.01569891203554</v>
      </c>
      <c r="BK12" s="40">
        <v>335.85635298707558</v>
      </c>
      <c r="BL12" s="38"/>
      <c r="BM12" s="43" t="s">
        <v>88</v>
      </c>
      <c r="BN12" s="47">
        <v>2414.3589999999999</v>
      </c>
      <c r="BO12" s="47">
        <v>22.256200790405273</v>
      </c>
      <c r="BP12" s="44">
        <v>1.5</v>
      </c>
      <c r="BQ12" s="45">
        <v>8.2260285192131555</v>
      </c>
      <c r="BR12" s="46">
        <v>300.88355141789901</v>
      </c>
      <c r="BS12" s="46">
        <v>301.87926664345702</v>
      </c>
      <c r="BT12" s="47">
        <v>2072.0130179687767</v>
      </c>
      <c r="BU12" s="47">
        <v>333.12547154052675</v>
      </c>
      <c r="BV12" s="47">
        <v>9.2200574480700599</v>
      </c>
      <c r="BW12" s="47">
        <v>113.35722554264913</v>
      </c>
      <c r="BX12" s="47">
        <v>7.7758162106218558</v>
      </c>
      <c r="BY12" s="47">
        <v>9.273601764157877E-3</v>
      </c>
      <c r="BZ12" s="47">
        <v>0.14985753621858044</v>
      </c>
      <c r="CA12" s="47">
        <v>8.9928564087545748</v>
      </c>
      <c r="CB12" s="47">
        <v>8.0469737466450493</v>
      </c>
      <c r="CC12" s="47">
        <v>5.2528378190025178</v>
      </c>
      <c r="CD12" s="47">
        <v>309.93719187301434</v>
      </c>
      <c r="CE12" s="38">
        <v>20.4938</v>
      </c>
      <c r="CF12" s="38">
        <v>8.0905000000000005</v>
      </c>
      <c r="CG12" s="38">
        <v>373</v>
      </c>
      <c r="CH12" s="38"/>
      <c r="CI12" s="63">
        <f>CG12-AZ12</f>
        <v>45.875433488393526</v>
      </c>
      <c r="CJ12" s="63">
        <f>CG12-BS12</f>
        <v>71.120733356542985</v>
      </c>
      <c r="CK12" s="64" t="s">
        <v>123</v>
      </c>
      <c r="CL12" s="65">
        <f>CF12-(AVERAGE(AX12:AX14))</f>
        <v>-0.10584049239709614</v>
      </c>
      <c r="CM12" s="65">
        <f>CF12-(AVERAGE(BQ12:BQ14))</f>
        <v>-0.13165346126609734</v>
      </c>
    </row>
    <row r="13" spans="1:91" ht="14.25" customHeight="1" x14ac:dyDescent="0.35">
      <c r="A13" s="25" t="s">
        <v>84</v>
      </c>
      <c r="B13" s="26" t="s">
        <v>85</v>
      </c>
      <c r="C13" s="27" t="s">
        <v>86</v>
      </c>
      <c r="D13" s="27">
        <v>43635</v>
      </c>
      <c r="E13" s="54">
        <v>0.54305555555555551</v>
      </c>
      <c r="F13" s="29">
        <f t="shared" si="19"/>
        <v>43635.543055555558</v>
      </c>
      <c r="G13" s="30">
        <v>13.71</v>
      </c>
      <c r="H13" s="30">
        <v>45.700833333333335</v>
      </c>
      <c r="I13" s="31">
        <v>19</v>
      </c>
      <c r="J13" s="26">
        <v>1.5</v>
      </c>
      <c r="K13" s="38">
        <v>22.2562</v>
      </c>
      <c r="L13" s="38">
        <v>48.975388000000002</v>
      </c>
      <c r="M13" s="38">
        <v>8.0619999999999994</v>
      </c>
      <c r="N13" s="38">
        <v>0.65620000000000001</v>
      </c>
      <c r="O13" s="38">
        <v>0.57130760000000003</v>
      </c>
      <c r="P13" s="38">
        <v>6.0190000000000001</v>
      </c>
      <c r="Q13" s="38">
        <v>119.473</v>
      </c>
      <c r="R13" s="38">
        <v>34.016199999999998</v>
      </c>
      <c r="S13" s="38">
        <v>23.399100000000001</v>
      </c>
      <c r="T13" s="31">
        <f t="shared" si="18"/>
        <v>268.81455900000003</v>
      </c>
      <c r="U13" s="38">
        <v>274.31921835020938</v>
      </c>
      <c r="V13" s="33">
        <v>1.0489290142500001</v>
      </c>
      <c r="W13" s="34">
        <v>2.3E-2</v>
      </c>
      <c r="X13" s="33">
        <v>7.4110000000000005</v>
      </c>
      <c r="Y13" s="52">
        <v>3.0000000000000001E-3</v>
      </c>
      <c r="Z13" s="33">
        <v>3.8530000000000002</v>
      </c>
      <c r="AA13" s="31">
        <f t="shared" si="20"/>
        <v>268.04715613899737</v>
      </c>
      <c r="AB13" s="31">
        <f t="shared" si="21"/>
        <v>218.09356437480218</v>
      </c>
      <c r="AC13" s="31">
        <f t="shared" si="22"/>
        <v>223.21714853603908</v>
      </c>
      <c r="AD13" s="33">
        <f t="shared" si="23"/>
        <v>-49.953591764195181</v>
      </c>
      <c r="AE13" s="33">
        <f t="shared" si="24"/>
        <v>-51.102069814170306</v>
      </c>
      <c r="AF13" s="31">
        <f t="shared" si="25"/>
        <v>122.89343365835521</v>
      </c>
      <c r="AG13" s="33">
        <f t="shared" si="9"/>
        <v>23.47194619623599</v>
      </c>
      <c r="AH13" s="33">
        <f t="shared" si="10"/>
        <v>1.0248732445949067</v>
      </c>
      <c r="AI13" s="33">
        <f t="shared" si="11"/>
        <v>2.2472526077026524E-2</v>
      </c>
      <c r="AJ13" s="33">
        <f t="shared" si="12"/>
        <v>7.2410387285584168</v>
      </c>
      <c r="AK13" s="34">
        <f t="shared" si="13"/>
        <v>2.9311990535251988E-3</v>
      </c>
      <c r="AL13" s="33">
        <f t="shared" si="14"/>
        <v>3.76463665107753</v>
      </c>
      <c r="AM13" s="48">
        <v>2860.63</v>
      </c>
      <c r="AN13" s="34">
        <v>8.2272413128685891</v>
      </c>
      <c r="AO13" s="34">
        <v>20.344272166400003</v>
      </c>
      <c r="AP13" s="34">
        <v>8.2547358188866422</v>
      </c>
      <c r="AQ13" s="34"/>
      <c r="AR13" s="37">
        <f t="shared" si="15"/>
        <v>2019.4654346338125</v>
      </c>
      <c r="AS13" s="38"/>
      <c r="AT13" s="39" t="s">
        <v>87</v>
      </c>
      <c r="AU13" s="40">
        <v>2437.4029999999998</v>
      </c>
      <c r="AV13" s="40">
        <v>22.256200790405273</v>
      </c>
      <c r="AW13" s="40">
        <v>1.5</v>
      </c>
      <c r="AX13" s="41">
        <v>8.1975717797234999</v>
      </c>
      <c r="AY13" s="42">
        <v>327.10318603176353</v>
      </c>
      <c r="AZ13" s="42">
        <v>328.18567000646243</v>
      </c>
      <c r="BA13" s="40">
        <v>2109.7066307093232</v>
      </c>
      <c r="BB13" s="40">
        <v>317.6732819396392</v>
      </c>
      <c r="BC13" s="40">
        <v>10.023512925340285</v>
      </c>
      <c r="BD13" s="40">
        <v>108.0912134851544</v>
      </c>
      <c r="BE13" s="40">
        <v>7.282646797875902</v>
      </c>
      <c r="BF13" s="40">
        <v>3.4472423978779668E-3</v>
      </c>
      <c r="BG13" s="40">
        <v>0.20591174103078053</v>
      </c>
      <c r="BH13" s="40">
        <v>9.2288158740440966</v>
      </c>
      <c r="BI13" s="40">
        <v>7.673710893247792</v>
      </c>
      <c r="BJ13" s="40">
        <v>5.0091823412433962</v>
      </c>
      <c r="BK13" s="40">
        <v>336.94578003232778</v>
      </c>
      <c r="BL13" s="38"/>
      <c r="BM13" s="43" t="s">
        <v>88</v>
      </c>
      <c r="BN13" s="47">
        <v>2416.0720000000001</v>
      </c>
      <c r="BO13" s="47">
        <v>22.256200790405273</v>
      </c>
      <c r="BP13" s="44">
        <v>1.5</v>
      </c>
      <c r="BQ13" s="45">
        <v>8.224991507695778</v>
      </c>
      <c r="BR13" s="46">
        <v>301.91355287194767</v>
      </c>
      <c r="BS13" s="46">
        <v>302.91267668572959</v>
      </c>
      <c r="BT13" s="47">
        <v>2074.1474670847219</v>
      </c>
      <c r="BU13" s="47">
        <v>332.67332617457765</v>
      </c>
      <c r="BV13" s="47">
        <v>9.2516200660103074</v>
      </c>
      <c r="BW13" s="47">
        <v>113.16259752629715</v>
      </c>
      <c r="BX13" s="47">
        <v>7.7572712099675529</v>
      </c>
      <c r="BY13" s="47">
        <v>3.4764747072959048E-3</v>
      </c>
      <c r="BZ13" s="47">
        <v>0.21855234796270817</v>
      </c>
      <c r="CA13" s="47">
        <v>9.0005531177733324</v>
      </c>
      <c r="CB13" s="47">
        <v>8.036051730166891</v>
      </c>
      <c r="CC13" s="47">
        <v>5.2457082342638879</v>
      </c>
      <c r="CD13" s="47">
        <v>310.99818625701624</v>
      </c>
      <c r="CE13" s="38">
        <v>20.4938</v>
      </c>
      <c r="CF13" s="38"/>
      <c r="CG13" s="38"/>
      <c r="CH13" s="38"/>
      <c r="CI13" s="38"/>
      <c r="CJ13" s="38"/>
      <c r="CK13" s="38"/>
      <c r="CL13" s="38"/>
      <c r="CM13" s="38"/>
    </row>
    <row r="14" spans="1:91" ht="14.25" customHeight="1" x14ac:dyDescent="0.35">
      <c r="A14" s="25" t="s">
        <v>84</v>
      </c>
      <c r="B14" s="26" t="s">
        <v>85</v>
      </c>
      <c r="C14" s="27" t="s">
        <v>86</v>
      </c>
      <c r="D14" s="27">
        <v>43635</v>
      </c>
      <c r="E14" s="54">
        <v>0.54305555555555551</v>
      </c>
      <c r="F14" s="29">
        <f t="shared" si="19"/>
        <v>43635.543055555558</v>
      </c>
      <c r="G14" s="30">
        <v>13.71</v>
      </c>
      <c r="H14" s="30">
        <v>45.700833333333335</v>
      </c>
      <c r="I14" s="31">
        <v>19</v>
      </c>
      <c r="J14" s="26">
        <v>1.5</v>
      </c>
      <c r="K14" s="38">
        <v>22.2562</v>
      </c>
      <c r="L14" s="38">
        <v>48.975388000000002</v>
      </c>
      <c r="M14" s="38">
        <v>8.0619999999999994</v>
      </c>
      <c r="N14" s="38">
        <v>0.65620000000000001</v>
      </c>
      <c r="O14" s="38">
        <v>0.57130760000000003</v>
      </c>
      <c r="P14" s="38">
        <v>6.0190000000000001</v>
      </c>
      <c r="Q14" s="38">
        <v>119.473</v>
      </c>
      <c r="R14" s="38">
        <v>34.016199999999998</v>
      </c>
      <c r="S14" s="38">
        <v>23.399100000000001</v>
      </c>
      <c r="T14" s="31">
        <f t="shared" si="18"/>
        <v>268.81455900000003</v>
      </c>
      <c r="U14" s="38">
        <v>273.72196384921665</v>
      </c>
      <c r="V14" s="33">
        <v>0.43350420681250001</v>
      </c>
      <c r="W14" s="34">
        <v>2.0999999999999998E-2</v>
      </c>
      <c r="X14" s="33">
        <v>7.3550000000000004</v>
      </c>
      <c r="Y14" s="52">
        <v>3.0000000000000001E-3</v>
      </c>
      <c r="Z14" s="33">
        <v>2.726</v>
      </c>
      <c r="AA14" s="31">
        <f t="shared" si="20"/>
        <v>267.46355732501291</v>
      </c>
      <c r="AB14" s="31">
        <f t="shared" si="21"/>
        <v>218.09356437480218</v>
      </c>
      <c r="AC14" s="31">
        <f t="shared" si="22"/>
        <v>223.21714853603908</v>
      </c>
      <c r="AD14" s="33">
        <f t="shared" si="23"/>
        <v>-49.36999295021073</v>
      </c>
      <c r="AE14" s="33">
        <f t="shared" si="24"/>
        <v>-50.504815313177573</v>
      </c>
      <c r="AF14" s="31">
        <f t="shared" si="25"/>
        <v>122.62586707357003</v>
      </c>
      <c r="AG14" s="33">
        <f t="shared" si="9"/>
        <v>23.47194619623599</v>
      </c>
      <c r="AH14" s="33">
        <f t="shared" si="10"/>
        <v>0.42356237356933069</v>
      </c>
      <c r="AI14" s="33">
        <f t="shared" si="11"/>
        <v>2.0518393374676386E-2</v>
      </c>
      <c r="AJ14" s="33">
        <f t="shared" si="12"/>
        <v>7.1863230128926121</v>
      </c>
      <c r="AK14" s="34">
        <f t="shared" si="13"/>
        <v>2.9311990535251988E-3</v>
      </c>
      <c r="AL14" s="33">
        <f t="shared" si="14"/>
        <v>2.6634828733032307</v>
      </c>
      <c r="AM14" s="48">
        <v>2856.28</v>
      </c>
      <c r="AN14" s="34">
        <v>8.2220195096258859</v>
      </c>
      <c r="AO14" s="34">
        <v>20.378288547600004</v>
      </c>
      <c r="AP14" s="34">
        <v>8.2446275764945494</v>
      </c>
      <c r="AQ14" s="34"/>
      <c r="AR14" s="37">
        <f t="shared" si="15"/>
        <v>2019.4654346338125</v>
      </c>
      <c r="AS14" s="38"/>
      <c r="AT14" s="39" t="s">
        <v>87</v>
      </c>
      <c r="AU14" s="40">
        <v>2437.174</v>
      </c>
      <c r="AV14" s="40">
        <v>22.256200790405273</v>
      </c>
      <c r="AW14" s="40">
        <v>1.5</v>
      </c>
      <c r="AX14" s="41">
        <v>8.1928923821363036</v>
      </c>
      <c r="AY14" s="42">
        <v>331.06324001019925</v>
      </c>
      <c r="AZ14" s="42">
        <v>332.15882900849203</v>
      </c>
      <c r="BA14" s="40">
        <v>2112.3644847066867</v>
      </c>
      <c r="BB14" s="40">
        <v>314.66474073468754</v>
      </c>
      <c r="BC14" s="40">
        <v>10.144861948929458</v>
      </c>
      <c r="BD14" s="40">
        <v>107.24029505421274</v>
      </c>
      <c r="BE14" s="40">
        <v>7.2045996054233443</v>
      </c>
      <c r="BF14" s="40">
        <v>3.4423575573153172E-3</v>
      </c>
      <c r="BG14" s="40">
        <v>0.14420595484904247</v>
      </c>
      <c r="BH14" s="40">
        <v>9.2675475272937788</v>
      </c>
      <c r="BI14" s="40">
        <v>7.601036618356745</v>
      </c>
      <c r="BJ14" s="40">
        <v>4.9617426214635927</v>
      </c>
      <c r="BK14" s="40">
        <v>341.02499275086296</v>
      </c>
      <c r="BL14" s="38"/>
      <c r="BM14" s="43" t="s">
        <v>88</v>
      </c>
      <c r="BN14" s="47">
        <v>2419.7759999999998</v>
      </c>
      <c r="BO14" s="47">
        <v>22.256200790405273</v>
      </c>
      <c r="BP14" s="44">
        <v>1.5</v>
      </c>
      <c r="BQ14" s="45">
        <v>8.2154403568893564</v>
      </c>
      <c r="BR14" s="46">
        <v>310.00202212694444</v>
      </c>
      <c r="BS14" s="46">
        <v>311.02791314667934</v>
      </c>
      <c r="BT14" s="47">
        <v>2083.3891471875718</v>
      </c>
      <c r="BU14" s="47">
        <v>326.88696027028413</v>
      </c>
      <c r="BV14" s="47">
        <v>9.4994772547687436</v>
      </c>
      <c r="BW14" s="47">
        <v>111.37965691666847</v>
      </c>
      <c r="BX14" s="47">
        <v>7.5885329589499806</v>
      </c>
      <c r="BY14" s="47">
        <v>3.4661736834687017E-3</v>
      </c>
      <c r="BZ14" s="47">
        <v>0.15145371737339133</v>
      </c>
      <c r="CA14" s="47">
        <v>9.0766678390073654</v>
      </c>
      <c r="CB14" s="47">
        <v>7.8962763647317464</v>
      </c>
      <c r="CC14" s="47">
        <v>5.1544668124773763</v>
      </c>
      <c r="CD14" s="47">
        <v>319.33003901410848</v>
      </c>
      <c r="CE14" s="38">
        <v>20.4938</v>
      </c>
      <c r="CF14" s="38"/>
      <c r="CG14" s="38"/>
      <c r="CH14" s="38"/>
      <c r="CI14" s="38"/>
      <c r="CJ14" s="38"/>
      <c r="CK14" s="38"/>
      <c r="CL14" s="38"/>
      <c r="CM14" s="38"/>
    </row>
    <row r="15" spans="1:91" ht="14.25" customHeight="1" x14ac:dyDescent="0.35">
      <c r="A15" s="25" t="s">
        <v>84</v>
      </c>
      <c r="B15" s="26" t="s">
        <v>85</v>
      </c>
      <c r="C15" s="27" t="s">
        <v>86</v>
      </c>
      <c r="D15" s="27">
        <v>43662</v>
      </c>
      <c r="E15" s="54">
        <v>0.45833333333333331</v>
      </c>
      <c r="F15" s="29">
        <f t="shared" si="19"/>
        <v>43662.458333333336</v>
      </c>
      <c r="G15" s="30">
        <v>13.71</v>
      </c>
      <c r="H15" s="30">
        <v>45.700833333333335</v>
      </c>
      <c r="I15" s="31">
        <v>19</v>
      </c>
      <c r="J15" s="26">
        <v>1.5</v>
      </c>
      <c r="K15" s="38">
        <v>23.961200000000002</v>
      </c>
      <c r="L15" s="38">
        <v>54.600842999999998</v>
      </c>
      <c r="M15" s="38">
        <v>8.1300000000000008</v>
      </c>
      <c r="N15" s="38">
        <v>0.36199999999999999</v>
      </c>
      <c r="O15" s="38">
        <v>0.6365075</v>
      </c>
      <c r="P15" s="38">
        <v>5.0495000000000001</v>
      </c>
      <c r="Q15" s="38">
        <v>105.874</v>
      </c>
      <c r="R15" s="38">
        <v>36.985900000000001</v>
      </c>
      <c r="S15" s="38">
        <v>25.157399999999999</v>
      </c>
      <c r="T15" s="31">
        <f t="shared" si="18"/>
        <v>225.51571950000002</v>
      </c>
      <c r="U15" s="38">
        <v>224.70097702578693</v>
      </c>
      <c r="V15" s="33">
        <v>0.25243917656249998</v>
      </c>
      <c r="W15" s="52">
        <f t="shared" ref="W15:W17" si="26">0.006/2</f>
        <v>3.0000000000000001E-3</v>
      </c>
      <c r="X15" s="33">
        <v>2.1000000000000001E-2</v>
      </c>
      <c r="Y15" s="52">
        <v>3.0000000000000001E-3</v>
      </c>
      <c r="Z15" s="33">
        <v>2.6509999999999998</v>
      </c>
      <c r="AA15" s="31">
        <f t="shared" si="20"/>
        <v>219.18680685111079</v>
      </c>
      <c r="AB15" s="31">
        <f t="shared" si="21"/>
        <v>207.74960037568852</v>
      </c>
      <c r="AC15" s="31">
        <f t="shared" si="22"/>
        <v>212.99910195467265</v>
      </c>
      <c r="AD15" s="33">
        <f t="shared" si="23"/>
        <v>-11.437206475422272</v>
      </c>
      <c r="AE15" s="33">
        <f t="shared" si="24"/>
        <v>-11.701875071114273</v>
      </c>
      <c r="AF15" s="31">
        <f t="shared" si="25"/>
        <v>105.49386122463768</v>
      </c>
      <c r="AG15" s="33">
        <f t="shared" si="9"/>
        <v>25.729175295552068</v>
      </c>
      <c r="AH15" s="33">
        <f t="shared" si="10"/>
        <v>0.24610704525369723</v>
      </c>
      <c r="AI15" s="33">
        <f t="shared" si="11"/>
        <v>2.9247486298082381E-3</v>
      </c>
      <c r="AJ15" s="33">
        <f t="shared" si="12"/>
        <v>2.0473240408657667E-2</v>
      </c>
      <c r="AK15" s="34">
        <f t="shared" si="13"/>
        <v>2.9247486298082381E-3</v>
      </c>
      <c r="AL15" s="33">
        <f t="shared" si="14"/>
        <v>2.5845028725405466</v>
      </c>
      <c r="AM15" s="48">
        <v>2703.83</v>
      </c>
      <c r="AN15" s="34">
        <v>8.1130170663758729</v>
      </c>
      <c r="AO15" s="34">
        <v>21.713113760000002</v>
      </c>
      <c r="AP15" s="34">
        <v>8.1330554236694272</v>
      </c>
      <c r="AQ15" s="34"/>
      <c r="AR15" s="37">
        <f t="shared" si="15"/>
        <v>2019.539356605065</v>
      </c>
      <c r="AS15" s="38"/>
      <c r="AT15" s="39" t="s">
        <v>87</v>
      </c>
      <c r="AU15" s="40">
        <v>2338.6550000000002</v>
      </c>
      <c r="AV15" s="40">
        <v>23.961200714111328</v>
      </c>
      <c r="AW15" s="40">
        <v>1.5</v>
      </c>
      <c r="AX15" s="41">
        <v>8.0786946945606672</v>
      </c>
      <c r="AY15" s="42">
        <v>420.75682281683481</v>
      </c>
      <c r="AZ15" s="42">
        <v>422.12035339889292</v>
      </c>
      <c r="BA15" s="40">
        <v>2058.0015224406216</v>
      </c>
      <c r="BB15" s="40">
        <v>268.51354500824738</v>
      </c>
      <c r="BC15" s="40">
        <v>12.139527047023632</v>
      </c>
      <c r="BD15" s="40">
        <v>101.88953106548406</v>
      </c>
      <c r="BE15" s="40">
        <v>6.7994701464633849</v>
      </c>
      <c r="BF15" s="40">
        <v>3.3469153966692198E-3</v>
      </c>
      <c r="BG15" s="40">
        <v>0.11770121914595387</v>
      </c>
      <c r="BH15" s="40">
        <v>9.522048023552081</v>
      </c>
      <c r="BI15" s="40">
        <v>6.3468986337655906</v>
      </c>
      <c r="BJ15" s="40">
        <v>4.1814480062843291</v>
      </c>
      <c r="BK15" s="40">
        <v>434.62730523102027</v>
      </c>
      <c r="BL15" s="38"/>
      <c r="BM15" s="43" t="s">
        <v>88</v>
      </c>
      <c r="BN15" s="47">
        <v>2324.5160000000001</v>
      </c>
      <c r="BO15" s="47">
        <v>23.961200714111328</v>
      </c>
      <c r="BP15" s="44">
        <v>1.5</v>
      </c>
      <c r="BQ15" s="45">
        <v>8.0986612901157713</v>
      </c>
      <c r="BR15" s="46">
        <v>397.36724516790537</v>
      </c>
      <c r="BS15" s="46">
        <v>398.65497803808751</v>
      </c>
      <c r="BT15" s="47">
        <v>2035.041104718144</v>
      </c>
      <c r="BU15" s="47">
        <v>278.00991688656757</v>
      </c>
      <c r="BV15" s="47">
        <v>11.464699224656131</v>
      </c>
      <c r="BW15" s="47">
        <v>105.53162118072919</v>
      </c>
      <c r="BX15" s="47">
        <v>7.1193716832221847</v>
      </c>
      <c r="BY15" s="47">
        <v>3.3655123748089059E-3</v>
      </c>
      <c r="BZ15" s="47">
        <v>0.1229753377943556</v>
      </c>
      <c r="CA15" s="47">
        <v>9.3351724713643289</v>
      </c>
      <c r="CB15" s="47">
        <v>6.5713659309307637</v>
      </c>
      <c r="CC15" s="47">
        <v>4.3293309939239908</v>
      </c>
      <c r="CD15" s="47">
        <v>410.46667716089325</v>
      </c>
      <c r="CE15" s="38">
        <v>23.904199999999999</v>
      </c>
      <c r="CF15" s="38">
        <v>8.0686999999999998</v>
      </c>
      <c r="CG15" s="38">
        <v>389</v>
      </c>
      <c r="CH15" s="38"/>
      <c r="CI15" s="51">
        <f>CG15-AZ15</f>
        <v>-33.120353398892917</v>
      </c>
      <c r="CJ15" s="51">
        <f>CG15-BS15</f>
        <v>-9.6549780380875063</v>
      </c>
      <c r="CK15" s="38"/>
      <c r="CL15" s="34">
        <f>CF15-(AVERAGE(AX15:AX17))</f>
        <v>-1.0333060803302985E-2</v>
      </c>
      <c r="CM15" s="34">
        <f>CF15-(AVERAGE(BQ15:BQ17))</f>
        <v>-3.0270647589683009E-2</v>
      </c>
    </row>
    <row r="16" spans="1:91" ht="14.25" customHeight="1" x14ac:dyDescent="0.35">
      <c r="A16" s="25" t="s">
        <v>84</v>
      </c>
      <c r="B16" s="26" t="s">
        <v>85</v>
      </c>
      <c r="C16" s="27" t="s">
        <v>86</v>
      </c>
      <c r="D16" s="27">
        <v>43662</v>
      </c>
      <c r="E16" s="54">
        <v>0.45833333333333331</v>
      </c>
      <c r="F16" s="29">
        <f t="shared" si="19"/>
        <v>43662.458333333336</v>
      </c>
      <c r="G16" s="30">
        <v>13.71</v>
      </c>
      <c r="H16" s="30">
        <v>45.700833333333335</v>
      </c>
      <c r="I16" s="31">
        <v>19</v>
      </c>
      <c r="J16" s="26">
        <v>1.5</v>
      </c>
      <c r="K16" s="38">
        <v>23.961200000000002</v>
      </c>
      <c r="L16" s="38">
        <v>54.600842999999998</v>
      </c>
      <c r="M16" s="38">
        <v>8.1300000000000008</v>
      </c>
      <c r="N16" s="38">
        <v>0.36199999999999999</v>
      </c>
      <c r="O16" s="38">
        <v>0.6365075</v>
      </c>
      <c r="P16" s="38">
        <v>5.0495000000000001</v>
      </c>
      <c r="Q16" s="38">
        <v>105.874</v>
      </c>
      <c r="R16" s="38">
        <v>36.985900000000001</v>
      </c>
      <c r="S16" s="38">
        <v>25.157399999999999</v>
      </c>
      <c r="T16" s="31">
        <f t="shared" si="18"/>
        <v>225.51571950000002</v>
      </c>
      <c r="U16" s="38">
        <v>225.02942638965536</v>
      </c>
      <c r="V16" s="33">
        <v>0.22762746300000003</v>
      </c>
      <c r="W16" s="52">
        <f t="shared" si="26"/>
        <v>3.0000000000000001E-3</v>
      </c>
      <c r="X16" s="33">
        <v>0.04</v>
      </c>
      <c r="Y16" s="34">
        <v>1.2999999999999999E-2</v>
      </c>
      <c r="Z16" s="33">
        <v>2.7440000000000002</v>
      </c>
      <c r="AA16" s="31">
        <f t="shared" si="20"/>
        <v>219.50719605560604</v>
      </c>
      <c r="AB16" s="31">
        <f t="shared" si="21"/>
        <v>207.74960037568852</v>
      </c>
      <c r="AC16" s="31">
        <f t="shared" si="22"/>
        <v>212.99910195467265</v>
      </c>
      <c r="AD16" s="33">
        <f t="shared" si="23"/>
        <v>-11.757595679917529</v>
      </c>
      <c r="AE16" s="33">
        <f t="shared" si="24"/>
        <v>-12.030324434982703</v>
      </c>
      <c r="AF16" s="31">
        <f t="shared" si="25"/>
        <v>105.64806345406228</v>
      </c>
      <c r="AG16" s="33">
        <f t="shared" si="9"/>
        <v>25.729175295552068</v>
      </c>
      <c r="AH16" s="33">
        <f t="shared" si="10"/>
        <v>0.22191770350532516</v>
      </c>
      <c r="AI16" s="33">
        <f t="shared" si="11"/>
        <v>2.9247486298082381E-3</v>
      </c>
      <c r="AJ16" s="33">
        <f t="shared" si="12"/>
        <v>3.8996648397443177E-2</v>
      </c>
      <c r="AK16" s="34">
        <f t="shared" si="13"/>
        <v>1.2673910729169032E-2</v>
      </c>
      <c r="AL16" s="33">
        <f t="shared" si="14"/>
        <v>2.6751700800646017</v>
      </c>
      <c r="AM16" s="48">
        <v>2696.38</v>
      </c>
      <c r="AN16" s="34">
        <v>8.1134903078122793</v>
      </c>
      <c r="AO16" s="34">
        <v>21.731127328400003</v>
      </c>
      <c r="AP16" s="34">
        <v>8.1335116328515458</v>
      </c>
      <c r="AQ16" s="34"/>
      <c r="AR16" s="37">
        <f t="shared" si="15"/>
        <v>2019.539356605065</v>
      </c>
      <c r="AS16" s="38"/>
      <c r="AT16" s="39" t="s">
        <v>87</v>
      </c>
      <c r="AU16" s="40">
        <v>2331.4029999999998</v>
      </c>
      <c r="AV16" s="40">
        <v>23.961200714111328</v>
      </c>
      <c r="AW16" s="40">
        <v>1.5</v>
      </c>
      <c r="AX16" s="41">
        <v>8.0794425669538867</v>
      </c>
      <c r="AY16" s="42">
        <v>418.65141758053716</v>
      </c>
      <c r="AZ16" s="42">
        <v>420.00812525617613</v>
      </c>
      <c r="BA16" s="40">
        <v>2051.2328506294825</v>
      </c>
      <c r="BB16" s="40">
        <v>268.09168366070992</v>
      </c>
      <c r="BC16" s="40">
        <v>12.078782639743814</v>
      </c>
      <c r="BD16" s="40">
        <v>102.02435487165484</v>
      </c>
      <c r="BE16" s="40">
        <v>6.8111891922741021</v>
      </c>
      <c r="BF16" s="40">
        <v>1.4506278441408926E-2</v>
      </c>
      <c r="BG16" s="40">
        <v>0.12203071073790007</v>
      </c>
      <c r="BH16" s="40">
        <v>9.5085692949967218</v>
      </c>
      <c r="BI16" s="40">
        <v>6.3369270280119903</v>
      </c>
      <c r="BJ16" s="40">
        <v>4.1748785377290849</v>
      </c>
      <c r="BK16" s="40">
        <v>432.45249414145735</v>
      </c>
      <c r="BL16" s="38"/>
      <c r="BM16" s="43" t="s">
        <v>88</v>
      </c>
      <c r="BN16" s="47">
        <v>2317.2950000000001</v>
      </c>
      <c r="BO16" s="47">
        <v>23.961200714111328</v>
      </c>
      <c r="BP16" s="44">
        <v>1.5</v>
      </c>
      <c r="BQ16" s="45">
        <v>8.0993928464883016</v>
      </c>
      <c r="BR16" s="46">
        <v>395.38980665209493</v>
      </c>
      <c r="BS16" s="46">
        <v>396.67113131272652</v>
      </c>
      <c r="BT16" s="47">
        <v>2028.3278107370729</v>
      </c>
      <c r="BU16" s="47">
        <v>277.55995213400547</v>
      </c>
      <c r="BV16" s="47">
        <v>11.407646867939158</v>
      </c>
      <c r="BW16" s="47">
        <v>105.66674002981895</v>
      </c>
      <c r="BX16" s="47">
        <v>7.131374162998517</v>
      </c>
      <c r="BY16" s="47">
        <v>1.4586881913468889E-2</v>
      </c>
      <c r="BZ16" s="47">
        <v>0.12749382120310288</v>
      </c>
      <c r="CA16" s="47">
        <v>9.3222588939538085</v>
      </c>
      <c r="CB16" s="47">
        <v>6.560730040390526</v>
      </c>
      <c r="CC16" s="47">
        <v>4.3223238829142234</v>
      </c>
      <c r="CD16" s="47">
        <v>408.42405128584988</v>
      </c>
      <c r="CE16" s="38">
        <v>23.904199999999999</v>
      </c>
      <c r="CF16" s="38"/>
      <c r="CG16" s="38"/>
      <c r="CH16" s="38"/>
      <c r="CI16" s="38"/>
      <c r="CJ16" s="38"/>
      <c r="CK16" s="38"/>
      <c r="CL16" s="38"/>
      <c r="CM16" s="38"/>
    </row>
    <row r="17" spans="1:91" ht="14.25" customHeight="1" x14ac:dyDescent="0.35">
      <c r="A17" s="25" t="s">
        <v>84</v>
      </c>
      <c r="B17" s="26" t="s">
        <v>85</v>
      </c>
      <c r="C17" s="27" t="s">
        <v>86</v>
      </c>
      <c r="D17" s="27">
        <v>43662</v>
      </c>
      <c r="E17" s="54">
        <v>0.45833333333333331</v>
      </c>
      <c r="F17" s="29">
        <f t="shared" si="19"/>
        <v>43662.458333333336</v>
      </c>
      <c r="G17" s="30">
        <v>13.71</v>
      </c>
      <c r="H17" s="30">
        <v>45.700833333333335</v>
      </c>
      <c r="I17" s="31">
        <v>19</v>
      </c>
      <c r="J17" s="26">
        <v>1.5</v>
      </c>
      <c r="K17" s="38">
        <v>23.961200000000002</v>
      </c>
      <c r="L17" s="38">
        <v>54.600842999999998</v>
      </c>
      <c r="M17" s="38">
        <v>8.1300000000000008</v>
      </c>
      <c r="N17" s="38">
        <v>0.36199999999999999</v>
      </c>
      <c r="O17" s="38">
        <v>0.6365075</v>
      </c>
      <c r="P17" s="38">
        <v>5.0495000000000001</v>
      </c>
      <c r="Q17" s="38">
        <v>105.874</v>
      </c>
      <c r="R17" s="38">
        <v>36.985900000000001</v>
      </c>
      <c r="S17" s="38">
        <v>25.157399999999999</v>
      </c>
      <c r="T17" s="31">
        <f t="shared" si="18"/>
        <v>225.51571950000002</v>
      </c>
      <c r="U17" s="38">
        <v>224.53493271503973</v>
      </c>
      <c r="V17" s="33">
        <v>0.22549023443749999</v>
      </c>
      <c r="W17" s="52">
        <f t="shared" si="26"/>
        <v>3.0000000000000001E-3</v>
      </c>
      <c r="X17" s="33">
        <v>4.5999999999999999E-2</v>
      </c>
      <c r="Y17" s="52">
        <v>3.0000000000000001E-3</v>
      </c>
      <c r="Z17" s="33">
        <v>2.677</v>
      </c>
      <c r="AA17" s="31">
        <f t="shared" si="20"/>
        <v>219.02483727380763</v>
      </c>
      <c r="AB17" s="31">
        <f t="shared" si="21"/>
        <v>207.74960037568852</v>
      </c>
      <c r="AC17" s="31">
        <f t="shared" si="22"/>
        <v>212.99910195467265</v>
      </c>
      <c r="AD17" s="33">
        <f t="shared" si="23"/>
        <v>-11.275236898119118</v>
      </c>
      <c r="AE17" s="33">
        <f t="shared" si="24"/>
        <v>-11.535830760367077</v>
      </c>
      <c r="AF17" s="31">
        <f t="shared" si="25"/>
        <v>105.41590582049589</v>
      </c>
      <c r="AG17" s="33">
        <f t="shared" si="9"/>
        <v>25.729175295552068</v>
      </c>
      <c r="AH17" s="33">
        <f t="shared" si="10"/>
        <v>0.2198340847354055</v>
      </c>
      <c r="AI17" s="33">
        <f t="shared" si="11"/>
        <v>2.9247486298082381E-3</v>
      </c>
      <c r="AJ17" s="33">
        <f t="shared" si="12"/>
        <v>4.4846145657059654E-2</v>
      </c>
      <c r="AK17" s="34">
        <f t="shared" si="13"/>
        <v>2.9247486298082381E-3</v>
      </c>
      <c r="AL17" s="33">
        <f t="shared" si="14"/>
        <v>2.6098506939988844</v>
      </c>
      <c r="AM17" s="48">
        <v>2698.58</v>
      </c>
      <c r="AN17" s="34">
        <v>8.1125485786189948</v>
      </c>
      <c r="AO17" s="34">
        <v>21.761150086400004</v>
      </c>
      <c r="AP17" s="34">
        <v>8.1325153192049093</v>
      </c>
      <c r="AQ17" s="34"/>
      <c r="AR17" s="37">
        <f t="shared" si="15"/>
        <v>2019.539356605065</v>
      </c>
      <c r="AS17" s="38"/>
      <c r="AT17" s="39" t="s">
        <v>87</v>
      </c>
      <c r="AU17" s="40">
        <v>2333.7350000000001</v>
      </c>
      <c r="AV17" s="40">
        <v>23.961200714111328</v>
      </c>
      <c r="AW17" s="40">
        <v>1.5</v>
      </c>
      <c r="AX17" s="41">
        <v>8.0789619208953543</v>
      </c>
      <c r="AY17" s="42">
        <v>419.58515517319813</v>
      </c>
      <c r="AZ17" s="42">
        <v>420.94488877662758</v>
      </c>
      <c r="BA17" s="40">
        <v>2053.5338475672202</v>
      </c>
      <c r="BB17" s="40">
        <v>268.09554575236859</v>
      </c>
      <c r="BC17" s="40">
        <v>12.105722506541243</v>
      </c>
      <c r="BD17" s="40">
        <v>101.93769140600718</v>
      </c>
      <c r="BE17" s="40">
        <v>6.8036552252177156</v>
      </c>
      <c r="BF17" s="40">
        <v>3.3471609119353567E-3</v>
      </c>
      <c r="BG17" s="40">
        <v>0.11892541114112735</v>
      </c>
      <c r="BH17" s="40">
        <v>9.5151038831145573</v>
      </c>
      <c r="BI17" s="40">
        <v>6.3370183169049614</v>
      </c>
      <c r="BJ17" s="40">
        <v>4.1749386804509934</v>
      </c>
      <c r="BK17" s="40">
        <v>433.41701291259511</v>
      </c>
      <c r="BL17" s="38"/>
      <c r="BM17" s="43" t="s">
        <v>88</v>
      </c>
      <c r="BN17" s="47">
        <v>2319.6640000000002</v>
      </c>
      <c r="BO17" s="47">
        <v>23.961200714111328</v>
      </c>
      <c r="BP17" s="44">
        <v>1.5</v>
      </c>
      <c r="BQ17" s="45">
        <v>8.0988578061649807</v>
      </c>
      <c r="BR17" s="46">
        <v>396.33794045015634</v>
      </c>
      <c r="BS17" s="46">
        <v>397.62233769181199</v>
      </c>
      <c r="BT17" s="47">
        <v>2030.688383831626</v>
      </c>
      <c r="BU17" s="47">
        <v>277.54084278696223</v>
      </c>
      <c r="BV17" s="47">
        <v>11.435002088963728</v>
      </c>
      <c r="BW17" s="47">
        <v>105.56790618975563</v>
      </c>
      <c r="BX17" s="47">
        <v>7.1225938917427145</v>
      </c>
      <c r="BY17" s="47">
        <v>3.3656979717813984E-3</v>
      </c>
      <c r="BZ17" s="47">
        <v>0.1242349629718022</v>
      </c>
      <c r="CA17" s="47">
        <v>9.3290660509358041</v>
      </c>
      <c r="CB17" s="47">
        <v>6.5602783496252162</v>
      </c>
      <c r="CC17" s="47">
        <v>4.32202630112522</v>
      </c>
      <c r="CD17" s="47">
        <v>409.40344084129686</v>
      </c>
      <c r="CE17" s="38">
        <v>23.904199999999999</v>
      </c>
      <c r="CF17" s="38"/>
      <c r="CG17" s="38"/>
      <c r="CH17" s="38"/>
      <c r="CI17" s="38"/>
      <c r="CJ17" s="38"/>
      <c r="CK17" s="38"/>
      <c r="CL17" s="38"/>
      <c r="CM17" s="38"/>
    </row>
    <row r="18" spans="1:91" ht="14.25" customHeight="1" x14ac:dyDescent="0.35">
      <c r="A18" s="25" t="s">
        <v>84</v>
      </c>
      <c r="B18" s="26" t="s">
        <v>85</v>
      </c>
      <c r="C18" s="27" t="s">
        <v>86</v>
      </c>
      <c r="D18" s="27">
        <v>43683</v>
      </c>
      <c r="E18" s="54">
        <v>0.42230324074074077</v>
      </c>
      <c r="F18" s="29">
        <f t="shared" si="19"/>
        <v>43683.422303240739</v>
      </c>
      <c r="G18" s="30">
        <v>13.71</v>
      </c>
      <c r="H18" s="30">
        <v>45.700833333333335</v>
      </c>
      <c r="I18" s="31">
        <v>19</v>
      </c>
      <c r="J18" s="26">
        <v>1.5</v>
      </c>
      <c r="K18" s="38">
        <v>26.069199999999999</v>
      </c>
      <c r="L18" s="38">
        <v>55.548431999999998</v>
      </c>
      <c r="M18" s="38">
        <v>8.1460000000000008</v>
      </c>
      <c r="N18" s="38">
        <v>0.4501</v>
      </c>
      <c r="O18" s="38">
        <v>0.58318700000000001</v>
      </c>
      <c r="P18" s="38">
        <v>4.7831999999999999</v>
      </c>
      <c r="Q18" s="38">
        <v>103.047</v>
      </c>
      <c r="R18" s="38">
        <v>35.988900000000001</v>
      </c>
      <c r="S18" s="38">
        <v>23.757999999999999</v>
      </c>
      <c r="T18" s="31">
        <f t="shared" si="18"/>
        <v>213.6224952</v>
      </c>
      <c r="U18" s="38">
        <v>214.83080272322002</v>
      </c>
      <c r="V18" s="33">
        <v>0.47899999999999998</v>
      </c>
      <c r="W18" s="34">
        <v>4.8000000000000001E-2</v>
      </c>
      <c r="X18" s="33">
        <v>1.615</v>
      </c>
      <c r="Y18" s="34">
        <v>2.5999999999999999E-2</v>
      </c>
      <c r="Z18" s="33">
        <v>2.3410000000000002</v>
      </c>
      <c r="AA18" s="31">
        <f t="shared" si="20"/>
        <v>209.84529813024173</v>
      </c>
      <c r="AB18" s="31">
        <f t="shared" si="21"/>
        <v>201.87802916227653</v>
      </c>
      <c r="AC18" s="31">
        <f t="shared" si="22"/>
        <v>206.69397484301325</v>
      </c>
      <c r="AD18" s="33">
        <f t="shared" si="23"/>
        <v>-7.9672689679651967</v>
      </c>
      <c r="AE18" s="33">
        <f t="shared" si="24"/>
        <v>-8.1368278802067664</v>
      </c>
      <c r="AF18" s="31">
        <f t="shared" si="25"/>
        <v>103.93665460562495</v>
      </c>
      <c r="AG18" s="33">
        <f t="shared" si="9"/>
        <v>24.970946848772201</v>
      </c>
      <c r="AH18" s="33">
        <f t="shared" si="10"/>
        <v>0.46733031943262809</v>
      </c>
      <c r="AI18" s="33">
        <f t="shared" si="11"/>
        <v>4.6830595684271711E-2</v>
      </c>
      <c r="AJ18" s="33">
        <f t="shared" si="12"/>
        <v>1.5756544172937252</v>
      </c>
      <c r="AK18" s="34">
        <f t="shared" si="13"/>
        <v>2.5366572662313843E-2</v>
      </c>
      <c r="AL18" s="33">
        <f t="shared" si="14"/>
        <v>2.2839671770183347</v>
      </c>
      <c r="AM18" s="48">
        <v>2701.63</v>
      </c>
      <c r="AN18" s="34">
        <v>8.0917174895194233</v>
      </c>
      <c r="AO18" s="34">
        <v>24.970619619600001</v>
      </c>
      <c r="AP18" s="34">
        <v>8.1084297256584961</v>
      </c>
      <c r="AQ18" s="34"/>
      <c r="AR18" s="37">
        <f t="shared" si="15"/>
        <v>2019.5968514715948</v>
      </c>
      <c r="AS18" s="38"/>
      <c r="AT18" s="39" t="s">
        <v>87</v>
      </c>
      <c r="AU18" s="40">
        <v>2325.0639999999999</v>
      </c>
      <c r="AV18" s="40">
        <v>26.06920051574707</v>
      </c>
      <c r="AW18" s="40">
        <v>1.5</v>
      </c>
      <c r="AX18" s="41">
        <v>8.0750122854053554</v>
      </c>
      <c r="AY18" s="42">
        <v>425.64462480890171</v>
      </c>
      <c r="AZ18" s="42">
        <v>426.98897371123576</v>
      </c>
      <c r="BA18" s="40">
        <v>2035.111307015047</v>
      </c>
      <c r="BB18" s="40">
        <v>278.24588838408852</v>
      </c>
      <c r="BC18" s="40">
        <v>11.706375934749692</v>
      </c>
      <c r="BD18" s="40">
        <v>101.89018782372884</v>
      </c>
      <c r="BE18" s="40">
        <v>8.0049126635368388</v>
      </c>
      <c r="BF18" s="40">
        <v>2.9417579181039183E-2</v>
      </c>
      <c r="BG18" s="40">
        <v>0.11088637334136393</v>
      </c>
      <c r="BH18" s="40">
        <v>9.3659988343717071</v>
      </c>
      <c r="BI18" s="40">
        <v>6.652345621430185</v>
      </c>
      <c r="BJ18" s="40">
        <v>4.4058436720983725</v>
      </c>
      <c r="BK18" s="40">
        <v>441.39928338389569</v>
      </c>
      <c r="BL18" s="38"/>
      <c r="BM18" s="43" t="s">
        <v>88</v>
      </c>
      <c r="BN18" s="47">
        <v>2313.069</v>
      </c>
      <c r="BO18" s="47">
        <v>26.06920051574707</v>
      </c>
      <c r="BP18" s="44">
        <v>1.5</v>
      </c>
      <c r="BQ18" s="45">
        <v>8.0916939324590214</v>
      </c>
      <c r="BR18" s="46">
        <v>405.66812174378504</v>
      </c>
      <c r="BS18" s="46">
        <v>406.9493771911504</v>
      </c>
      <c r="BT18" s="47">
        <v>2015.5498421455977</v>
      </c>
      <c r="BU18" s="47">
        <v>286.36225756301172</v>
      </c>
      <c r="BV18" s="47">
        <v>11.156968186802878</v>
      </c>
      <c r="BW18" s="47">
        <v>104.90086031043448</v>
      </c>
      <c r="BX18" s="47">
        <v>8.3183702146513383</v>
      </c>
      <c r="BY18" s="47">
        <v>2.9562100969241081E-2</v>
      </c>
      <c r="BZ18" s="47">
        <v>0.11500983035507603</v>
      </c>
      <c r="CA18" s="47">
        <v>9.2151861828191599</v>
      </c>
      <c r="CB18" s="47">
        <v>6.8463930277831926</v>
      </c>
      <c r="CC18" s="47">
        <v>4.534361128349194</v>
      </c>
      <c r="CD18" s="47">
        <v>420.68337714775458</v>
      </c>
      <c r="CE18" s="38">
        <v>26.064</v>
      </c>
      <c r="CF18" s="38">
        <v>8.1158999999999999</v>
      </c>
      <c r="CG18" s="38">
        <v>365</v>
      </c>
      <c r="CH18" s="38"/>
      <c r="CI18" s="51">
        <f>CG18-AZ18</f>
        <v>-61.988973711235758</v>
      </c>
      <c r="CJ18" s="51">
        <f>CG18-BS18</f>
        <v>-41.949377191150404</v>
      </c>
      <c r="CK18" s="38"/>
      <c r="CL18" s="34">
        <f>CF18-(AVERAGE(AX18:AX20))</f>
        <v>4.09833980887786E-2</v>
      </c>
      <c r="CM18" s="34">
        <f>CF18-(AVERAGE(BQ18:BQ20))</f>
        <v>2.4304684277355548E-2</v>
      </c>
    </row>
    <row r="19" spans="1:91" ht="14.25" customHeight="1" x14ac:dyDescent="0.35">
      <c r="A19" s="25" t="s">
        <v>84</v>
      </c>
      <c r="B19" s="26" t="s">
        <v>85</v>
      </c>
      <c r="C19" s="27" t="s">
        <v>86</v>
      </c>
      <c r="D19" s="27">
        <v>43683</v>
      </c>
      <c r="E19" s="54">
        <v>0.42230324074074077</v>
      </c>
      <c r="F19" s="29">
        <f t="shared" si="19"/>
        <v>43683.422303240739</v>
      </c>
      <c r="G19" s="30">
        <v>13.71</v>
      </c>
      <c r="H19" s="30">
        <v>45.700833333333335</v>
      </c>
      <c r="I19" s="31">
        <v>19</v>
      </c>
      <c r="J19" s="26">
        <v>1.5</v>
      </c>
      <c r="K19" s="38">
        <v>26.069199999999999</v>
      </c>
      <c r="L19" s="38">
        <v>55.548431999999998</v>
      </c>
      <c r="M19" s="38">
        <v>8.1460000000000008</v>
      </c>
      <c r="N19" s="38">
        <v>0.4501</v>
      </c>
      <c r="O19" s="38">
        <v>0.58318700000000001</v>
      </c>
      <c r="P19" s="38">
        <v>4.7831999999999999</v>
      </c>
      <c r="Q19" s="38">
        <v>103.047</v>
      </c>
      <c r="R19" s="38">
        <v>35.988900000000001</v>
      </c>
      <c r="S19" s="38">
        <v>23.757999999999999</v>
      </c>
      <c r="T19" s="31">
        <f t="shared" si="18"/>
        <v>213.6224952</v>
      </c>
      <c r="U19" s="38">
        <v>214.61204621381387</v>
      </c>
      <c r="V19" s="33">
        <v>0.52600000000000002</v>
      </c>
      <c r="W19" s="34">
        <v>0.05</v>
      </c>
      <c r="X19" s="33">
        <v>1.627</v>
      </c>
      <c r="Y19" s="34">
        <v>2.5000000000000001E-2</v>
      </c>
      <c r="Z19" s="33">
        <v>2.46</v>
      </c>
      <c r="AA19" s="31">
        <f t="shared" si="20"/>
        <v>209.63161822795414</v>
      </c>
      <c r="AB19" s="31">
        <f t="shared" si="21"/>
        <v>201.87802916227653</v>
      </c>
      <c r="AC19" s="31">
        <f t="shared" si="22"/>
        <v>206.69397484301325</v>
      </c>
      <c r="AD19" s="33">
        <f t="shared" si="23"/>
        <v>-7.7535890656776019</v>
      </c>
      <c r="AE19" s="33">
        <f t="shared" si="24"/>
        <v>-7.9180713708006181</v>
      </c>
      <c r="AF19" s="31">
        <f t="shared" si="25"/>
        <v>103.83081866649209</v>
      </c>
      <c r="AG19" s="33">
        <f t="shared" si="9"/>
        <v>24.970946848772201</v>
      </c>
      <c r="AH19" s="33">
        <f t="shared" si="10"/>
        <v>0.51318527770681077</v>
      </c>
      <c r="AI19" s="33">
        <f t="shared" si="11"/>
        <v>4.8781870504449695E-2</v>
      </c>
      <c r="AJ19" s="33">
        <f t="shared" si="12"/>
        <v>1.5873620662147931</v>
      </c>
      <c r="AK19" s="34">
        <f t="shared" si="13"/>
        <v>2.4390935252224848E-2</v>
      </c>
      <c r="AL19" s="33">
        <f t="shared" si="14"/>
        <v>2.4000680288189251</v>
      </c>
      <c r="AM19" s="48">
        <v>2702.46</v>
      </c>
      <c r="AN19" s="34">
        <v>8.0919475609017528</v>
      </c>
      <c r="AO19" s="34">
        <v>24.981635062500001</v>
      </c>
      <c r="AP19" s="34">
        <v>8.1086489085280373</v>
      </c>
      <c r="AQ19" s="34"/>
      <c r="AR19" s="37">
        <f t="shared" si="15"/>
        <v>2019.5968514715948</v>
      </c>
      <c r="AS19" s="38"/>
      <c r="AT19" s="39" t="s">
        <v>87</v>
      </c>
      <c r="AU19" s="40">
        <v>2325.5219999999999</v>
      </c>
      <c r="AV19" s="40">
        <v>26.06920051574707</v>
      </c>
      <c r="AW19" s="40">
        <v>1.5</v>
      </c>
      <c r="AX19" s="41">
        <v>8.0754085645381206</v>
      </c>
      <c r="AY19" s="42">
        <v>425.29567088610219</v>
      </c>
      <c r="AZ19" s="42">
        <v>426.63891765817135</v>
      </c>
      <c r="BA19" s="40">
        <v>2035.2991678774251</v>
      </c>
      <c r="BB19" s="40">
        <v>278.52560257243056</v>
      </c>
      <c r="BC19" s="40">
        <v>11.696778760096615</v>
      </c>
      <c r="BD19" s="40">
        <v>101.96101450436095</v>
      </c>
      <c r="BE19" s="40">
        <v>8.0122202110063583</v>
      </c>
      <c r="BF19" s="40">
        <v>2.8289399258005925E-2</v>
      </c>
      <c r="BG19" s="40">
        <v>0.11662426144151276</v>
      </c>
      <c r="BH19" s="40">
        <v>9.3628895381554216</v>
      </c>
      <c r="BI19" s="40">
        <v>6.659033071393508</v>
      </c>
      <c r="BJ19" s="40">
        <v>4.4102727653506024</v>
      </c>
      <c r="BK19" s="40">
        <v>441.03741340485658</v>
      </c>
      <c r="BL19" s="38"/>
      <c r="BM19" s="43" t="s">
        <v>88</v>
      </c>
      <c r="BN19" s="47">
        <v>2313.527</v>
      </c>
      <c r="BO19" s="47">
        <v>26.06920051574707</v>
      </c>
      <c r="BP19" s="44">
        <v>1.5</v>
      </c>
      <c r="BQ19" s="45">
        <v>8.0920800027606745</v>
      </c>
      <c r="BR19" s="46">
        <v>405.34493423782192</v>
      </c>
      <c r="BS19" s="46">
        <v>406.62516893514464</v>
      </c>
      <c r="BT19" s="47">
        <v>2015.7352059345874</v>
      </c>
      <c r="BU19" s="47">
        <v>286.64329451745175</v>
      </c>
      <c r="BV19" s="47">
        <v>11.148079658153225</v>
      </c>
      <c r="BW19" s="47">
        <v>104.97124341458941</v>
      </c>
      <c r="BX19" s="47">
        <v>8.3257681984877792</v>
      </c>
      <c r="BY19" s="47">
        <v>2.842834993525465E-2</v>
      </c>
      <c r="BZ19" s="47">
        <v>0.1209581900348751</v>
      </c>
      <c r="CA19" s="47">
        <v>9.2122860409227396</v>
      </c>
      <c r="CB19" s="47">
        <v>6.8531121026424353</v>
      </c>
      <c r="CC19" s="47">
        <v>4.538811166747017</v>
      </c>
      <c r="CD19" s="47">
        <v>420.34822729452941</v>
      </c>
      <c r="CE19" s="38">
        <v>26.064</v>
      </c>
      <c r="CF19" s="38"/>
      <c r="CG19" s="38"/>
      <c r="CH19" s="38"/>
      <c r="CI19" s="38"/>
      <c r="CJ19" s="38"/>
      <c r="CK19" s="38"/>
      <c r="CL19" s="38"/>
      <c r="CM19" s="38"/>
    </row>
    <row r="20" spans="1:91" ht="14.25" customHeight="1" x14ac:dyDescent="0.35">
      <c r="A20" s="25" t="s">
        <v>84</v>
      </c>
      <c r="B20" s="26" t="s">
        <v>85</v>
      </c>
      <c r="C20" s="27" t="s">
        <v>86</v>
      </c>
      <c r="D20" s="27">
        <v>43683</v>
      </c>
      <c r="E20" s="54">
        <v>0.42230324074074077</v>
      </c>
      <c r="F20" s="29">
        <f t="shared" si="19"/>
        <v>43683.422303240739</v>
      </c>
      <c r="G20" s="30">
        <v>13.71</v>
      </c>
      <c r="H20" s="30">
        <v>45.700833333333335</v>
      </c>
      <c r="I20" s="31">
        <v>19</v>
      </c>
      <c r="J20" s="26">
        <v>1.5</v>
      </c>
      <c r="K20" s="38">
        <v>26.069199999999999</v>
      </c>
      <c r="L20" s="38">
        <v>55.548431999999998</v>
      </c>
      <c r="M20" s="38">
        <v>8.1460000000000008</v>
      </c>
      <c r="N20" s="38">
        <v>0.4501</v>
      </c>
      <c r="O20" s="38">
        <v>0.58318700000000001</v>
      </c>
      <c r="P20" s="38">
        <v>4.7831999999999999</v>
      </c>
      <c r="Q20" s="38">
        <v>103.047</v>
      </c>
      <c r="R20" s="38">
        <v>35.988900000000001</v>
      </c>
      <c r="S20" s="38">
        <v>23.757999999999999</v>
      </c>
      <c r="T20" s="31">
        <f t="shared" si="18"/>
        <v>213.6224952</v>
      </c>
      <c r="U20" s="38">
        <v>214.89130725789178</v>
      </c>
      <c r="V20" s="33">
        <v>0.48299999999999998</v>
      </c>
      <c r="W20" s="34">
        <v>5.2999999999999999E-2</v>
      </c>
      <c r="X20" s="33">
        <v>1.605</v>
      </c>
      <c r="Y20" s="34">
        <v>2.4E-2</v>
      </c>
      <c r="Z20" s="33">
        <v>2.2559999999999998</v>
      </c>
      <c r="AA20" s="31">
        <f t="shared" si="20"/>
        <v>209.90439855697517</v>
      </c>
      <c r="AB20" s="31">
        <f t="shared" si="21"/>
        <v>201.87802916227653</v>
      </c>
      <c r="AC20" s="31">
        <f t="shared" si="22"/>
        <v>206.69397484301325</v>
      </c>
      <c r="AD20" s="33">
        <f t="shared" si="23"/>
        <v>-8.0263693946986336</v>
      </c>
      <c r="AE20" s="33">
        <f t="shared" si="24"/>
        <v>-8.1973324148785309</v>
      </c>
      <c r="AF20" s="31">
        <f t="shared" si="25"/>
        <v>103.96592712540583</v>
      </c>
      <c r="AG20" s="33">
        <f t="shared" si="9"/>
        <v>24.970946848772201</v>
      </c>
      <c r="AH20" s="33">
        <f t="shared" si="10"/>
        <v>0.47123286907298406</v>
      </c>
      <c r="AI20" s="33">
        <f t="shared" si="11"/>
        <v>5.1708782734716678E-2</v>
      </c>
      <c r="AJ20" s="33">
        <f t="shared" si="12"/>
        <v>1.5658980431928353</v>
      </c>
      <c r="AK20" s="34">
        <f t="shared" si="13"/>
        <v>2.3415297842135856E-2</v>
      </c>
      <c r="AL20" s="33">
        <f t="shared" si="14"/>
        <v>2.2010379971607703</v>
      </c>
      <c r="AM20" s="48">
        <v>2703.96</v>
      </c>
      <c r="AN20" s="34">
        <v>8.0911402045142911</v>
      </c>
      <c r="AO20" s="34">
        <v>24.963609804900003</v>
      </c>
      <c r="AP20" s="34">
        <v>8.1078536041187448</v>
      </c>
      <c r="AQ20" s="34"/>
      <c r="AR20" s="37">
        <f t="shared" si="15"/>
        <v>2019.5968514715948</v>
      </c>
      <c r="AS20" s="38"/>
      <c r="AT20" s="39" t="s">
        <v>87</v>
      </c>
      <c r="AU20" s="40">
        <v>2327.6469999999999</v>
      </c>
      <c r="AV20" s="40">
        <v>26.06920051574707</v>
      </c>
      <c r="AW20" s="40">
        <v>1.5</v>
      </c>
      <c r="AX20" s="41">
        <v>8.0743289557901878</v>
      </c>
      <c r="AY20" s="42">
        <v>426.86549978493019</v>
      </c>
      <c r="AZ20" s="42">
        <v>428.21370467847913</v>
      </c>
      <c r="BA20" s="40">
        <v>2037.7398559067233</v>
      </c>
      <c r="BB20" s="40">
        <v>278.16725095759199</v>
      </c>
      <c r="BC20" s="40">
        <v>11.739953291553094</v>
      </c>
      <c r="BD20" s="40">
        <v>101.76813623553653</v>
      </c>
      <c r="BE20" s="40">
        <v>7.9923274406932769</v>
      </c>
      <c r="BF20" s="40">
        <v>2.7149287113009062E-2</v>
      </c>
      <c r="BG20" s="40">
        <v>0.1067003036232536</v>
      </c>
      <c r="BH20" s="40">
        <v>9.3742693822776637</v>
      </c>
      <c r="BI20" s="40">
        <v>6.6504655457069726</v>
      </c>
      <c r="BJ20" s="40">
        <v>4.4045984993127769</v>
      </c>
      <c r="BK20" s="40">
        <v>442.66534739154588</v>
      </c>
      <c r="BL20" s="38"/>
      <c r="BM20" s="43" t="s">
        <v>88</v>
      </c>
      <c r="BN20" s="47">
        <v>2315.652</v>
      </c>
      <c r="BO20" s="47">
        <v>26.06920051574707</v>
      </c>
      <c r="BP20" s="44">
        <v>1.5</v>
      </c>
      <c r="BQ20" s="45">
        <v>8.0910120119482389</v>
      </c>
      <c r="BR20" s="46">
        <v>406.83521741497361</v>
      </c>
      <c r="BS20" s="46">
        <v>408.12015899789196</v>
      </c>
      <c r="BT20" s="47">
        <v>2018.1771312802375</v>
      </c>
      <c r="BU20" s="47">
        <v>286.2856604776465</v>
      </c>
      <c r="BV20" s="47">
        <v>11.189066467580997</v>
      </c>
      <c r="BW20" s="47">
        <v>104.77661962398015</v>
      </c>
      <c r="BX20" s="47">
        <v>8.3053191250463225</v>
      </c>
      <c r="BY20" s="47">
        <v>2.7282581680249291E-2</v>
      </c>
      <c r="BZ20" s="47">
        <v>0.11066875124272767</v>
      </c>
      <c r="CA20" s="47">
        <v>9.2231915910144</v>
      </c>
      <c r="CB20" s="47">
        <v>6.8445617328504866</v>
      </c>
      <c r="CC20" s="47">
        <v>4.5331482630457121</v>
      </c>
      <c r="CD20" s="47">
        <v>421.89367128252564</v>
      </c>
      <c r="CE20" s="38">
        <v>26.064</v>
      </c>
      <c r="CF20" s="38"/>
      <c r="CG20" s="38"/>
      <c r="CH20" s="38"/>
      <c r="CI20" s="38"/>
      <c r="CJ20" s="38"/>
      <c r="CK20" s="38"/>
      <c r="CL20" s="38"/>
      <c r="CM20" s="38"/>
    </row>
    <row r="21" spans="1:91" ht="14.25" customHeight="1" x14ac:dyDescent="0.35">
      <c r="A21" s="25" t="s">
        <v>84</v>
      </c>
      <c r="B21" s="26" t="s">
        <v>85</v>
      </c>
      <c r="C21" s="27" t="s">
        <v>86</v>
      </c>
      <c r="D21" s="27">
        <v>43717</v>
      </c>
      <c r="E21" s="54">
        <v>0.56701388888888882</v>
      </c>
      <c r="F21" s="29">
        <f t="shared" si="19"/>
        <v>43717.567013888889</v>
      </c>
      <c r="G21" s="30">
        <v>13.71</v>
      </c>
      <c r="H21" s="30">
        <v>45.700833333333335</v>
      </c>
      <c r="I21" s="31">
        <v>19</v>
      </c>
      <c r="J21" s="26">
        <v>1.5</v>
      </c>
      <c r="K21" s="38">
        <v>23.012</v>
      </c>
      <c r="L21" s="38">
        <v>54.253157999999999</v>
      </c>
      <c r="M21" s="38">
        <v>8.14</v>
      </c>
      <c r="N21" s="38">
        <v>0.19989999999999999</v>
      </c>
      <c r="O21" s="38">
        <v>0.54026410000000002</v>
      </c>
      <c r="P21" s="38">
        <v>4.8242000000000003</v>
      </c>
      <c r="Q21" s="38">
        <v>99.804000000000002</v>
      </c>
      <c r="R21" s="38">
        <v>37.518999999999998</v>
      </c>
      <c r="S21" s="38">
        <v>25.842099999999999</v>
      </c>
      <c r="T21" s="31">
        <f t="shared" si="18"/>
        <v>215.45359620000002</v>
      </c>
      <c r="U21" s="38">
        <v>215.32785112477814</v>
      </c>
      <c r="V21" s="33">
        <v>0.24199999999999999</v>
      </c>
      <c r="W21" s="34">
        <v>1.7000000000000001E-2</v>
      </c>
      <c r="X21" s="33">
        <v>0.108</v>
      </c>
      <c r="Y21" s="34">
        <v>7.0000000000000007E-2</v>
      </c>
      <c r="Z21" s="33">
        <v>1.6879999999999999</v>
      </c>
      <c r="AA21" s="31">
        <f t="shared" si="20"/>
        <v>209.9035037894995</v>
      </c>
      <c r="AB21" s="31">
        <f t="shared" si="21"/>
        <v>210.39558555499653</v>
      </c>
      <c r="AC21" s="31">
        <f t="shared" si="22"/>
        <v>215.85751943701482</v>
      </c>
      <c r="AD21" s="33">
        <f t="shared" si="23"/>
        <v>0.49208176549703353</v>
      </c>
      <c r="AE21" s="33">
        <f t="shared" si="24"/>
        <v>0.52966831223668009</v>
      </c>
      <c r="AF21" s="31">
        <f t="shared" si="25"/>
        <v>99.754621329097944</v>
      </c>
      <c r="AG21" s="33">
        <f t="shared" si="9"/>
        <v>26.134781755739596</v>
      </c>
      <c r="AH21" s="33">
        <f t="shared" si="10"/>
        <v>0.23583646544553591</v>
      </c>
      <c r="AI21" s="33">
        <f t="shared" si="11"/>
        <v>1.6567024432124423E-2</v>
      </c>
      <c r="AJ21" s="33">
        <f t="shared" si="12"/>
        <v>0.10524933168643751</v>
      </c>
      <c r="AK21" s="34">
        <f t="shared" si="13"/>
        <v>6.8217159426394683E-2</v>
      </c>
      <c r="AL21" s="33">
        <f t="shared" si="14"/>
        <v>1.6450080730250602</v>
      </c>
      <c r="AM21" s="48">
        <v>2645.46</v>
      </c>
      <c r="AN21" s="34">
        <v>8.0394525348663777</v>
      </c>
      <c r="AO21" s="34">
        <v>24.964611296400005</v>
      </c>
      <c r="AP21" s="34">
        <v>8.0536565217068912</v>
      </c>
      <c r="AQ21" s="34"/>
      <c r="AR21" s="37">
        <f t="shared" si="15"/>
        <v>2019.6899383983573</v>
      </c>
      <c r="AS21" s="38"/>
      <c r="AT21" s="39" t="s">
        <v>87</v>
      </c>
      <c r="AU21" s="40">
        <v>2298.241</v>
      </c>
      <c r="AV21" s="40">
        <v>23.011999130249023</v>
      </c>
      <c r="AW21" s="40">
        <v>1.5</v>
      </c>
      <c r="AX21" s="41">
        <v>8.0689619842819091</v>
      </c>
      <c r="AY21" s="42">
        <v>422.22843336631274</v>
      </c>
      <c r="AZ21" s="42">
        <v>423.61276836070255</v>
      </c>
      <c r="BA21" s="40">
        <v>2032.4973125931408</v>
      </c>
      <c r="BB21" s="40">
        <v>253.29357608279608</v>
      </c>
      <c r="BC21" s="40">
        <v>12.449894017091575</v>
      </c>
      <c r="BD21" s="40">
        <v>100.08301114863718</v>
      </c>
      <c r="BE21" s="40">
        <v>6.1529014533363693</v>
      </c>
      <c r="BF21" s="40">
        <v>7.7353165782869895E-2</v>
      </c>
      <c r="BG21" s="40">
        <v>7.0949317662852077E-2</v>
      </c>
      <c r="BH21" s="40">
        <v>9.644396640031772</v>
      </c>
      <c r="BI21" s="40">
        <v>5.9542554513935606</v>
      </c>
      <c r="BJ21" s="40">
        <v>3.9137015902037509</v>
      </c>
      <c r="BK21" s="40">
        <v>435.44259176847788</v>
      </c>
      <c r="BL21" s="38"/>
      <c r="BM21" s="43" t="s">
        <v>88</v>
      </c>
      <c r="BN21" s="47">
        <v>2288.5340000000001</v>
      </c>
      <c r="BO21" s="47">
        <v>23.011999130249023</v>
      </c>
      <c r="BP21" s="44">
        <v>1.5</v>
      </c>
      <c r="BQ21" s="45">
        <v>8.083213539247339</v>
      </c>
      <c r="BR21" s="46">
        <v>405.45209372151919</v>
      </c>
      <c r="BS21" s="46">
        <v>406.78142513914156</v>
      </c>
      <c r="BT21" s="47">
        <v>2016.8500329778585</v>
      </c>
      <c r="BU21" s="47">
        <v>259.72835029311489</v>
      </c>
      <c r="BV21" s="47">
        <v>11.955224226838178</v>
      </c>
      <c r="BW21" s="47">
        <v>102.65264503103951</v>
      </c>
      <c r="BX21" s="47">
        <v>6.3581609047165628</v>
      </c>
      <c r="BY21" s="47">
        <v>7.7645926012358632E-2</v>
      </c>
      <c r="BZ21" s="47">
        <v>7.3210834967105579E-2</v>
      </c>
      <c r="CA21" s="47">
        <v>9.5057234299429556</v>
      </c>
      <c r="CB21" s="47">
        <v>6.105519806427</v>
      </c>
      <c r="CC21" s="47">
        <v>4.0131268754754741</v>
      </c>
      <c r="CD21" s="47">
        <v>418.1412159301068</v>
      </c>
      <c r="CE21" s="38">
        <v>22.892600000000002</v>
      </c>
      <c r="CF21" s="38">
        <v>8.0495000000000001</v>
      </c>
      <c r="CG21" s="38">
        <v>373</v>
      </c>
      <c r="CH21" s="38"/>
      <c r="CI21" s="51">
        <f>CG21-AZ21</f>
        <v>-50.612768360702546</v>
      </c>
      <c r="CJ21" s="51">
        <f>CG21-BS21</f>
        <v>-33.781425139141561</v>
      </c>
      <c r="CK21" s="38"/>
      <c r="CL21" s="34">
        <f>CF21-(AVERAGE(AX21:AX23))</f>
        <v>-1.981009601497874E-2</v>
      </c>
      <c r="CM21" s="34">
        <f>CF21-(AVERAGE(BQ21:BQ23))</f>
        <v>-3.4104046860440107E-2</v>
      </c>
    </row>
    <row r="22" spans="1:91" ht="14.25" customHeight="1" x14ac:dyDescent="0.35">
      <c r="A22" s="25" t="s">
        <v>84</v>
      </c>
      <c r="B22" s="26" t="s">
        <v>85</v>
      </c>
      <c r="C22" s="27" t="s">
        <v>86</v>
      </c>
      <c r="D22" s="27">
        <v>43717</v>
      </c>
      <c r="E22" s="54">
        <v>0.56701388888888882</v>
      </c>
      <c r="F22" s="29">
        <f t="shared" si="19"/>
        <v>43717.567013888889</v>
      </c>
      <c r="G22" s="30">
        <v>13.71</v>
      </c>
      <c r="H22" s="30">
        <v>45.700833333333335</v>
      </c>
      <c r="I22" s="31">
        <v>19</v>
      </c>
      <c r="J22" s="26">
        <v>1.5</v>
      </c>
      <c r="K22" s="38">
        <v>23.012</v>
      </c>
      <c r="L22" s="38">
        <v>54.253157999999999</v>
      </c>
      <c r="M22" s="38">
        <v>8.14</v>
      </c>
      <c r="N22" s="38">
        <v>0.19989999999999999</v>
      </c>
      <c r="O22" s="38">
        <v>0.54026410000000002</v>
      </c>
      <c r="P22" s="38">
        <v>4.8242000000000003</v>
      </c>
      <c r="Q22" s="38">
        <v>99.804000000000002</v>
      </c>
      <c r="R22" s="38">
        <v>37.518999999999998</v>
      </c>
      <c r="S22" s="38">
        <v>25.842099999999999</v>
      </c>
      <c r="T22" s="31">
        <f t="shared" si="18"/>
        <v>215.45359620000002</v>
      </c>
      <c r="U22" s="38">
        <v>214.81302885273882</v>
      </c>
      <c r="V22" s="33">
        <v>0.251</v>
      </c>
      <c r="W22" s="34">
        <v>2.1999999999999999E-2</v>
      </c>
      <c r="X22" s="33">
        <v>0.10200000000000001</v>
      </c>
      <c r="Y22" s="34">
        <v>5.5E-2</v>
      </c>
      <c r="Z22" s="33">
        <v>1.6870000000000001</v>
      </c>
      <c r="AA22" s="31">
        <f t="shared" si="20"/>
        <v>209.40165046135152</v>
      </c>
      <c r="AB22" s="31">
        <f t="shared" si="21"/>
        <v>210.39558555499653</v>
      </c>
      <c r="AC22" s="31">
        <f t="shared" si="22"/>
        <v>215.85751943701482</v>
      </c>
      <c r="AD22" s="33">
        <f t="shared" si="23"/>
        <v>0.99393509364500687</v>
      </c>
      <c r="AE22" s="33">
        <f t="shared" si="24"/>
        <v>1.0444905842759908</v>
      </c>
      <c r="AF22" s="31">
        <f t="shared" si="25"/>
        <v>99.516120361708886</v>
      </c>
      <c r="AG22" s="33">
        <f t="shared" si="9"/>
        <v>26.134781755739596</v>
      </c>
      <c r="AH22" s="33">
        <f t="shared" si="10"/>
        <v>0.24460724308607235</v>
      </c>
      <c r="AI22" s="33">
        <f t="shared" si="11"/>
        <v>2.14396786768669E-2</v>
      </c>
      <c r="AJ22" s="33">
        <f t="shared" si="12"/>
        <v>9.9402146592746543E-2</v>
      </c>
      <c r="AK22" s="34">
        <f t="shared" si="13"/>
        <v>5.3599196692167249E-2</v>
      </c>
      <c r="AL22" s="33">
        <f t="shared" si="14"/>
        <v>1.6440335421761119</v>
      </c>
      <c r="AM22" s="48">
        <v>2642.63</v>
      </c>
      <c r="AN22" s="34">
        <v>8.0406212807208117</v>
      </c>
      <c r="AO22" s="34">
        <v>24.934569248400006</v>
      </c>
      <c r="AP22" s="34">
        <v>8.0548747926343971</v>
      </c>
      <c r="AQ22" s="34"/>
      <c r="AR22" s="37">
        <f t="shared" si="15"/>
        <v>2019.6899383983573</v>
      </c>
      <c r="AS22" s="38"/>
      <c r="AT22" s="39" t="s">
        <v>87</v>
      </c>
      <c r="AU22" s="40">
        <v>2295.21</v>
      </c>
      <c r="AV22" s="40">
        <v>23.011999130249023</v>
      </c>
      <c r="AW22" s="40">
        <v>1.5</v>
      </c>
      <c r="AX22" s="41">
        <v>8.0696792460873716</v>
      </c>
      <c r="AY22" s="42">
        <v>420.90278948965073</v>
      </c>
      <c r="AZ22" s="42">
        <v>422.28277817511503</v>
      </c>
      <c r="BA22" s="40">
        <v>2029.465018999713</v>
      </c>
      <c r="BB22" s="40">
        <v>253.33373567041008</v>
      </c>
      <c r="BC22" s="40">
        <v>12.410805873175509</v>
      </c>
      <c r="BD22" s="40">
        <v>100.21123850784299</v>
      </c>
      <c r="BE22" s="40">
        <v>6.1630717128139052</v>
      </c>
      <c r="BF22" s="40">
        <v>6.0788953424259801E-2</v>
      </c>
      <c r="BG22" s="40">
        <v>7.1019427509182401E-2</v>
      </c>
      <c r="BH22" s="40">
        <v>9.6348925090734898</v>
      </c>
      <c r="BI22" s="40">
        <v>5.9551994960360428</v>
      </c>
      <c r="BJ22" s="40">
        <v>3.9143221059086395</v>
      </c>
      <c r="BK22" s="40">
        <v>434.0754602354034</v>
      </c>
      <c r="BL22" s="38"/>
      <c r="BM22" s="43" t="s">
        <v>88</v>
      </c>
      <c r="BN22" s="47">
        <v>2285.4699999999998</v>
      </c>
      <c r="BO22" s="47">
        <v>23.011999130249023</v>
      </c>
      <c r="BP22" s="44">
        <v>1.5</v>
      </c>
      <c r="BQ22" s="45">
        <v>8.0839789511222708</v>
      </c>
      <c r="BR22" s="46">
        <v>404.11914823459472</v>
      </c>
      <c r="BS22" s="46">
        <v>405.44410940394067</v>
      </c>
      <c r="BT22" s="47">
        <v>2013.7655173724434</v>
      </c>
      <c r="BU22" s="47">
        <v>259.78858372967704</v>
      </c>
      <c r="BV22" s="47">
        <v>11.915920786493423</v>
      </c>
      <c r="BW22" s="47">
        <v>102.79195270262862</v>
      </c>
      <c r="BX22" s="47">
        <v>6.3693765731264698</v>
      </c>
      <c r="BY22" s="47">
        <v>6.1019998080545507E-2</v>
      </c>
      <c r="BZ22" s="47">
        <v>7.3290776142300257E-2</v>
      </c>
      <c r="CA22" s="47">
        <v>9.4959936526614808</v>
      </c>
      <c r="CB22" s="47">
        <v>6.1069357336429713</v>
      </c>
      <c r="CC22" s="47">
        <v>4.0140575571773249</v>
      </c>
      <c r="CD22" s="47">
        <v>416.76655427389164</v>
      </c>
      <c r="CE22" s="38">
        <v>22.892600000000002</v>
      </c>
      <c r="CF22" s="38"/>
      <c r="CG22" s="38"/>
      <c r="CH22" s="38"/>
      <c r="CI22" s="38"/>
      <c r="CJ22" s="38"/>
      <c r="CK22" s="38"/>
      <c r="CL22" s="38"/>
      <c r="CM22" s="38"/>
    </row>
    <row r="23" spans="1:91" ht="14.25" customHeight="1" x14ac:dyDescent="0.35">
      <c r="A23" s="25" t="s">
        <v>84</v>
      </c>
      <c r="B23" s="26" t="s">
        <v>85</v>
      </c>
      <c r="C23" s="27" t="s">
        <v>86</v>
      </c>
      <c r="D23" s="27">
        <v>43717</v>
      </c>
      <c r="E23" s="54">
        <v>0.56701388888888882</v>
      </c>
      <c r="F23" s="29">
        <f t="shared" si="19"/>
        <v>43717.567013888889</v>
      </c>
      <c r="G23" s="30">
        <v>13.71</v>
      </c>
      <c r="H23" s="30">
        <v>45.700833333333335</v>
      </c>
      <c r="I23" s="31">
        <v>19</v>
      </c>
      <c r="J23" s="26">
        <v>1.5</v>
      </c>
      <c r="K23" s="38">
        <v>23.012</v>
      </c>
      <c r="L23" s="38">
        <v>54.253157999999999</v>
      </c>
      <c r="M23" s="38">
        <v>8.14</v>
      </c>
      <c r="N23" s="38">
        <v>0.19989999999999999</v>
      </c>
      <c r="O23" s="38">
        <v>0.54026410000000002</v>
      </c>
      <c r="P23" s="38">
        <v>4.8242000000000003</v>
      </c>
      <c r="Q23" s="38">
        <v>99.804000000000002</v>
      </c>
      <c r="R23" s="38">
        <v>37.518999999999998</v>
      </c>
      <c r="S23" s="38">
        <v>25.842099999999999</v>
      </c>
      <c r="T23" s="31">
        <f t="shared" si="18"/>
        <v>215.45359620000002</v>
      </c>
      <c r="U23" s="38">
        <v>214.9658117792207</v>
      </c>
      <c r="V23" s="33">
        <v>0.223</v>
      </c>
      <c r="W23" s="34">
        <v>1.9E-2</v>
      </c>
      <c r="X23" s="33">
        <v>0.11</v>
      </c>
      <c r="Y23" s="34">
        <v>6.6000000000000003E-2</v>
      </c>
      <c r="Z23" s="33">
        <v>1.7669999999999999</v>
      </c>
      <c r="AA23" s="31">
        <f t="shared" si="20"/>
        <v>209.55058461650256</v>
      </c>
      <c r="AB23" s="31">
        <f t="shared" si="21"/>
        <v>210.39558555499653</v>
      </c>
      <c r="AC23" s="31">
        <f t="shared" si="22"/>
        <v>215.85751943701482</v>
      </c>
      <c r="AD23" s="33">
        <f t="shared" si="23"/>
        <v>0.84500093849396762</v>
      </c>
      <c r="AE23" s="33">
        <f t="shared" si="24"/>
        <v>0.89170765779411454</v>
      </c>
      <c r="AF23" s="31">
        <f t="shared" si="25"/>
        <v>99.586899886499296</v>
      </c>
      <c r="AG23" s="33">
        <f t="shared" si="9"/>
        <v>26.134781755739596</v>
      </c>
      <c r="AH23" s="33">
        <f t="shared" si="10"/>
        <v>0.21732037931551448</v>
      </c>
      <c r="AI23" s="33">
        <f t="shared" si="11"/>
        <v>1.8516086130021415E-2</v>
      </c>
      <c r="AJ23" s="33">
        <f t="shared" si="12"/>
        <v>0.1071983933843345</v>
      </c>
      <c r="AK23" s="34">
        <f t="shared" si="13"/>
        <v>6.4319036030600699E-2</v>
      </c>
      <c r="AL23" s="33">
        <f t="shared" si="14"/>
        <v>1.7219960100919915</v>
      </c>
      <c r="AM23" s="48">
        <v>2642.78</v>
      </c>
      <c r="AN23" s="34">
        <v>8.0406255622198799</v>
      </c>
      <c r="AO23" s="34">
        <v>24.908533030400005</v>
      </c>
      <c r="AP23" s="34">
        <v>8.0549096249698646</v>
      </c>
      <c r="AQ23" s="34"/>
      <c r="AR23" s="37">
        <f t="shared" si="15"/>
        <v>2019.6899383983573</v>
      </c>
      <c r="AS23" s="38"/>
      <c r="AT23" s="39" t="s">
        <v>87</v>
      </c>
      <c r="AU23" s="40">
        <v>2295.5949999999998</v>
      </c>
      <c r="AV23" s="40">
        <v>23.011999130249023</v>
      </c>
      <c r="AW23" s="40">
        <v>1.5</v>
      </c>
      <c r="AX23" s="41">
        <v>8.069289057675654</v>
      </c>
      <c r="AY23" s="42">
        <v>421.39160698718683</v>
      </c>
      <c r="AZ23" s="42">
        <v>422.77319832920904</v>
      </c>
      <c r="BA23" s="40">
        <v>2029.9972936300537</v>
      </c>
      <c r="BB23" s="40">
        <v>253.17261523631998</v>
      </c>
      <c r="BC23" s="40">
        <v>12.425219222815619</v>
      </c>
      <c r="BD23" s="40">
        <v>100.14146872324591</v>
      </c>
      <c r="BE23" s="40">
        <v>6.157537036878125</v>
      </c>
      <c r="BF23" s="40">
        <v>7.2939258632678555E-2</v>
      </c>
      <c r="BG23" s="40">
        <v>7.4323357275516283E-2</v>
      </c>
      <c r="BH23" s="40">
        <v>9.6387348623778362</v>
      </c>
      <c r="BI23" s="40">
        <v>5.9514119849674714</v>
      </c>
      <c r="BJ23" s="40">
        <v>3.9118325942958121</v>
      </c>
      <c r="BK23" s="40">
        <v>434.57957587804708</v>
      </c>
      <c r="BL23" s="38"/>
      <c r="BM23" s="43" t="s">
        <v>88</v>
      </c>
      <c r="BN23" s="47">
        <v>2285.8380000000002</v>
      </c>
      <c r="BO23" s="47">
        <v>23.011999130249023</v>
      </c>
      <c r="BP23" s="44">
        <v>1.5</v>
      </c>
      <c r="BQ23" s="45">
        <v>8.0836196502117126</v>
      </c>
      <c r="BR23" s="46">
        <v>404.55500759788123</v>
      </c>
      <c r="BS23" s="46">
        <v>405.88139779313246</v>
      </c>
      <c r="BT23" s="47">
        <v>2014.2703100066274</v>
      </c>
      <c r="BU23" s="47">
        <v>259.63881169470488</v>
      </c>
      <c r="BV23" s="47">
        <v>11.928772604254471</v>
      </c>
      <c r="BW23" s="47">
        <v>102.72654218563051</v>
      </c>
      <c r="BX23" s="47">
        <v>6.3641092338270973</v>
      </c>
      <c r="BY23" s="47">
        <v>7.3216964223521627E-2</v>
      </c>
      <c r="BZ23" s="47">
        <v>7.6705679818386621E-2</v>
      </c>
      <c r="CA23" s="47">
        <v>9.4994295397564308</v>
      </c>
      <c r="CB23" s="47">
        <v>6.1034149931272008</v>
      </c>
      <c r="CC23" s="47">
        <v>4.011743392481546</v>
      </c>
      <c r="CD23" s="47">
        <v>417.21605439230586</v>
      </c>
      <c r="CE23" s="38">
        <v>22.892600000000002</v>
      </c>
      <c r="CF23" s="38"/>
      <c r="CG23" s="38"/>
      <c r="CH23" s="38"/>
      <c r="CI23" s="38"/>
      <c r="CJ23" s="38"/>
      <c r="CK23" s="38"/>
      <c r="CL23" s="38"/>
      <c r="CM23" s="38"/>
    </row>
    <row r="24" spans="1:91" ht="14.25" customHeight="1" x14ac:dyDescent="0.35">
      <c r="J24" s="66"/>
      <c r="AL24" s="67"/>
      <c r="AV24" s="68"/>
      <c r="AW24" s="68"/>
      <c r="BO24" s="68"/>
      <c r="BP24" s="68"/>
      <c r="CI24" s="56">
        <f t="shared" ref="CI24:CJ24" si="27">AVERAGE(CI2:CI11,CI15:CI21)</f>
        <v>-22.298848534418045</v>
      </c>
      <c r="CJ24" s="69">
        <f t="shared" si="27"/>
        <v>-2.0696245986506527</v>
      </c>
      <c r="CL24" s="70">
        <f t="shared" ref="CL24:CM24" si="28">AVERAGE(CL15:CL21)</f>
        <v>3.6134137568322919E-3</v>
      </c>
      <c r="CM24" s="57">
        <f t="shared" si="28"/>
        <v>-1.335667005758919E-2</v>
      </c>
    </row>
    <row r="25" spans="1:91" ht="14.25" customHeight="1" x14ac:dyDescent="0.35">
      <c r="J25" s="66"/>
      <c r="AL25" s="67"/>
      <c r="AV25" s="68"/>
      <c r="AW25" s="68"/>
      <c r="BO25" s="68"/>
      <c r="BP25" s="68"/>
      <c r="CI25" s="71">
        <f t="shared" ref="CI25:CJ25" si="29">STDEV(CI2:CI11,CI15:CI21)</f>
        <v>22.904539772413973</v>
      </c>
      <c r="CJ25" s="71">
        <f t="shared" si="29"/>
        <v>23.345566504605809</v>
      </c>
      <c r="CL25" s="57">
        <f t="shared" ref="CL25:CM25" si="30">STDEV(CL15:CL22)</f>
        <v>3.2708413991330579E-2</v>
      </c>
      <c r="CM25" s="57">
        <f t="shared" si="30"/>
        <v>3.2671959617521507E-2</v>
      </c>
    </row>
    <row r="26" spans="1:91" ht="14.25" customHeight="1" x14ac:dyDescent="0.35">
      <c r="J26" s="66"/>
      <c r="AL26" s="67"/>
      <c r="AV26" s="68"/>
      <c r="AW26" s="68"/>
      <c r="BO26" s="68"/>
      <c r="BP26" s="68"/>
    </row>
    <row r="27" spans="1:91" ht="14.25" customHeight="1" x14ac:dyDescent="0.35">
      <c r="J27" s="66"/>
      <c r="AL27" s="67"/>
      <c r="AV27" s="68"/>
      <c r="AW27" s="68"/>
      <c r="BO27" s="68"/>
      <c r="BP27" s="68"/>
    </row>
    <row r="28" spans="1:91" ht="14.25" customHeight="1" x14ac:dyDescent="0.35">
      <c r="J28" s="66"/>
      <c r="AL28" s="67"/>
      <c r="AV28" s="68"/>
      <c r="AW28" s="68"/>
      <c r="BO28" s="68"/>
      <c r="BP28" s="68"/>
    </row>
    <row r="29" spans="1:91" ht="14.25" customHeight="1" x14ac:dyDescent="0.35">
      <c r="J29" s="66"/>
      <c r="AL29" s="67"/>
      <c r="AV29" s="68"/>
      <c r="AW29" s="68"/>
      <c r="BO29" s="68"/>
      <c r="BP29" s="68"/>
    </row>
    <row r="30" spans="1:91" ht="14.25" customHeight="1" x14ac:dyDescent="0.35">
      <c r="J30" s="66"/>
      <c r="AL30" s="67"/>
      <c r="AV30" s="68"/>
      <c r="AW30" s="68"/>
      <c r="BO30" s="68"/>
      <c r="BP30" s="68"/>
    </row>
    <row r="31" spans="1:91" ht="14.25" customHeight="1" x14ac:dyDescent="0.35">
      <c r="J31" s="66"/>
      <c r="AL31" s="67"/>
      <c r="AV31" s="68"/>
      <c r="AW31" s="68"/>
      <c r="BO31" s="68"/>
      <c r="BP31" s="68"/>
    </row>
    <row r="32" spans="1:91" ht="14.25" customHeight="1" x14ac:dyDescent="0.35">
      <c r="J32" s="66"/>
      <c r="AL32" s="67"/>
      <c r="AV32" s="68"/>
      <c r="AW32" s="68"/>
      <c r="BO32" s="68"/>
      <c r="BP32" s="68"/>
    </row>
    <row r="33" spans="1:68" ht="14.25" customHeight="1" x14ac:dyDescent="0.35">
      <c r="J33" s="66"/>
      <c r="AL33" s="67"/>
      <c r="AV33" s="68"/>
      <c r="AW33" s="68"/>
      <c r="BO33" s="68"/>
      <c r="BP33" s="68"/>
    </row>
    <row r="34" spans="1:68" ht="14.25" customHeight="1" x14ac:dyDescent="0.35">
      <c r="A34" s="72" t="s">
        <v>124</v>
      </c>
      <c r="B34" s="73"/>
      <c r="C34" s="73"/>
      <c r="D34" s="73"/>
      <c r="E34" s="73" t="s">
        <v>125</v>
      </c>
      <c r="F34" s="74"/>
      <c r="J34" s="66"/>
      <c r="AL34" s="67"/>
      <c r="AV34" s="68"/>
      <c r="AW34" s="68"/>
      <c r="BO34" s="68"/>
      <c r="BP34" s="68"/>
    </row>
    <row r="35" spans="1:68" ht="14.25" customHeight="1" x14ac:dyDescent="0.35">
      <c r="A35" s="75"/>
      <c r="B35" s="59"/>
      <c r="C35" s="59"/>
      <c r="D35" s="59"/>
      <c r="E35" s="59" t="s">
        <v>126</v>
      </c>
      <c r="F35" s="76"/>
      <c r="J35" s="66"/>
      <c r="AL35" s="67"/>
      <c r="AV35" s="68"/>
      <c r="AW35" s="68"/>
      <c r="BO35" s="68"/>
      <c r="BP35" s="68"/>
    </row>
    <row r="36" spans="1:68" ht="14.25" customHeight="1" x14ac:dyDescent="0.35">
      <c r="A36" s="77"/>
      <c r="B36" s="78"/>
      <c r="C36" s="78"/>
      <c r="D36" s="78"/>
      <c r="E36" s="78" t="s">
        <v>127</v>
      </c>
      <c r="F36" s="79"/>
      <c r="J36" s="66"/>
      <c r="AL36" s="67"/>
      <c r="AV36" s="68"/>
      <c r="AW36" s="68"/>
      <c r="BO36" s="68"/>
      <c r="BP36" s="68"/>
    </row>
    <row r="37" spans="1:68" ht="14.25" customHeight="1" x14ac:dyDescent="0.35">
      <c r="J37" s="66"/>
      <c r="AL37" s="67"/>
      <c r="AV37" s="68"/>
      <c r="AW37" s="68"/>
      <c r="BO37" s="68"/>
      <c r="BP37" s="68"/>
    </row>
    <row r="38" spans="1:68" ht="14.25" customHeight="1" x14ac:dyDescent="0.35">
      <c r="J38" s="66"/>
      <c r="AL38" s="67"/>
      <c r="AV38" s="68"/>
      <c r="AW38" s="68"/>
      <c r="BO38" s="68"/>
      <c r="BP38" s="68"/>
    </row>
    <row r="39" spans="1:68" ht="14.25" customHeight="1" x14ac:dyDescent="0.35">
      <c r="J39" s="66"/>
      <c r="AL39" s="67"/>
      <c r="AV39" s="68"/>
      <c r="AW39" s="68"/>
      <c r="BO39" s="68"/>
      <c r="BP39" s="68"/>
    </row>
    <row r="40" spans="1:68" ht="14.25" customHeight="1" x14ac:dyDescent="0.35">
      <c r="J40" s="66"/>
      <c r="AL40" s="67"/>
      <c r="AV40" s="68"/>
      <c r="AW40" s="68"/>
      <c r="BO40" s="68"/>
      <c r="BP40" s="68"/>
    </row>
    <row r="41" spans="1:68" ht="14.25" customHeight="1" x14ac:dyDescent="0.35">
      <c r="J41" s="66"/>
      <c r="AL41" s="67"/>
      <c r="AV41" s="68"/>
      <c r="AW41" s="68"/>
      <c r="BO41" s="68"/>
      <c r="BP41" s="68"/>
    </row>
    <row r="42" spans="1:68" ht="14.25" customHeight="1" x14ac:dyDescent="0.35">
      <c r="J42" s="66"/>
      <c r="AL42" s="67"/>
      <c r="AV42" s="68"/>
      <c r="AW42" s="68"/>
      <c r="BO42" s="68"/>
      <c r="BP42" s="68"/>
    </row>
    <row r="43" spans="1:68" ht="14.25" customHeight="1" x14ac:dyDescent="0.35">
      <c r="J43" s="66"/>
      <c r="AL43" s="67"/>
      <c r="AV43" s="68"/>
      <c r="AW43" s="68"/>
      <c r="BO43" s="68"/>
      <c r="BP43" s="68"/>
    </row>
    <row r="44" spans="1:68" ht="14.25" customHeight="1" x14ac:dyDescent="0.35">
      <c r="J44" s="66"/>
      <c r="AL44" s="67"/>
      <c r="AV44" s="68"/>
      <c r="AW44" s="68"/>
      <c r="BO44" s="68"/>
      <c r="BP44" s="68"/>
    </row>
    <row r="45" spans="1:68" ht="14.25" customHeight="1" x14ac:dyDescent="0.35">
      <c r="J45" s="66"/>
      <c r="AL45" s="67"/>
      <c r="AV45" s="68"/>
      <c r="AW45" s="68"/>
      <c r="BO45" s="68"/>
      <c r="BP45" s="68"/>
    </row>
    <row r="46" spans="1:68" ht="14.25" customHeight="1" x14ac:dyDescent="0.35">
      <c r="J46" s="66"/>
      <c r="AL46" s="67"/>
      <c r="AV46" s="68"/>
      <c r="AW46" s="68"/>
      <c r="BO46" s="68"/>
      <c r="BP46" s="68"/>
    </row>
    <row r="47" spans="1:68" ht="14.25" customHeight="1" x14ac:dyDescent="0.35">
      <c r="J47" s="66"/>
      <c r="AL47" s="67"/>
      <c r="AV47" s="68"/>
      <c r="AW47" s="68"/>
      <c r="BO47" s="68"/>
      <c r="BP47" s="68"/>
    </row>
    <row r="48" spans="1:68" ht="14.25" customHeight="1" x14ac:dyDescent="0.35">
      <c r="J48" s="66"/>
      <c r="AL48" s="67"/>
      <c r="AV48" s="68"/>
      <c r="AW48" s="68"/>
      <c r="BO48" s="68"/>
      <c r="BP48" s="68"/>
    </row>
    <row r="49" spans="10:68" ht="14.25" customHeight="1" x14ac:dyDescent="0.35">
      <c r="J49" s="66"/>
      <c r="AL49" s="67"/>
      <c r="AV49" s="68"/>
      <c r="AW49" s="68"/>
      <c r="BO49" s="68"/>
      <c r="BP49" s="68"/>
    </row>
    <row r="50" spans="10:68" ht="14.25" customHeight="1" x14ac:dyDescent="0.35">
      <c r="J50" s="66"/>
      <c r="AL50" s="67"/>
      <c r="AV50" s="68"/>
      <c r="AW50" s="68"/>
      <c r="BO50" s="68"/>
      <c r="BP50" s="68"/>
    </row>
    <row r="51" spans="10:68" ht="14.25" customHeight="1" x14ac:dyDescent="0.35">
      <c r="J51" s="66"/>
      <c r="AL51" s="67"/>
      <c r="AV51" s="68"/>
      <c r="AW51" s="68"/>
      <c r="BO51" s="68"/>
      <c r="BP51" s="68"/>
    </row>
    <row r="52" spans="10:68" ht="14.25" customHeight="1" x14ac:dyDescent="0.35">
      <c r="J52" s="66"/>
      <c r="AL52" s="67"/>
      <c r="AV52" s="68"/>
      <c r="AW52" s="68"/>
      <c r="BO52" s="68"/>
      <c r="BP52" s="68"/>
    </row>
    <row r="53" spans="10:68" ht="14.25" customHeight="1" x14ac:dyDescent="0.35">
      <c r="J53" s="66"/>
      <c r="AL53" s="67"/>
      <c r="AV53" s="68"/>
      <c r="AW53" s="68"/>
      <c r="BO53" s="68"/>
      <c r="BP53" s="68"/>
    </row>
    <row r="54" spans="10:68" ht="14.25" customHeight="1" x14ac:dyDescent="0.35">
      <c r="J54" s="66"/>
      <c r="AL54" s="67"/>
      <c r="AV54" s="68"/>
      <c r="AW54" s="68"/>
      <c r="BO54" s="68"/>
      <c r="BP54" s="68"/>
    </row>
    <row r="55" spans="10:68" ht="14.25" customHeight="1" x14ac:dyDescent="0.35">
      <c r="J55" s="66"/>
      <c r="AL55" s="67"/>
      <c r="AV55" s="68"/>
      <c r="AW55" s="68"/>
      <c r="BO55" s="68"/>
      <c r="BP55" s="68"/>
    </row>
    <row r="56" spans="10:68" ht="14.25" customHeight="1" x14ac:dyDescent="0.35">
      <c r="J56" s="66"/>
      <c r="AL56" s="67"/>
      <c r="AV56" s="68"/>
      <c r="AW56" s="68"/>
      <c r="BO56" s="68"/>
      <c r="BP56" s="68"/>
    </row>
    <row r="57" spans="10:68" ht="14.25" customHeight="1" x14ac:dyDescent="0.35">
      <c r="J57" s="66"/>
      <c r="AL57" s="67"/>
      <c r="AV57" s="68"/>
      <c r="AW57" s="68"/>
      <c r="BO57" s="68"/>
      <c r="BP57" s="68"/>
    </row>
    <row r="58" spans="10:68" ht="14.25" customHeight="1" x14ac:dyDescent="0.35">
      <c r="J58" s="66"/>
      <c r="AL58" s="67"/>
      <c r="AV58" s="68"/>
      <c r="AW58" s="68"/>
      <c r="BO58" s="68"/>
      <c r="BP58" s="68"/>
    </row>
    <row r="59" spans="10:68" ht="14.25" customHeight="1" x14ac:dyDescent="0.35">
      <c r="J59" s="66"/>
      <c r="AL59" s="67"/>
      <c r="AV59" s="68"/>
      <c r="AW59" s="68"/>
      <c r="BO59" s="68"/>
      <c r="BP59" s="68"/>
    </row>
    <row r="60" spans="10:68" ht="14.25" customHeight="1" x14ac:dyDescent="0.35">
      <c r="J60" s="66"/>
      <c r="AL60" s="67"/>
      <c r="AV60" s="68"/>
      <c r="AW60" s="68"/>
      <c r="BO60" s="68"/>
      <c r="BP60" s="68"/>
    </row>
    <row r="61" spans="10:68" ht="14.25" customHeight="1" x14ac:dyDescent="0.35">
      <c r="J61" s="66"/>
      <c r="AL61" s="67"/>
      <c r="AV61" s="68"/>
      <c r="AW61" s="68"/>
      <c r="BO61" s="68"/>
      <c r="BP61" s="68"/>
    </row>
    <row r="62" spans="10:68" ht="14.25" customHeight="1" x14ac:dyDescent="0.35">
      <c r="J62" s="66"/>
      <c r="AL62" s="67"/>
      <c r="AV62" s="68"/>
      <c r="AW62" s="68"/>
      <c r="BO62" s="68"/>
      <c r="BP62" s="68"/>
    </row>
    <row r="63" spans="10:68" ht="14.25" customHeight="1" x14ac:dyDescent="0.35">
      <c r="J63" s="66"/>
      <c r="AL63" s="67"/>
      <c r="AV63" s="68"/>
      <c r="AW63" s="68"/>
      <c r="BO63" s="68"/>
      <c r="BP63" s="68"/>
    </row>
    <row r="64" spans="10:68" ht="14.25" customHeight="1" x14ac:dyDescent="0.35">
      <c r="J64" s="66"/>
      <c r="AL64" s="67"/>
      <c r="AV64" s="68"/>
      <c r="AW64" s="68"/>
      <c r="BO64" s="68"/>
      <c r="BP64" s="68"/>
    </row>
    <row r="65" spans="10:68" ht="14.25" customHeight="1" x14ac:dyDescent="0.35">
      <c r="J65" s="66"/>
      <c r="AL65" s="67"/>
      <c r="AV65" s="68"/>
      <c r="AW65" s="68"/>
      <c r="BO65" s="68"/>
      <c r="BP65" s="68"/>
    </row>
    <row r="66" spans="10:68" ht="14.25" customHeight="1" x14ac:dyDescent="0.35">
      <c r="J66" s="66"/>
      <c r="AL66" s="67"/>
      <c r="AV66" s="68"/>
      <c r="AW66" s="68"/>
      <c r="BO66" s="68"/>
      <c r="BP66" s="68"/>
    </row>
    <row r="67" spans="10:68" ht="14.25" customHeight="1" x14ac:dyDescent="0.35">
      <c r="J67" s="66"/>
      <c r="AL67" s="67"/>
      <c r="AV67" s="68"/>
      <c r="AW67" s="68"/>
      <c r="BO67" s="68"/>
      <c r="BP67" s="68"/>
    </row>
    <row r="68" spans="10:68" ht="14.25" customHeight="1" x14ac:dyDescent="0.35">
      <c r="J68" s="66"/>
      <c r="AL68" s="67"/>
      <c r="AV68" s="68"/>
      <c r="AW68" s="68"/>
      <c r="BO68" s="68"/>
      <c r="BP68" s="68"/>
    </row>
    <row r="69" spans="10:68" ht="14.25" customHeight="1" x14ac:dyDescent="0.35">
      <c r="J69" s="66"/>
      <c r="AL69" s="67"/>
      <c r="AV69" s="68"/>
      <c r="AW69" s="68"/>
      <c r="BO69" s="68"/>
      <c r="BP69" s="68"/>
    </row>
    <row r="70" spans="10:68" ht="14.25" customHeight="1" x14ac:dyDescent="0.35">
      <c r="J70" s="66"/>
      <c r="AL70" s="67"/>
      <c r="AV70" s="68"/>
      <c r="AW70" s="68"/>
      <c r="BO70" s="68"/>
      <c r="BP70" s="68"/>
    </row>
    <row r="71" spans="10:68" ht="14.25" customHeight="1" x14ac:dyDescent="0.35">
      <c r="J71" s="66"/>
      <c r="AL71" s="67"/>
      <c r="AV71" s="68"/>
      <c r="AW71" s="68"/>
      <c r="BO71" s="68"/>
      <c r="BP71" s="68"/>
    </row>
    <row r="72" spans="10:68" ht="14.25" customHeight="1" x14ac:dyDescent="0.35">
      <c r="J72" s="66"/>
      <c r="AL72" s="67"/>
      <c r="AV72" s="68"/>
      <c r="AW72" s="68"/>
      <c r="BO72" s="68"/>
      <c r="BP72" s="68"/>
    </row>
    <row r="73" spans="10:68" ht="14.25" customHeight="1" x14ac:dyDescent="0.35">
      <c r="J73" s="66"/>
      <c r="AL73" s="67"/>
      <c r="AV73" s="68"/>
      <c r="AW73" s="68"/>
      <c r="BO73" s="68"/>
      <c r="BP73" s="68"/>
    </row>
    <row r="74" spans="10:68" ht="14.25" customHeight="1" x14ac:dyDescent="0.35">
      <c r="J74" s="66"/>
      <c r="AL74" s="67"/>
      <c r="AV74" s="68"/>
      <c r="AW74" s="68"/>
      <c r="BO74" s="68"/>
      <c r="BP74" s="68"/>
    </row>
    <row r="75" spans="10:68" ht="14.25" customHeight="1" x14ac:dyDescent="0.35">
      <c r="J75" s="66"/>
      <c r="AL75" s="67"/>
      <c r="AV75" s="68"/>
      <c r="AW75" s="68"/>
      <c r="BO75" s="68"/>
      <c r="BP75" s="68"/>
    </row>
    <row r="76" spans="10:68" ht="14.25" customHeight="1" x14ac:dyDescent="0.35">
      <c r="J76" s="66"/>
      <c r="AL76" s="67"/>
      <c r="AV76" s="68"/>
      <c r="AW76" s="68"/>
      <c r="BO76" s="68"/>
      <c r="BP76" s="68"/>
    </row>
    <row r="77" spans="10:68" ht="14.25" customHeight="1" x14ac:dyDescent="0.35">
      <c r="J77" s="66"/>
      <c r="AL77" s="67"/>
      <c r="AV77" s="68"/>
      <c r="AW77" s="68"/>
      <c r="BO77" s="68"/>
      <c r="BP77" s="68"/>
    </row>
    <row r="78" spans="10:68" ht="14.25" customHeight="1" x14ac:dyDescent="0.35">
      <c r="J78" s="66"/>
      <c r="AL78" s="67"/>
      <c r="AV78" s="68"/>
      <c r="AW78" s="68"/>
      <c r="BO78" s="68"/>
      <c r="BP78" s="68"/>
    </row>
    <row r="79" spans="10:68" ht="14.25" customHeight="1" x14ac:dyDescent="0.35">
      <c r="J79" s="66"/>
      <c r="AL79" s="67"/>
      <c r="AV79" s="68"/>
      <c r="AW79" s="68"/>
      <c r="BO79" s="68"/>
      <c r="BP79" s="68"/>
    </row>
    <row r="80" spans="10:68" ht="14.25" customHeight="1" x14ac:dyDescent="0.35">
      <c r="J80" s="66"/>
      <c r="AL80" s="67"/>
      <c r="AV80" s="68"/>
      <c r="AW80" s="68"/>
      <c r="BO80" s="68"/>
      <c r="BP80" s="68"/>
    </row>
    <row r="81" spans="10:68" ht="14.25" customHeight="1" x14ac:dyDescent="0.35">
      <c r="J81" s="66"/>
      <c r="AL81" s="67"/>
      <c r="AV81" s="68"/>
      <c r="AW81" s="68"/>
      <c r="BO81" s="68"/>
      <c r="BP81" s="68"/>
    </row>
    <row r="82" spans="10:68" ht="14.25" customHeight="1" x14ac:dyDescent="0.35">
      <c r="J82" s="66"/>
      <c r="AL82" s="67"/>
      <c r="AV82" s="68"/>
      <c r="AW82" s="68"/>
      <c r="BO82" s="68"/>
      <c r="BP82" s="68"/>
    </row>
    <row r="83" spans="10:68" ht="14.25" customHeight="1" x14ac:dyDescent="0.35">
      <c r="J83" s="66"/>
      <c r="AL83" s="67"/>
      <c r="AV83" s="68"/>
      <c r="AW83" s="68"/>
      <c r="BO83" s="68"/>
      <c r="BP83" s="68"/>
    </row>
    <row r="84" spans="10:68" ht="14.25" customHeight="1" x14ac:dyDescent="0.35">
      <c r="J84" s="66"/>
      <c r="AL84" s="67"/>
      <c r="AV84" s="68"/>
      <c r="AW84" s="68"/>
      <c r="BO84" s="68"/>
      <c r="BP84" s="68"/>
    </row>
    <row r="85" spans="10:68" ht="14.25" customHeight="1" x14ac:dyDescent="0.35">
      <c r="J85" s="66"/>
      <c r="AL85" s="67"/>
      <c r="AV85" s="68"/>
      <c r="AW85" s="68"/>
      <c r="BO85" s="68"/>
      <c r="BP85" s="68"/>
    </row>
    <row r="86" spans="10:68" ht="14.25" customHeight="1" x14ac:dyDescent="0.35">
      <c r="J86" s="66"/>
      <c r="AL86" s="67"/>
      <c r="AV86" s="68"/>
      <c r="AW86" s="68"/>
      <c r="BO86" s="68"/>
      <c r="BP86" s="68"/>
    </row>
    <row r="87" spans="10:68" ht="14.25" customHeight="1" x14ac:dyDescent="0.35">
      <c r="J87" s="66"/>
      <c r="AL87" s="67"/>
      <c r="AV87" s="68"/>
      <c r="AW87" s="68"/>
      <c r="BO87" s="68"/>
      <c r="BP87" s="68"/>
    </row>
    <row r="88" spans="10:68" ht="14.25" customHeight="1" x14ac:dyDescent="0.35">
      <c r="J88" s="66"/>
      <c r="AL88" s="67"/>
      <c r="AV88" s="68"/>
      <c r="AW88" s="68"/>
      <c r="BO88" s="68"/>
      <c r="BP88" s="68"/>
    </row>
    <row r="89" spans="10:68" ht="14.25" customHeight="1" x14ac:dyDescent="0.35">
      <c r="J89" s="66"/>
      <c r="AL89" s="67"/>
      <c r="AV89" s="68"/>
      <c r="AW89" s="68"/>
      <c r="BO89" s="68"/>
      <c r="BP89" s="68"/>
    </row>
    <row r="90" spans="10:68" ht="14.25" customHeight="1" x14ac:dyDescent="0.35">
      <c r="J90" s="66"/>
      <c r="AL90" s="67"/>
      <c r="AV90" s="68"/>
      <c r="AW90" s="68"/>
      <c r="BO90" s="68"/>
      <c r="BP90" s="68"/>
    </row>
    <row r="91" spans="10:68" ht="14.25" customHeight="1" x14ac:dyDescent="0.35">
      <c r="J91" s="66"/>
      <c r="AL91" s="67"/>
      <c r="AV91" s="68"/>
      <c r="AW91" s="68"/>
      <c r="BO91" s="68"/>
      <c r="BP91" s="68"/>
    </row>
    <row r="92" spans="10:68" ht="14.25" customHeight="1" x14ac:dyDescent="0.35">
      <c r="J92" s="66"/>
      <c r="AL92" s="67"/>
      <c r="AV92" s="68"/>
      <c r="AW92" s="68"/>
      <c r="BO92" s="68"/>
      <c r="BP92" s="68"/>
    </row>
    <row r="93" spans="10:68" ht="14.25" customHeight="1" x14ac:dyDescent="0.35">
      <c r="J93" s="66"/>
      <c r="AL93" s="67"/>
      <c r="AV93" s="68"/>
      <c r="AW93" s="68"/>
      <c r="BO93" s="68"/>
      <c r="BP93" s="68"/>
    </row>
    <row r="94" spans="10:68" ht="14.25" customHeight="1" x14ac:dyDescent="0.35">
      <c r="J94" s="66"/>
      <c r="AL94" s="67"/>
      <c r="AV94" s="68"/>
      <c r="AW94" s="68"/>
      <c r="BO94" s="68"/>
      <c r="BP94" s="68"/>
    </row>
    <row r="95" spans="10:68" ht="14.25" customHeight="1" x14ac:dyDescent="0.35">
      <c r="J95" s="66"/>
      <c r="AL95" s="67"/>
      <c r="AV95" s="68"/>
      <c r="AW95" s="68"/>
      <c r="BO95" s="68"/>
      <c r="BP95" s="68"/>
    </row>
    <row r="96" spans="10:68" ht="14.25" customHeight="1" x14ac:dyDescent="0.35">
      <c r="J96" s="66"/>
      <c r="AL96" s="67"/>
      <c r="AV96" s="68"/>
      <c r="AW96" s="68"/>
      <c r="BO96" s="68"/>
      <c r="BP96" s="68"/>
    </row>
    <row r="97" spans="10:68" ht="14.25" customHeight="1" x14ac:dyDescent="0.35">
      <c r="J97" s="66"/>
      <c r="AL97" s="67"/>
      <c r="AV97" s="68"/>
      <c r="AW97" s="68"/>
      <c r="BO97" s="68"/>
      <c r="BP97" s="68"/>
    </row>
    <row r="98" spans="10:68" ht="14.25" customHeight="1" x14ac:dyDescent="0.35">
      <c r="J98" s="66"/>
      <c r="AL98" s="67"/>
      <c r="AV98" s="68"/>
      <c r="AW98" s="68"/>
      <c r="BO98" s="68"/>
      <c r="BP98" s="68"/>
    </row>
    <row r="99" spans="10:68" ht="14.25" customHeight="1" x14ac:dyDescent="0.35">
      <c r="J99" s="66"/>
      <c r="AL99" s="67"/>
      <c r="AV99" s="68"/>
      <c r="AW99" s="68"/>
      <c r="BO99" s="68"/>
      <c r="BP99" s="68"/>
    </row>
    <row r="100" spans="10:68" ht="14.25" customHeight="1" x14ac:dyDescent="0.35">
      <c r="J100" s="66"/>
      <c r="AL100" s="67"/>
      <c r="AV100" s="68"/>
      <c r="AW100" s="68"/>
      <c r="BO100" s="68"/>
      <c r="BP100" s="68"/>
    </row>
    <row r="101" spans="10:68" ht="14.25" customHeight="1" x14ac:dyDescent="0.35">
      <c r="J101" s="66"/>
      <c r="AL101" s="67"/>
      <c r="AV101" s="68"/>
      <c r="AW101" s="68"/>
      <c r="BO101" s="68"/>
      <c r="BP101" s="68"/>
    </row>
    <row r="102" spans="10:68" ht="14.25" customHeight="1" x14ac:dyDescent="0.35">
      <c r="J102" s="66"/>
      <c r="AL102" s="67"/>
      <c r="AV102" s="68"/>
      <c r="AW102" s="68"/>
      <c r="BO102" s="68"/>
      <c r="BP102" s="68"/>
    </row>
    <row r="103" spans="10:68" ht="14.25" customHeight="1" x14ac:dyDescent="0.35">
      <c r="J103" s="66"/>
      <c r="AL103" s="67"/>
      <c r="AV103" s="68"/>
      <c r="AW103" s="68"/>
      <c r="BO103" s="68"/>
      <c r="BP103" s="68"/>
    </row>
    <row r="104" spans="10:68" ht="14.25" customHeight="1" x14ac:dyDescent="0.35">
      <c r="J104" s="66"/>
      <c r="AL104" s="67"/>
      <c r="AV104" s="68"/>
      <c r="AW104" s="68"/>
      <c r="BO104" s="68"/>
      <c r="BP104" s="68"/>
    </row>
    <row r="105" spans="10:68" ht="14.25" customHeight="1" x14ac:dyDescent="0.35">
      <c r="J105" s="66"/>
      <c r="AL105" s="67"/>
      <c r="AV105" s="68"/>
      <c r="AW105" s="68"/>
      <c r="BO105" s="68"/>
      <c r="BP105" s="68"/>
    </row>
    <row r="106" spans="10:68" ht="14.25" customHeight="1" x14ac:dyDescent="0.35">
      <c r="J106" s="66"/>
      <c r="AL106" s="67"/>
      <c r="AV106" s="68"/>
      <c r="AW106" s="68"/>
      <c r="BO106" s="68"/>
      <c r="BP106" s="68"/>
    </row>
    <row r="107" spans="10:68" ht="14.25" customHeight="1" x14ac:dyDescent="0.35">
      <c r="J107" s="66"/>
      <c r="AL107" s="67"/>
      <c r="AV107" s="68"/>
      <c r="AW107" s="68"/>
      <c r="BO107" s="68"/>
      <c r="BP107" s="68"/>
    </row>
    <row r="108" spans="10:68" ht="14.25" customHeight="1" x14ac:dyDescent="0.35">
      <c r="J108" s="66"/>
      <c r="AL108" s="67"/>
      <c r="AV108" s="68"/>
      <c r="AW108" s="68"/>
      <c r="BO108" s="68"/>
      <c r="BP108" s="68"/>
    </row>
    <row r="109" spans="10:68" ht="14.25" customHeight="1" x14ac:dyDescent="0.35">
      <c r="J109" s="66"/>
      <c r="AL109" s="67"/>
      <c r="AV109" s="68"/>
      <c r="AW109" s="68"/>
      <c r="BO109" s="68"/>
      <c r="BP109" s="68"/>
    </row>
    <row r="110" spans="10:68" ht="14.25" customHeight="1" x14ac:dyDescent="0.35">
      <c r="J110" s="66"/>
      <c r="AL110" s="67"/>
      <c r="AV110" s="68"/>
      <c r="AW110" s="68"/>
      <c r="BO110" s="68"/>
      <c r="BP110" s="68"/>
    </row>
    <row r="111" spans="10:68" ht="14.25" customHeight="1" x14ac:dyDescent="0.35">
      <c r="J111" s="66"/>
      <c r="AL111" s="67"/>
      <c r="AV111" s="68"/>
      <c r="AW111" s="68"/>
      <c r="BO111" s="68"/>
      <c r="BP111" s="68"/>
    </row>
    <row r="112" spans="10:68" ht="14.25" customHeight="1" x14ac:dyDescent="0.35">
      <c r="J112" s="66"/>
      <c r="AL112" s="67"/>
      <c r="AV112" s="68"/>
      <c r="AW112" s="68"/>
      <c r="BO112" s="68"/>
      <c r="BP112" s="68"/>
    </row>
    <row r="113" spans="10:68" ht="14.25" customHeight="1" x14ac:dyDescent="0.35">
      <c r="J113" s="66"/>
      <c r="AL113" s="67"/>
      <c r="AV113" s="68"/>
      <c r="AW113" s="68"/>
      <c r="BO113" s="68"/>
      <c r="BP113" s="68"/>
    </row>
    <row r="114" spans="10:68" ht="14.25" customHeight="1" x14ac:dyDescent="0.35">
      <c r="J114" s="66"/>
      <c r="AL114" s="67"/>
      <c r="AV114" s="68"/>
      <c r="AW114" s="68"/>
      <c r="BO114" s="68"/>
      <c r="BP114" s="68"/>
    </row>
    <row r="115" spans="10:68" ht="14.25" customHeight="1" x14ac:dyDescent="0.35">
      <c r="J115" s="66"/>
      <c r="AL115" s="67"/>
      <c r="AV115" s="68"/>
      <c r="AW115" s="68"/>
      <c r="BO115" s="68"/>
      <c r="BP115" s="68"/>
    </row>
    <row r="116" spans="10:68" ht="14.25" customHeight="1" x14ac:dyDescent="0.35">
      <c r="J116" s="66"/>
      <c r="AL116" s="67"/>
      <c r="AV116" s="68"/>
      <c r="AW116" s="68"/>
      <c r="BO116" s="68"/>
      <c r="BP116" s="68"/>
    </row>
    <row r="117" spans="10:68" ht="14.25" customHeight="1" x14ac:dyDescent="0.35">
      <c r="J117" s="66"/>
      <c r="AL117" s="67"/>
      <c r="AV117" s="68"/>
      <c r="AW117" s="68"/>
      <c r="BO117" s="68"/>
      <c r="BP117" s="68"/>
    </row>
    <row r="118" spans="10:68" ht="14.25" customHeight="1" x14ac:dyDescent="0.35">
      <c r="J118" s="66"/>
      <c r="AL118" s="67"/>
      <c r="AV118" s="68"/>
      <c r="AW118" s="68"/>
      <c r="BO118" s="68"/>
      <c r="BP118" s="68"/>
    </row>
    <row r="119" spans="10:68" ht="14.25" customHeight="1" x14ac:dyDescent="0.35">
      <c r="J119" s="66"/>
      <c r="AL119" s="67"/>
      <c r="AV119" s="68"/>
      <c r="AW119" s="68"/>
      <c r="BO119" s="68"/>
      <c r="BP119" s="68"/>
    </row>
    <row r="120" spans="10:68" ht="14.25" customHeight="1" x14ac:dyDescent="0.35">
      <c r="J120" s="66"/>
      <c r="AL120" s="67"/>
      <c r="AV120" s="68"/>
      <c r="AW120" s="68"/>
      <c r="BO120" s="68"/>
      <c r="BP120" s="68"/>
    </row>
    <row r="121" spans="10:68" ht="14.25" customHeight="1" x14ac:dyDescent="0.35">
      <c r="J121" s="66"/>
      <c r="AL121" s="67"/>
      <c r="AV121" s="68"/>
      <c r="AW121" s="68"/>
      <c r="BO121" s="68"/>
      <c r="BP121" s="68"/>
    </row>
    <row r="122" spans="10:68" ht="14.25" customHeight="1" x14ac:dyDescent="0.35">
      <c r="J122" s="66"/>
      <c r="AL122" s="67"/>
      <c r="AV122" s="68"/>
      <c r="AW122" s="68"/>
      <c r="BO122" s="68"/>
      <c r="BP122" s="68"/>
    </row>
    <row r="123" spans="10:68" ht="14.25" customHeight="1" x14ac:dyDescent="0.35">
      <c r="J123" s="66"/>
      <c r="AL123" s="67"/>
      <c r="AV123" s="68"/>
      <c r="AW123" s="68"/>
      <c r="BO123" s="68"/>
      <c r="BP123" s="68"/>
    </row>
    <row r="124" spans="10:68" ht="14.25" customHeight="1" x14ac:dyDescent="0.35">
      <c r="J124" s="66"/>
      <c r="AL124" s="67"/>
      <c r="AV124" s="68"/>
      <c r="AW124" s="68"/>
      <c r="BO124" s="68"/>
      <c r="BP124" s="68"/>
    </row>
    <row r="125" spans="10:68" ht="14.25" customHeight="1" x14ac:dyDescent="0.35">
      <c r="J125" s="66"/>
      <c r="AL125" s="67"/>
      <c r="AV125" s="68"/>
      <c r="AW125" s="68"/>
      <c r="BO125" s="68"/>
      <c r="BP125" s="68"/>
    </row>
    <row r="126" spans="10:68" ht="14.25" customHeight="1" x14ac:dyDescent="0.35">
      <c r="J126" s="66"/>
      <c r="AL126" s="67"/>
      <c r="AV126" s="68"/>
      <c r="AW126" s="68"/>
      <c r="BO126" s="68"/>
      <c r="BP126" s="68"/>
    </row>
    <row r="127" spans="10:68" ht="14.25" customHeight="1" x14ac:dyDescent="0.35">
      <c r="J127" s="66"/>
      <c r="AL127" s="67"/>
      <c r="AV127" s="68"/>
      <c r="AW127" s="68"/>
      <c r="BO127" s="68"/>
      <c r="BP127" s="68"/>
    </row>
    <row r="128" spans="10:68" ht="14.25" customHeight="1" x14ac:dyDescent="0.35">
      <c r="J128" s="66"/>
      <c r="AL128" s="67"/>
      <c r="AV128" s="68"/>
      <c r="AW128" s="68"/>
      <c r="BO128" s="68"/>
      <c r="BP128" s="68"/>
    </row>
    <row r="129" spans="10:68" ht="14.25" customHeight="1" x14ac:dyDescent="0.35">
      <c r="J129" s="66"/>
      <c r="AL129" s="67"/>
      <c r="AV129" s="68"/>
      <c r="AW129" s="68"/>
      <c r="BO129" s="68"/>
      <c r="BP129" s="68"/>
    </row>
    <row r="130" spans="10:68" ht="14.25" customHeight="1" x14ac:dyDescent="0.35">
      <c r="J130" s="66"/>
      <c r="AL130" s="67"/>
      <c r="AV130" s="68"/>
      <c r="AW130" s="68"/>
      <c r="BO130" s="68"/>
      <c r="BP130" s="68"/>
    </row>
    <row r="131" spans="10:68" ht="14.25" customHeight="1" x14ac:dyDescent="0.35">
      <c r="J131" s="66"/>
      <c r="AL131" s="67"/>
      <c r="AV131" s="68"/>
      <c r="AW131" s="68"/>
      <c r="BO131" s="68"/>
      <c r="BP131" s="68"/>
    </row>
    <row r="132" spans="10:68" ht="14.25" customHeight="1" x14ac:dyDescent="0.35">
      <c r="J132" s="66"/>
      <c r="AL132" s="67"/>
      <c r="AV132" s="68"/>
      <c r="AW132" s="68"/>
      <c r="BO132" s="68"/>
      <c r="BP132" s="68"/>
    </row>
    <row r="133" spans="10:68" ht="14.25" customHeight="1" x14ac:dyDescent="0.35">
      <c r="J133" s="66"/>
      <c r="AL133" s="67"/>
      <c r="AV133" s="68"/>
      <c r="AW133" s="68"/>
      <c r="BO133" s="68"/>
      <c r="BP133" s="68"/>
    </row>
    <row r="134" spans="10:68" ht="14.25" customHeight="1" x14ac:dyDescent="0.35">
      <c r="J134" s="66"/>
      <c r="AL134" s="67"/>
      <c r="AV134" s="68"/>
      <c r="AW134" s="68"/>
      <c r="BO134" s="68"/>
      <c r="BP134" s="68"/>
    </row>
    <row r="135" spans="10:68" ht="14.25" customHeight="1" x14ac:dyDescent="0.35">
      <c r="J135" s="66"/>
      <c r="AL135" s="67"/>
      <c r="AV135" s="68"/>
      <c r="AW135" s="68"/>
      <c r="BO135" s="68"/>
      <c r="BP135" s="68"/>
    </row>
    <row r="136" spans="10:68" ht="14.25" customHeight="1" x14ac:dyDescent="0.35">
      <c r="J136" s="66"/>
      <c r="AL136" s="67"/>
      <c r="AV136" s="68"/>
      <c r="AW136" s="68"/>
      <c r="BO136" s="68"/>
      <c r="BP136" s="68"/>
    </row>
    <row r="137" spans="10:68" ht="14.25" customHeight="1" x14ac:dyDescent="0.35">
      <c r="J137" s="66"/>
      <c r="AL137" s="67"/>
      <c r="AV137" s="68"/>
      <c r="AW137" s="68"/>
      <c r="BO137" s="68"/>
      <c r="BP137" s="68"/>
    </row>
    <row r="138" spans="10:68" ht="14.25" customHeight="1" x14ac:dyDescent="0.35">
      <c r="J138" s="66"/>
      <c r="AL138" s="67"/>
      <c r="AV138" s="68"/>
      <c r="AW138" s="68"/>
      <c r="BO138" s="68"/>
      <c r="BP138" s="68"/>
    </row>
    <row r="139" spans="10:68" ht="14.25" customHeight="1" x14ac:dyDescent="0.35">
      <c r="J139" s="66"/>
      <c r="AL139" s="67"/>
      <c r="AV139" s="68"/>
      <c r="AW139" s="68"/>
      <c r="BO139" s="68"/>
      <c r="BP139" s="68"/>
    </row>
    <row r="140" spans="10:68" ht="14.25" customHeight="1" x14ac:dyDescent="0.35">
      <c r="J140" s="66"/>
      <c r="AL140" s="67"/>
      <c r="AV140" s="68"/>
      <c r="AW140" s="68"/>
      <c r="BO140" s="68"/>
      <c r="BP140" s="68"/>
    </row>
    <row r="141" spans="10:68" ht="14.25" customHeight="1" x14ac:dyDescent="0.35">
      <c r="J141" s="66"/>
      <c r="AL141" s="67"/>
      <c r="AV141" s="68"/>
      <c r="AW141" s="68"/>
      <c r="BO141" s="68"/>
      <c r="BP141" s="68"/>
    </row>
    <row r="142" spans="10:68" ht="14.25" customHeight="1" x14ac:dyDescent="0.35">
      <c r="J142" s="66"/>
      <c r="AL142" s="67"/>
      <c r="AV142" s="68"/>
      <c r="AW142" s="68"/>
      <c r="BO142" s="68"/>
      <c r="BP142" s="68"/>
    </row>
    <row r="143" spans="10:68" ht="14.25" customHeight="1" x14ac:dyDescent="0.35">
      <c r="J143" s="66"/>
      <c r="AL143" s="67"/>
      <c r="AV143" s="68"/>
      <c r="AW143" s="68"/>
      <c r="BO143" s="68"/>
      <c r="BP143" s="68"/>
    </row>
    <row r="144" spans="10:68" ht="14.25" customHeight="1" x14ac:dyDescent="0.35">
      <c r="J144" s="66"/>
      <c r="AL144" s="67"/>
      <c r="AV144" s="68"/>
      <c r="AW144" s="68"/>
      <c r="BO144" s="68"/>
      <c r="BP144" s="68"/>
    </row>
    <row r="145" spans="10:68" ht="14.25" customHeight="1" x14ac:dyDescent="0.35">
      <c r="J145" s="66"/>
      <c r="AL145" s="67"/>
      <c r="AV145" s="68"/>
      <c r="AW145" s="68"/>
      <c r="BO145" s="68"/>
      <c r="BP145" s="68"/>
    </row>
    <row r="146" spans="10:68" ht="14.25" customHeight="1" x14ac:dyDescent="0.35">
      <c r="J146" s="66"/>
      <c r="AL146" s="67"/>
      <c r="AV146" s="68"/>
      <c r="AW146" s="68"/>
      <c r="BO146" s="68"/>
      <c r="BP146" s="68"/>
    </row>
    <row r="147" spans="10:68" ht="14.25" customHeight="1" x14ac:dyDescent="0.35">
      <c r="J147" s="66"/>
      <c r="AL147" s="67"/>
      <c r="AV147" s="68"/>
      <c r="AW147" s="68"/>
      <c r="BO147" s="68"/>
      <c r="BP147" s="68"/>
    </row>
    <row r="148" spans="10:68" ht="14.25" customHeight="1" x14ac:dyDescent="0.35">
      <c r="J148" s="66"/>
      <c r="AL148" s="67"/>
      <c r="AV148" s="68"/>
      <c r="AW148" s="68"/>
      <c r="BO148" s="68"/>
      <c r="BP148" s="68"/>
    </row>
    <row r="149" spans="10:68" ht="14.25" customHeight="1" x14ac:dyDescent="0.35">
      <c r="J149" s="66"/>
      <c r="AL149" s="67"/>
      <c r="AV149" s="68"/>
      <c r="AW149" s="68"/>
      <c r="BO149" s="68"/>
      <c r="BP149" s="68"/>
    </row>
    <row r="150" spans="10:68" ht="14.25" customHeight="1" x14ac:dyDescent="0.35">
      <c r="J150" s="66"/>
      <c r="AL150" s="67"/>
      <c r="AV150" s="68"/>
      <c r="AW150" s="68"/>
      <c r="BO150" s="68"/>
      <c r="BP150" s="68"/>
    </row>
    <row r="151" spans="10:68" ht="14.25" customHeight="1" x14ac:dyDescent="0.35">
      <c r="J151" s="66"/>
      <c r="AL151" s="67"/>
      <c r="AV151" s="68"/>
      <c r="AW151" s="68"/>
      <c r="BO151" s="68"/>
      <c r="BP151" s="68"/>
    </row>
    <row r="152" spans="10:68" ht="14.25" customHeight="1" x14ac:dyDescent="0.35">
      <c r="J152" s="66"/>
      <c r="AL152" s="67"/>
      <c r="AV152" s="68"/>
      <c r="AW152" s="68"/>
      <c r="BO152" s="68"/>
      <c r="BP152" s="68"/>
    </row>
    <row r="153" spans="10:68" ht="14.25" customHeight="1" x14ac:dyDescent="0.35">
      <c r="J153" s="66"/>
      <c r="AL153" s="67"/>
      <c r="AV153" s="68"/>
      <c r="AW153" s="68"/>
      <c r="BO153" s="68"/>
      <c r="BP153" s="68"/>
    </row>
    <row r="154" spans="10:68" ht="14.25" customHeight="1" x14ac:dyDescent="0.35">
      <c r="J154" s="66"/>
      <c r="AL154" s="67"/>
      <c r="AV154" s="68"/>
      <c r="AW154" s="68"/>
      <c r="BO154" s="68"/>
      <c r="BP154" s="68"/>
    </row>
    <row r="155" spans="10:68" ht="14.25" customHeight="1" x14ac:dyDescent="0.35">
      <c r="J155" s="66"/>
      <c r="AL155" s="67"/>
      <c r="AV155" s="68"/>
      <c r="AW155" s="68"/>
      <c r="BO155" s="68"/>
      <c r="BP155" s="68"/>
    </row>
    <row r="156" spans="10:68" ht="14.25" customHeight="1" x14ac:dyDescent="0.35">
      <c r="J156" s="66"/>
      <c r="AL156" s="67"/>
      <c r="AV156" s="68"/>
      <c r="AW156" s="68"/>
      <c r="BO156" s="68"/>
      <c r="BP156" s="68"/>
    </row>
    <row r="157" spans="10:68" ht="14.25" customHeight="1" x14ac:dyDescent="0.35">
      <c r="J157" s="66"/>
      <c r="AL157" s="67"/>
      <c r="AV157" s="68"/>
      <c r="AW157" s="68"/>
      <c r="BO157" s="68"/>
      <c r="BP157" s="68"/>
    </row>
    <row r="158" spans="10:68" ht="14.25" customHeight="1" x14ac:dyDescent="0.35">
      <c r="J158" s="66"/>
      <c r="AL158" s="67"/>
      <c r="AV158" s="68"/>
      <c r="AW158" s="68"/>
      <c r="BO158" s="68"/>
      <c r="BP158" s="68"/>
    </row>
    <row r="159" spans="10:68" ht="14.25" customHeight="1" x14ac:dyDescent="0.35">
      <c r="J159" s="66"/>
      <c r="AL159" s="67"/>
      <c r="AV159" s="68"/>
      <c r="AW159" s="68"/>
      <c r="BO159" s="68"/>
      <c r="BP159" s="68"/>
    </row>
    <row r="160" spans="10:68" ht="14.25" customHeight="1" x14ac:dyDescent="0.35">
      <c r="J160" s="66"/>
      <c r="AL160" s="67"/>
      <c r="AV160" s="68"/>
      <c r="AW160" s="68"/>
      <c r="BO160" s="68"/>
      <c r="BP160" s="68"/>
    </row>
    <row r="161" spans="10:68" ht="14.25" customHeight="1" x14ac:dyDescent="0.35">
      <c r="J161" s="66"/>
      <c r="AL161" s="67"/>
      <c r="AV161" s="68"/>
      <c r="AW161" s="68"/>
      <c r="BO161" s="68"/>
      <c r="BP161" s="68"/>
    </row>
    <row r="162" spans="10:68" ht="14.25" customHeight="1" x14ac:dyDescent="0.35">
      <c r="J162" s="66"/>
      <c r="AL162" s="67"/>
      <c r="AV162" s="68"/>
      <c r="AW162" s="68"/>
      <c r="BO162" s="68"/>
      <c r="BP162" s="68"/>
    </row>
    <row r="163" spans="10:68" ht="14.25" customHeight="1" x14ac:dyDescent="0.35">
      <c r="J163" s="66"/>
      <c r="AL163" s="67"/>
      <c r="AV163" s="68"/>
      <c r="AW163" s="68"/>
      <c r="BO163" s="68"/>
      <c r="BP163" s="68"/>
    </row>
    <row r="164" spans="10:68" ht="14.25" customHeight="1" x14ac:dyDescent="0.35">
      <c r="J164" s="66"/>
      <c r="AL164" s="67"/>
      <c r="AV164" s="68"/>
      <c r="AW164" s="68"/>
      <c r="BO164" s="68"/>
      <c r="BP164" s="68"/>
    </row>
    <row r="165" spans="10:68" ht="14.25" customHeight="1" x14ac:dyDescent="0.35">
      <c r="J165" s="66"/>
      <c r="AL165" s="67"/>
      <c r="AV165" s="68"/>
      <c r="AW165" s="68"/>
      <c r="BO165" s="68"/>
      <c r="BP165" s="68"/>
    </row>
    <row r="166" spans="10:68" ht="14.25" customHeight="1" x14ac:dyDescent="0.35">
      <c r="J166" s="66"/>
      <c r="AL166" s="67"/>
      <c r="AV166" s="68"/>
      <c r="AW166" s="68"/>
      <c r="BO166" s="68"/>
      <c r="BP166" s="68"/>
    </row>
    <row r="167" spans="10:68" ht="14.25" customHeight="1" x14ac:dyDescent="0.35">
      <c r="J167" s="66"/>
      <c r="AL167" s="67"/>
      <c r="AV167" s="68"/>
      <c r="AW167" s="68"/>
      <c r="BO167" s="68"/>
      <c r="BP167" s="68"/>
    </row>
    <row r="168" spans="10:68" ht="14.25" customHeight="1" x14ac:dyDescent="0.35">
      <c r="J168" s="66"/>
      <c r="AL168" s="67"/>
      <c r="AV168" s="68"/>
      <c r="AW168" s="68"/>
      <c r="BO168" s="68"/>
      <c r="BP168" s="68"/>
    </row>
    <row r="169" spans="10:68" ht="14.25" customHeight="1" x14ac:dyDescent="0.35">
      <c r="J169" s="66"/>
      <c r="AL169" s="67"/>
      <c r="AV169" s="68"/>
      <c r="AW169" s="68"/>
      <c r="BO169" s="68"/>
      <c r="BP169" s="68"/>
    </row>
    <row r="170" spans="10:68" ht="14.25" customHeight="1" x14ac:dyDescent="0.35">
      <c r="J170" s="66"/>
      <c r="AL170" s="67"/>
      <c r="AV170" s="68"/>
      <c r="AW170" s="68"/>
      <c r="BO170" s="68"/>
      <c r="BP170" s="68"/>
    </row>
    <row r="171" spans="10:68" ht="14.25" customHeight="1" x14ac:dyDescent="0.35">
      <c r="J171" s="66"/>
      <c r="AL171" s="67"/>
      <c r="AV171" s="68"/>
      <c r="AW171" s="68"/>
      <c r="BO171" s="68"/>
      <c r="BP171" s="68"/>
    </row>
    <row r="172" spans="10:68" ht="14.25" customHeight="1" x14ac:dyDescent="0.35">
      <c r="J172" s="66"/>
      <c r="AL172" s="67"/>
      <c r="AV172" s="68"/>
      <c r="AW172" s="68"/>
      <c r="BO172" s="68"/>
      <c r="BP172" s="68"/>
    </row>
    <row r="173" spans="10:68" ht="14.25" customHeight="1" x14ac:dyDescent="0.35">
      <c r="J173" s="66"/>
      <c r="AL173" s="67"/>
      <c r="AV173" s="68"/>
      <c r="AW173" s="68"/>
      <c r="BO173" s="68"/>
      <c r="BP173" s="68"/>
    </row>
    <row r="174" spans="10:68" ht="14.25" customHeight="1" x14ac:dyDescent="0.35">
      <c r="J174" s="66"/>
      <c r="AL174" s="67"/>
      <c r="AV174" s="68"/>
      <c r="AW174" s="68"/>
      <c r="BO174" s="68"/>
      <c r="BP174" s="68"/>
    </row>
    <row r="175" spans="10:68" ht="14.25" customHeight="1" x14ac:dyDescent="0.35">
      <c r="J175" s="66"/>
      <c r="AL175" s="67"/>
      <c r="AV175" s="68"/>
      <c r="AW175" s="68"/>
      <c r="BO175" s="68"/>
      <c r="BP175" s="68"/>
    </row>
    <row r="176" spans="10:68" ht="14.25" customHeight="1" x14ac:dyDescent="0.35">
      <c r="J176" s="66"/>
      <c r="AL176" s="67"/>
      <c r="AV176" s="68"/>
      <c r="AW176" s="68"/>
      <c r="BO176" s="68"/>
      <c r="BP176" s="68"/>
    </row>
    <row r="177" spans="10:68" ht="14.25" customHeight="1" x14ac:dyDescent="0.35">
      <c r="J177" s="66"/>
      <c r="AL177" s="67"/>
      <c r="AV177" s="68"/>
      <c r="AW177" s="68"/>
      <c r="BO177" s="68"/>
      <c r="BP177" s="68"/>
    </row>
    <row r="178" spans="10:68" ht="14.25" customHeight="1" x14ac:dyDescent="0.35">
      <c r="J178" s="66"/>
      <c r="AL178" s="67"/>
      <c r="AV178" s="68"/>
      <c r="AW178" s="68"/>
      <c r="BO178" s="68"/>
      <c r="BP178" s="68"/>
    </row>
    <row r="179" spans="10:68" ht="14.25" customHeight="1" x14ac:dyDescent="0.35">
      <c r="J179" s="66"/>
      <c r="AL179" s="67"/>
      <c r="AV179" s="68"/>
      <c r="AW179" s="68"/>
      <c r="BO179" s="68"/>
      <c r="BP179" s="68"/>
    </row>
    <row r="180" spans="10:68" ht="14.25" customHeight="1" x14ac:dyDescent="0.35">
      <c r="J180" s="66"/>
      <c r="AL180" s="67"/>
      <c r="AV180" s="68"/>
      <c r="AW180" s="68"/>
      <c r="BO180" s="68"/>
      <c r="BP180" s="68"/>
    </row>
    <row r="181" spans="10:68" ht="14.25" customHeight="1" x14ac:dyDescent="0.35">
      <c r="J181" s="66"/>
      <c r="AL181" s="67"/>
      <c r="AV181" s="68"/>
      <c r="AW181" s="68"/>
      <c r="BO181" s="68"/>
      <c r="BP181" s="68"/>
    </row>
    <row r="182" spans="10:68" ht="14.25" customHeight="1" x14ac:dyDescent="0.35">
      <c r="J182" s="66"/>
      <c r="AL182" s="67"/>
      <c r="AV182" s="68"/>
      <c r="AW182" s="68"/>
      <c r="BO182" s="68"/>
      <c r="BP182" s="68"/>
    </row>
    <row r="183" spans="10:68" ht="14.25" customHeight="1" x14ac:dyDescent="0.35">
      <c r="J183" s="66"/>
      <c r="AL183" s="67"/>
      <c r="AV183" s="68"/>
      <c r="AW183" s="68"/>
      <c r="BO183" s="68"/>
      <c r="BP183" s="68"/>
    </row>
    <row r="184" spans="10:68" ht="14.25" customHeight="1" x14ac:dyDescent="0.35">
      <c r="J184" s="66"/>
      <c r="AL184" s="67"/>
      <c r="AV184" s="68"/>
      <c r="AW184" s="68"/>
      <c r="BO184" s="68"/>
      <c r="BP184" s="68"/>
    </row>
    <row r="185" spans="10:68" ht="14.25" customHeight="1" x14ac:dyDescent="0.35">
      <c r="J185" s="66"/>
      <c r="AL185" s="67"/>
      <c r="AV185" s="68"/>
      <c r="AW185" s="68"/>
      <c r="BO185" s="68"/>
      <c r="BP185" s="68"/>
    </row>
    <row r="186" spans="10:68" ht="14.25" customHeight="1" x14ac:dyDescent="0.35">
      <c r="J186" s="66"/>
      <c r="AL186" s="67"/>
      <c r="AV186" s="68"/>
      <c r="AW186" s="68"/>
      <c r="BO186" s="68"/>
      <c r="BP186" s="68"/>
    </row>
    <row r="187" spans="10:68" ht="14.25" customHeight="1" x14ac:dyDescent="0.35">
      <c r="J187" s="66"/>
      <c r="AL187" s="67"/>
      <c r="AV187" s="68"/>
      <c r="AW187" s="68"/>
      <c r="BO187" s="68"/>
      <c r="BP187" s="68"/>
    </row>
    <row r="188" spans="10:68" ht="14.25" customHeight="1" x14ac:dyDescent="0.35">
      <c r="J188" s="66"/>
      <c r="AL188" s="67"/>
      <c r="AV188" s="68"/>
      <c r="AW188" s="68"/>
      <c r="BO188" s="68"/>
      <c r="BP188" s="68"/>
    </row>
    <row r="189" spans="10:68" ht="14.25" customHeight="1" x14ac:dyDescent="0.35">
      <c r="J189" s="66"/>
      <c r="AL189" s="67"/>
      <c r="AV189" s="68"/>
      <c r="AW189" s="68"/>
      <c r="BO189" s="68"/>
      <c r="BP189" s="68"/>
    </row>
    <row r="190" spans="10:68" ht="14.25" customHeight="1" x14ac:dyDescent="0.35">
      <c r="J190" s="66"/>
      <c r="AL190" s="67"/>
      <c r="AV190" s="68"/>
      <c r="AW190" s="68"/>
      <c r="BO190" s="68"/>
      <c r="BP190" s="68"/>
    </row>
    <row r="191" spans="10:68" ht="14.25" customHeight="1" x14ac:dyDescent="0.35">
      <c r="J191" s="66"/>
      <c r="AL191" s="67"/>
      <c r="AV191" s="68"/>
      <c r="AW191" s="68"/>
      <c r="BO191" s="68"/>
      <c r="BP191" s="68"/>
    </row>
    <row r="192" spans="10:68" ht="14.25" customHeight="1" x14ac:dyDescent="0.35">
      <c r="J192" s="66"/>
      <c r="AL192" s="67"/>
      <c r="AV192" s="68"/>
      <c r="AW192" s="68"/>
      <c r="BO192" s="68"/>
      <c r="BP192" s="68"/>
    </row>
    <row r="193" spans="10:68" ht="14.25" customHeight="1" x14ac:dyDescent="0.35">
      <c r="J193" s="66"/>
      <c r="AL193" s="67"/>
      <c r="AV193" s="68"/>
      <c r="AW193" s="68"/>
      <c r="BO193" s="68"/>
      <c r="BP193" s="68"/>
    </row>
    <row r="194" spans="10:68" ht="14.25" customHeight="1" x14ac:dyDescent="0.35">
      <c r="J194" s="66"/>
      <c r="AL194" s="67"/>
      <c r="AV194" s="68"/>
      <c r="AW194" s="68"/>
      <c r="BO194" s="68"/>
      <c r="BP194" s="68"/>
    </row>
    <row r="195" spans="10:68" ht="14.25" customHeight="1" x14ac:dyDescent="0.35">
      <c r="J195" s="66"/>
      <c r="AL195" s="67"/>
      <c r="AV195" s="68"/>
      <c r="AW195" s="68"/>
      <c r="BO195" s="68"/>
      <c r="BP195" s="68"/>
    </row>
    <row r="196" spans="10:68" ht="14.25" customHeight="1" x14ac:dyDescent="0.35">
      <c r="J196" s="66"/>
      <c r="AL196" s="67"/>
      <c r="AV196" s="68"/>
      <c r="AW196" s="68"/>
      <c r="BO196" s="68"/>
      <c r="BP196" s="68"/>
    </row>
    <row r="197" spans="10:68" ht="14.25" customHeight="1" x14ac:dyDescent="0.35">
      <c r="J197" s="66"/>
      <c r="AL197" s="67"/>
      <c r="AV197" s="68"/>
      <c r="AW197" s="68"/>
      <c r="BO197" s="68"/>
      <c r="BP197" s="68"/>
    </row>
    <row r="198" spans="10:68" ht="14.25" customHeight="1" x14ac:dyDescent="0.35">
      <c r="J198" s="66"/>
      <c r="AL198" s="67"/>
      <c r="AV198" s="68"/>
      <c r="AW198" s="68"/>
      <c r="BO198" s="68"/>
      <c r="BP198" s="68"/>
    </row>
    <row r="199" spans="10:68" ht="14.25" customHeight="1" x14ac:dyDescent="0.35">
      <c r="J199" s="66"/>
      <c r="AL199" s="67"/>
      <c r="AV199" s="68"/>
      <c r="AW199" s="68"/>
      <c r="BO199" s="68"/>
      <c r="BP199" s="68"/>
    </row>
    <row r="200" spans="10:68" ht="14.25" customHeight="1" x14ac:dyDescent="0.35">
      <c r="J200" s="66"/>
      <c r="AL200" s="67"/>
      <c r="AV200" s="68"/>
      <c r="AW200" s="68"/>
      <c r="BO200" s="68"/>
      <c r="BP200" s="68"/>
    </row>
    <row r="201" spans="10:68" ht="14.25" customHeight="1" x14ac:dyDescent="0.35">
      <c r="J201" s="66"/>
      <c r="AL201" s="67"/>
      <c r="AV201" s="68"/>
      <c r="AW201" s="68"/>
      <c r="BO201" s="68"/>
      <c r="BP201" s="68"/>
    </row>
    <row r="202" spans="10:68" ht="14.25" customHeight="1" x14ac:dyDescent="0.35">
      <c r="J202" s="66"/>
      <c r="AL202" s="67"/>
      <c r="AV202" s="68"/>
      <c r="AW202" s="68"/>
      <c r="BO202" s="68"/>
      <c r="BP202" s="68"/>
    </row>
    <row r="203" spans="10:68" ht="14.25" customHeight="1" x14ac:dyDescent="0.35">
      <c r="J203" s="66"/>
      <c r="AL203" s="67"/>
      <c r="AV203" s="68"/>
      <c r="AW203" s="68"/>
      <c r="BO203" s="68"/>
      <c r="BP203" s="68"/>
    </row>
    <row r="204" spans="10:68" ht="14.25" customHeight="1" x14ac:dyDescent="0.35">
      <c r="J204" s="66"/>
      <c r="AL204" s="67"/>
      <c r="AV204" s="68"/>
      <c r="AW204" s="68"/>
      <c r="BO204" s="68"/>
      <c r="BP204" s="68"/>
    </row>
    <row r="205" spans="10:68" ht="14.25" customHeight="1" x14ac:dyDescent="0.35">
      <c r="J205" s="66"/>
      <c r="AL205" s="67"/>
      <c r="AV205" s="68"/>
      <c r="AW205" s="68"/>
      <c r="BO205" s="68"/>
      <c r="BP205" s="68"/>
    </row>
    <row r="206" spans="10:68" ht="14.25" customHeight="1" x14ac:dyDescent="0.35">
      <c r="J206" s="66"/>
      <c r="AL206" s="67"/>
      <c r="AV206" s="68"/>
      <c r="AW206" s="68"/>
      <c r="BO206" s="68"/>
      <c r="BP206" s="68"/>
    </row>
    <row r="207" spans="10:68" ht="14.25" customHeight="1" x14ac:dyDescent="0.35">
      <c r="J207" s="66"/>
      <c r="AL207" s="67"/>
      <c r="AV207" s="68"/>
      <c r="AW207" s="68"/>
      <c r="BO207" s="68"/>
      <c r="BP207" s="68"/>
    </row>
    <row r="208" spans="10:68" ht="14.25" customHeight="1" x14ac:dyDescent="0.35">
      <c r="J208" s="66"/>
      <c r="AL208" s="67"/>
      <c r="AV208" s="68"/>
      <c r="AW208" s="68"/>
      <c r="BO208" s="68"/>
      <c r="BP208" s="68"/>
    </row>
    <row r="209" spans="10:68" ht="14.25" customHeight="1" x14ac:dyDescent="0.35">
      <c r="J209" s="66"/>
      <c r="AL209" s="67"/>
      <c r="AV209" s="68"/>
      <c r="AW209" s="68"/>
      <c r="BO209" s="68"/>
      <c r="BP209" s="68"/>
    </row>
    <row r="210" spans="10:68" ht="14.25" customHeight="1" x14ac:dyDescent="0.35">
      <c r="J210" s="66"/>
      <c r="AL210" s="67"/>
      <c r="AV210" s="68"/>
      <c r="AW210" s="68"/>
      <c r="BO210" s="68"/>
      <c r="BP210" s="68"/>
    </row>
    <row r="211" spans="10:68" ht="14.25" customHeight="1" x14ac:dyDescent="0.35">
      <c r="J211" s="66"/>
      <c r="AL211" s="67"/>
      <c r="AV211" s="68"/>
      <c r="AW211" s="68"/>
      <c r="BO211" s="68"/>
      <c r="BP211" s="68"/>
    </row>
    <row r="212" spans="10:68" ht="14.25" customHeight="1" x14ac:dyDescent="0.35">
      <c r="J212" s="66"/>
      <c r="AL212" s="67"/>
      <c r="AV212" s="68"/>
      <c r="AW212" s="68"/>
      <c r="BO212" s="68"/>
      <c r="BP212" s="68"/>
    </row>
    <row r="213" spans="10:68" ht="14.25" customHeight="1" x14ac:dyDescent="0.35">
      <c r="J213" s="66"/>
      <c r="AL213" s="67"/>
      <c r="AV213" s="68"/>
      <c r="AW213" s="68"/>
      <c r="BO213" s="68"/>
      <c r="BP213" s="68"/>
    </row>
    <row r="214" spans="10:68" ht="14.25" customHeight="1" x14ac:dyDescent="0.35">
      <c r="J214" s="66"/>
      <c r="AL214" s="67"/>
      <c r="AV214" s="68"/>
      <c r="AW214" s="68"/>
      <c r="BO214" s="68"/>
      <c r="BP214" s="68"/>
    </row>
    <row r="215" spans="10:68" ht="14.25" customHeight="1" x14ac:dyDescent="0.35">
      <c r="J215" s="66"/>
      <c r="AL215" s="67"/>
      <c r="AV215" s="68"/>
      <c r="AW215" s="68"/>
      <c r="BO215" s="68"/>
      <c r="BP215" s="68"/>
    </row>
    <row r="216" spans="10:68" ht="14.25" customHeight="1" x14ac:dyDescent="0.35">
      <c r="J216" s="66"/>
      <c r="AL216" s="67"/>
      <c r="AV216" s="68"/>
      <c r="AW216" s="68"/>
      <c r="BO216" s="68"/>
      <c r="BP216" s="68"/>
    </row>
    <row r="217" spans="10:68" ht="14.25" customHeight="1" x14ac:dyDescent="0.35">
      <c r="J217" s="66"/>
      <c r="AL217" s="67"/>
      <c r="AV217" s="68"/>
      <c r="AW217" s="68"/>
      <c r="BO217" s="68"/>
      <c r="BP217" s="68"/>
    </row>
    <row r="218" spans="10:68" ht="14.25" customHeight="1" x14ac:dyDescent="0.35">
      <c r="J218" s="66"/>
      <c r="AL218" s="67"/>
      <c r="AV218" s="68"/>
      <c r="AW218" s="68"/>
      <c r="BO218" s="68"/>
      <c r="BP218" s="68"/>
    </row>
    <row r="219" spans="10:68" ht="14.25" customHeight="1" x14ac:dyDescent="0.35">
      <c r="J219" s="66"/>
      <c r="AL219" s="67"/>
      <c r="AV219" s="68"/>
      <c r="AW219" s="68"/>
      <c r="BO219" s="68"/>
      <c r="BP219" s="68"/>
    </row>
    <row r="220" spans="10:68" ht="14.25" customHeight="1" x14ac:dyDescent="0.35">
      <c r="J220" s="66"/>
      <c r="AL220" s="67"/>
      <c r="AV220" s="68"/>
      <c r="AW220" s="68"/>
      <c r="BO220" s="68"/>
      <c r="BP220" s="68"/>
    </row>
    <row r="221" spans="10:68" ht="14.25" customHeight="1" x14ac:dyDescent="0.35">
      <c r="J221" s="66"/>
      <c r="AL221" s="67"/>
      <c r="AV221" s="68"/>
      <c r="AW221" s="68"/>
      <c r="BO221" s="68"/>
      <c r="BP221" s="68"/>
    </row>
    <row r="222" spans="10:68" ht="14.25" customHeight="1" x14ac:dyDescent="0.35">
      <c r="J222" s="66"/>
      <c r="AL222" s="67"/>
      <c r="AV222" s="68"/>
      <c r="AW222" s="68"/>
      <c r="BO222" s="68"/>
      <c r="BP222" s="68"/>
    </row>
    <row r="223" spans="10:68" ht="14.25" customHeight="1" x14ac:dyDescent="0.35">
      <c r="J223" s="66"/>
      <c r="AL223" s="67"/>
      <c r="AV223" s="68"/>
      <c r="AW223" s="68"/>
      <c r="BO223" s="68"/>
      <c r="BP223" s="68"/>
    </row>
    <row r="224" spans="10:68" ht="14.25" customHeight="1" x14ac:dyDescent="0.35">
      <c r="J224" s="66"/>
      <c r="AL224" s="67"/>
      <c r="AV224" s="68"/>
      <c r="AW224" s="68"/>
      <c r="BO224" s="68"/>
      <c r="BP224" s="68"/>
    </row>
    <row r="225" spans="10:68" ht="14.25" customHeight="1" x14ac:dyDescent="0.35">
      <c r="J225" s="66"/>
      <c r="AL225" s="67"/>
      <c r="AV225" s="68"/>
      <c r="AW225" s="68"/>
      <c r="BO225" s="68"/>
      <c r="BP225" s="68"/>
    </row>
    <row r="226" spans="10:68" ht="14.25" customHeight="1" x14ac:dyDescent="0.35">
      <c r="J226" s="66"/>
      <c r="AL226" s="67"/>
      <c r="AV226" s="68"/>
      <c r="AW226" s="68"/>
      <c r="BO226" s="68"/>
      <c r="BP226" s="68"/>
    </row>
    <row r="227" spans="10:68" ht="14.25" customHeight="1" x14ac:dyDescent="0.35">
      <c r="J227" s="66"/>
      <c r="AL227" s="67"/>
      <c r="AV227" s="68"/>
      <c r="AW227" s="68"/>
      <c r="BO227" s="68"/>
      <c r="BP227" s="68"/>
    </row>
    <row r="228" spans="10:68" ht="14.25" customHeight="1" x14ac:dyDescent="0.35">
      <c r="J228" s="66"/>
      <c r="AL228" s="67"/>
      <c r="AV228" s="68"/>
      <c r="AW228" s="68"/>
      <c r="BO228" s="68"/>
      <c r="BP228" s="68"/>
    </row>
    <row r="229" spans="10:68" ht="14.25" customHeight="1" x14ac:dyDescent="0.35">
      <c r="J229" s="66"/>
      <c r="AL229" s="67"/>
      <c r="AV229" s="68"/>
      <c r="AW229" s="68"/>
      <c r="BO229" s="68"/>
      <c r="BP229" s="68"/>
    </row>
    <row r="230" spans="10:68" ht="14.25" customHeight="1" x14ac:dyDescent="0.35">
      <c r="J230" s="66"/>
      <c r="AL230" s="67"/>
      <c r="AV230" s="68"/>
      <c r="AW230" s="68"/>
      <c r="BO230" s="68"/>
      <c r="BP230" s="68"/>
    </row>
    <row r="231" spans="10:68" ht="14.25" customHeight="1" x14ac:dyDescent="0.35">
      <c r="J231" s="66"/>
      <c r="AL231" s="67"/>
      <c r="AV231" s="68"/>
      <c r="AW231" s="68"/>
      <c r="BO231" s="68"/>
      <c r="BP231" s="68"/>
    </row>
    <row r="232" spans="10:68" ht="14.25" customHeight="1" x14ac:dyDescent="0.35">
      <c r="J232" s="66"/>
      <c r="AL232" s="67"/>
      <c r="AV232" s="68"/>
      <c r="AW232" s="68"/>
      <c r="BO232" s="68"/>
      <c r="BP232" s="68"/>
    </row>
    <row r="233" spans="10:68" ht="14.25" customHeight="1" x14ac:dyDescent="0.35">
      <c r="J233" s="66"/>
      <c r="AL233" s="67"/>
      <c r="AV233" s="68"/>
      <c r="AW233" s="68"/>
      <c r="BO233" s="68"/>
      <c r="BP233" s="68"/>
    </row>
    <row r="234" spans="10:68" ht="14.25" customHeight="1" x14ac:dyDescent="0.35">
      <c r="J234" s="66"/>
      <c r="AL234" s="67"/>
      <c r="AV234" s="68"/>
      <c r="AW234" s="68"/>
      <c r="BO234" s="68"/>
      <c r="BP234" s="68"/>
    </row>
    <row r="235" spans="10:68" ht="14.25" customHeight="1" x14ac:dyDescent="0.35">
      <c r="J235" s="66"/>
      <c r="AL235" s="67"/>
      <c r="AV235" s="68"/>
      <c r="AW235" s="68"/>
      <c r="BO235" s="68"/>
      <c r="BP235" s="68"/>
    </row>
    <row r="236" spans="10:68" ht="14.25" customHeight="1" x14ac:dyDescent="0.35">
      <c r="J236" s="66"/>
      <c r="AL236" s="67"/>
      <c r="AV236" s="68"/>
      <c r="AW236" s="68"/>
      <c r="BO236" s="68"/>
      <c r="BP236" s="68"/>
    </row>
    <row r="237" spans="10:68" ht="14.25" customHeight="1" x14ac:dyDescent="0.35">
      <c r="J237" s="66"/>
      <c r="AL237" s="67"/>
      <c r="AV237" s="68"/>
      <c r="AW237" s="68"/>
      <c r="BO237" s="68"/>
      <c r="BP237" s="68"/>
    </row>
    <row r="238" spans="10:68" ht="14.25" customHeight="1" x14ac:dyDescent="0.35">
      <c r="J238" s="66"/>
      <c r="AL238" s="67"/>
      <c r="AV238" s="68"/>
      <c r="AW238" s="68"/>
      <c r="BO238" s="68"/>
      <c r="BP238" s="68"/>
    </row>
    <row r="239" spans="10:68" ht="14.25" customHeight="1" x14ac:dyDescent="0.35">
      <c r="J239" s="66"/>
      <c r="AL239" s="67"/>
      <c r="AV239" s="68"/>
      <c r="AW239" s="68"/>
      <c r="BO239" s="68"/>
      <c r="BP239" s="68"/>
    </row>
    <row r="240" spans="10:68" ht="14.25" customHeight="1" x14ac:dyDescent="0.35">
      <c r="J240" s="66"/>
      <c r="AL240" s="67"/>
      <c r="AV240" s="68"/>
      <c r="AW240" s="68"/>
      <c r="BO240" s="68"/>
      <c r="BP240" s="68"/>
    </row>
    <row r="241" spans="10:68" ht="14.25" customHeight="1" x14ac:dyDescent="0.35">
      <c r="J241" s="66"/>
      <c r="AL241" s="67"/>
      <c r="AV241" s="68"/>
      <c r="AW241" s="68"/>
      <c r="BO241" s="68"/>
      <c r="BP241" s="68"/>
    </row>
    <row r="242" spans="10:68" ht="14.25" customHeight="1" x14ac:dyDescent="0.35">
      <c r="J242" s="66"/>
      <c r="AL242" s="67"/>
      <c r="AV242" s="68"/>
      <c r="AW242" s="68"/>
      <c r="BO242" s="68"/>
      <c r="BP242" s="68"/>
    </row>
    <row r="243" spans="10:68" ht="14.25" customHeight="1" x14ac:dyDescent="0.35">
      <c r="J243" s="66"/>
      <c r="AL243" s="67"/>
      <c r="AV243" s="68"/>
      <c r="AW243" s="68"/>
      <c r="BO243" s="68"/>
      <c r="BP243" s="68"/>
    </row>
    <row r="244" spans="10:68" ht="14.25" customHeight="1" x14ac:dyDescent="0.35">
      <c r="J244" s="66"/>
      <c r="AL244" s="67"/>
      <c r="AV244" s="68"/>
      <c r="AW244" s="68"/>
      <c r="BO244" s="68"/>
      <c r="BP244" s="68"/>
    </row>
    <row r="245" spans="10:68" ht="14.25" customHeight="1" x14ac:dyDescent="0.35">
      <c r="J245" s="66"/>
      <c r="AL245" s="67"/>
      <c r="AV245" s="68"/>
      <c r="AW245" s="68"/>
      <c r="BO245" s="68"/>
      <c r="BP245" s="68"/>
    </row>
    <row r="246" spans="10:68" ht="14.25" customHeight="1" x14ac:dyDescent="0.35">
      <c r="J246" s="66"/>
      <c r="AL246" s="67"/>
      <c r="AV246" s="68"/>
      <c r="AW246" s="68"/>
      <c r="BO246" s="68"/>
      <c r="BP246" s="68"/>
    </row>
    <row r="247" spans="10:68" ht="14.25" customHeight="1" x14ac:dyDescent="0.35">
      <c r="J247" s="66"/>
      <c r="AL247" s="67"/>
      <c r="AV247" s="68"/>
      <c r="AW247" s="68"/>
      <c r="BO247" s="68"/>
      <c r="BP247" s="68"/>
    </row>
    <row r="248" spans="10:68" ht="14.25" customHeight="1" x14ac:dyDescent="0.35">
      <c r="J248" s="66"/>
      <c r="AL248" s="67"/>
      <c r="AV248" s="68"/>
      <c r="AW248" s="68"/>
      <c r="BO248" s="68"/>
      <c r="BP248" s="68"/>
    </row>
    <row r="249" spans="10:68" ht="14.25" customHeight="1" x14ac:dyDescent="0.35">
      <c r="J249" s="66"/>
      <c r="AL249" s="67"/>
      <c r="AV249" s="68"/>
      <c r="AW249" s="68"/>
      <c r="BO249" s="68"/>
      <c r="BP249" s="68"/>
    </row>
    <row r="250" spans="10:68" ht="14.25" customHeight="1" x14ac:dyDescent="0.35">
      <c r="J250" s="66"/>
      <c r="AL250" s="67"/>
      <c r="AV250" s="68"/>
      <c r="AW250" s="68"/>
      <c r="BO250" s="68"/>
      <c r="BP250" s="68"/>
    </row>
    <row r="251" spans="10:68" ht="14.25" customHeight="1" x14ac:dyDescent="0.35">
      <c r="J251" s="66"/>
      <c r="AL251" s="67"/>
      <c r="AV251" s="68"/>
      <c r="AW251" s="68"/>
      <c r="BO251" s="68"/>
      <c r="BP251" s="68"/>
    </row>
    <row r="252" spans="10:68" ht="14.25" customHeight="1" x14ac:dyDescent="0.35">
      <c r="J252" s="66"/>
      <c r="AL252" s="67"/>
      <c r="AV252" s="68"/>
      <c r="AW252" s="68"/>
      <c r="BO252" s="68"/>
      <c r="BP252" s="68"/>
    </row>
    <row r="253" spans="10:68" ht="14.25" customHeight="1" x14ac:dyDescent="0.35">
      <c r="J253" s="66"/>
      <c r="AL253" s="67"/>
      <c r="AV253" s="68"/>
      <c r="AW253" s="68"/>
      <c r="BO253" s="68"/>
      <c r="BP253" s="68"/>
    </row>
    <row r="254" spans="10:68" ht="14.25" customHeight="1" x14ac:dyDescent="0.35">
      <c r="J254" s="66"/>
      <c r="AL254" s="67"/>
      <c r="AV254" s="68"/>
      <c r="AW254" s="68"/>
      <c r="BO254" s="68"/>
      <c r="BP254" s="68"/>
    </row>
    <row r="255" spans="10:68" ht="14.25" customHeight="1" x14ac:dyDescent="0.35">
      <c r="J255" s="66"/>
      <c r="AL255" s="67"/>
      <c r="AV255" s="68"/>
      <c r="AW255" s="68"/>
      <c r="BO255" s="68"/>
      <c r="BP255" s="68"/>
    </row>
    <row r="256" spans="10:68" ht="14.25" customHeight="1" x14ac:dyDescent="0.35">
      <c r="J256" s="66"/>
      <c r="AL256" s="67"/>
      <c r="AV256" s="68"/>
      <c r="AW256" s="68"/>
      <c r="BO256" s="68"/>
      <c r="BP256" s="68"/>
    </row>
    <row r="257" spans="10:68" ht="14.25" customHeight="1" x14ac:dyDescent="0.35">
      <c r="J257" s="66"/>
      <c r="AL257" s="67"/>
      <c r="AV257" s="68"/>
      <c r="AW257" s="68"/>
      <c r="BO257" s="68"/>
      <c r="BP257" s="68"/>
    </row>
    <row r="258" spans="10:68" ht="14.25" customHeight="1" x14ac:dyDescent="0.35">
      <c r="J258" s="66"/>
      <c r="AL258" s="67"/>
      <c r="AV258" s="68"/>
      <c r="AW258" s="68"/>
      <c r="BO258" s="68"/>
      <c r="BP258" s="68"/>
    </row>
    <row r="259" spans="10:68" ht="14.25" customHeight="1" x14ac:dyDescent="0.35">
      <c r="J259" s="66"/>
      <c r="AL259" s="67"/>
      <c r="AV259" s="68"/>
      <c r="AW259" s="68"/>
      <c r="BO259" s="68"/>
      <c r="BP259" s="68"/>
    </row>
    <row r="260" spans="10:68" ht="14.25" customHeight="1" x14ac:dyDescent="0.35">
      <c r="J260" s="66"/>
      <c r="AL260" s="67"/>
      <c r="AV260" s="68"/>
      <c r="AW260" s="68"/>
      <c r="BO260" s="68"/>
      <c r="BP260" s="68"/>
    </row>
    <row r="261" spans="10:68" ht="14.25" customHeight="1" x14ac:dyDescent="0.35">
      <c r="J261" s="66"/>
      <c r="AL261" s="67"/>
      <c r="AV261" s="68"/>
      <c r="AW261" s="68"/>
      <c r="BO261" s="68"/>
      <c r="BP261" s="68"/>
    </row>
    <row r="262" spans="10:68" ht="14.25" customHeight="1" x14ac:dyDescent="0.35">
      <c r="J262" s="66"/>
      <c r="AL262" s="67"/>
      <c r="AV262" s="68"/>
      <c r="AW262" s="68"/>
      <c r="BO262" s="68"/>
      <c r="BP262" s="68"/>
    </row>
    <row r="263" spans="10:68" ht="14.25" customHeight="1" x14ac:dyDescent="0.35">
      <c r="J263" s="66"/>
      <c r="AL263" s="67"/>
      <c r="AV263" s="68"/>
      <c r="AW263" s="68"/>
      <c r="BO263" s="68"/>
      <c r="BP263" s="68"/>
    </row>
    <row r="264" spans="10:68" ht="14.25" customHeight="1" x14ac:dyDescent="0.35">
      <c r="J264" s="66"/>
      <c r="AL264" s="67"/>
      <c r="AV264" s="68"/>
      <c r="AW264" s="68"/>
      <c r="BO264" s="68"/>
      <c r="BP264" s="68"/>
    </row>
    <row r="265" spans="10:68" ht="14.25" customHeight="1" x14ac:dyDescent="0.35">
      <c r="J265" s="66"/>
      <c r="AL265" s="67"/>
      <c r="AV265" s="68"/>
      <c r="AW265" s="68"/>
      <c r="BO265" s="68"/>
      <c r="BP265" s="68"/>
    </row>
    <row r="266" spans="10:68" ht="14.25" customHeight="1" x14ac:dyDescent="0.35">
      <c r="J266" s="66"/>
      <c r="AL266" s="67"/>
      <c r="AV266" s="68"/>
      <c r="AW266" s="68"/>
      <c r="BO266" s="68"/>
      <c r="BP266" s="68"/>
    </row>
    <row r="267" spans="10:68" ht="14.25" customHeight="1" x14ac:dyDescent="0.35">
      <c r="J267" s="66"/>
      <c r="AL267" s="67"/>
      <c r="AV267" s="68"/>
      <c r="AW267" s="68"/>
      <c r="BO267" s="68"/>
      <c r="BP267" s="68"/>
    </row>
    <row r="268" spans="10:68" ht="14.25" customHeight="1" x14ac:dyDescent="0.35">
      <c r="J268" s="66"/>
      <c r="AL268" s="67"/>
      <c r="AV268" s="68"/>
      <c r="AW268" s="68"/>
      <c r="BO268" s="68"/>
      <c r="BP268" s="68"/>
    </row>
    <row r="269" spans="10:68" ht="14.25" customHeight="1" x14ac:dyDescent="0.35">
      <c r="J269" s="66"/>
      <c r="AL269" s="67"/>
      <c r="AV269" s="68"/>
      <c r="AW269" s="68"/>
      <c r="BO269" s="68"/>
      <c r="BP269" s="68"/>
    </row>
    <row r="270" spans="10:68" ht="14.25" customHeight="1" x14ac:dyDescent="0.35">
      <c r="J270" s="66"/>
      <c r="AL270" s="67"/>
      <c r="AV270" s="68"/>
      <c r="AW270" s="68"/>
      <c r="BO270" s="68"/>
      <c r="BP270" s="68"/>
    </row>
    <row r="271" spans="10:68" ht="14.25" customHeight="1" x14ac:dyDescent="0.35">
      <c r="J271" s="66"/>
      <c r="AL271" s="67"/>
      <c r="AV271" s="68"/>
      <c r="AW271" s="68"/>
      <c r="BO271" s="68"/>
      <c r="BP271" s="68"/>
    </row>
    <row r="272" spans="10:68" ht="14.25" customHeight="1" x14ac:dyDescent="0.35">
      <c r="J272" s="66"/>
      <c r="AL272" s="67"/>
      <c r="AV272" s="68"/>
      <c r="AW272" s="68"/>
      <c r="BO272" s="68"/>
      <c r="BP272" s="68"/>
    </row>
    <row r="273" spans="10:68" ht="14.25" customHeight="1" x14ac:dyDescent="0.35">
      <c r="J273" s="66"/>
      <c r="AL273" s="67"/>
      <c r="AV273" s="68"/>
      <c r="AW273" s="68"/>
      <c r="BO273" s="68"/>
      <c r="BP273" s="68"/>
    </row>
    <row r="274" spans="10:68" ht="14.25" customHeight="1" x14ac:dyDescent="0.35">
      <c r="J274" s="66"/>
      <c r="AL274" s="67"/>
      <c r="AV274" s="68"/>
      <c r="AW274" s="68"/>
      <c r="BO274" s="68"/>
      <c r="BP274" s="68"/>
    </row>
    <row r="275" spans="10:68" ht="14.25" customHeight="1" x14ac:dyDescent="0.35">
      <c r="J275" s="66"/>
      <c r="AL275" s="67"/>
      <c r="AV275" s="68"/>
      <c r="AW275" s="68"/>
      <c r="BO275" s="68"/>
      <c r="BP275" s="68"/>
    </row>
    <row r="276" spans="10:68" ht="14.25" customHeight="1" x14ac:dyDescent="0.35">
      <c r="J276" s="66"/>
      <c r="AL276" s="67"/>
      <c r="AV276" s="68"/>
      <c r="AW276" s="68"/>
      <c r="BO276" s="68"/>
      <c r="BP276" s="68"/>
    </row>
    <row r="277" spans="10:68" ht="14.25" customHeight="1" x14ac:dyDescent="0.35">
      <c r="J277" s="66"/>
      <c r="AL277" s="67"/>
      <c r="AV277" s="68"/>
      <c r="AW277" s="68"/>
      <c r="BO277" s="68"/>
      <c r="BP277" s="68"/>
    </row>
    <row r="278" spans="10:68" ht="14.25" customHeight="1" x14ac:dyDescent="0.35">
      <c r="J278" s="66"/>
      <c r="AL278" s="67"/>
      <c r="AV278" s="68"/>
      <c r="AW278" s="68"/>
      <c r="BO278" s="68"/>
      <c r="BP278" s="68"/>
    </row>
    <row r="279" spans="10:68" ht="14.25" customHeight="1" x14ac:dyDescent="0.35">
      <c r="J279" s="66"/>
      <c r="AL279" s="67"/>
      <c r="AV279" s="68"/>
      <c r="AW279" s="68"/>
      <c r="BO279" s="68"/>
      <c r="BP279" s="68"/>
    </row>
    <row r="280" spans="10:68" ht="14.25" customHeight="1" x14ac:dyDescent="0.35">
      <c r="J280" s="66"/>
      <c r="AL280" s="67"/>
      <c r="AV280" s="68"/>
      <c r="AW280" s="68"/>
      <c r="BO280" s="68"/>
      <c r="BP280" s="68"/>
    </row>
    <row r="281" spans="10:68" ht="14.25" customHeight="1" x14ac:dyDescent="0.35">
      <c r="J281" s="66"/>
      <c r="AL281" s="67"/>
      <c r="AV281" s="68"/>
      <c r="AW281" s="68"/>
      <c r="BO281" s="68"/>
      <c r="BP281" s="68"/>
    </row>
    <row r="282" spans="10:68" ht="14.25" customHeight="1" x14ac:dyDescent="0.35">
      <c r="J282" s="66"/>
      <c r="AL282" s="67"/>
      <c r="AV282" s="68"/>
      <c r="AW282" s="68"/>
      <c r="BO282" s="68"/>
      <c r="BP282" s="68"/>
    </row>
    <row r="283" spans="10:68" ht="14.25" customHeight="1" x14ac:dyDescent="0.35">
      <c r="J283" s="66"/>
      <c r="AL283" s="67"/>
      <c r="AV283" s="68"/>
      <c r="AW283" s="68"/>
      <c r="BO283" s="68"/>
      <c r="BP283" s="68"/>
    </row>
    <row r="284" spans="10:68" ht="14.25" customHeight="1" x14ac:dyDescent="0.35">
      <c r="J284" s="66"/>
      <c r="AL284" s="67"/>
      <c r="AV284" s="68"/>
      <c r="AW284" s="68"/>
      <c r="BO284" s="68"/>
      <c r="BP284" s="68"/>
    </row>
    <row r="285" spans="10:68" ht="14.25" customHeight="1" x14ac:dyDescent="0.35">
      <c r="J285" s="66"/>
      <c r="AL285" s="67"/>
      <c r="AV285" s="68"/>
      <c r="AW285" s="68"/>
      <c r="BO285" s="68"/>
      <c r="BP285" s="68"/>
    </row>
    <row r="286" spans="10:68" ht="14.25" customHeight="1" x14ac:dyDescent="0.35">
      <c r="J286" s="66"/>
      <c r="AL286" s="67"/>
      <c r="AV286" s="68"/>
      <c r="AW286" s="68"/>
      <c r="BO286" s="68"/>
      <c r="BP286" s="68"/>
    </row>
    <row r="287" spans="10:68" ht="14.25" customHeight="1" x14ac:dyDescent="0.35">
      <c r="J287" s="66"/>
      <c r="AL287" s="67"/>
      <c r="AV287" s="68"/>
      <c r="AW287" s="68"/>
      <c r="BO287" s="68"/>
      <c r="BP287" s="68"/>
    </row>
    <row r="288" spans="10:68" ht="14.25" customHeight="1" x14ac:dyDescent="0.35">
      <c r="J288" s="66"/>
      <c r="AL288" s="67"/>
      <c r="AV288" s="68"/>
      <c r="AW288" s="68"/>
      <c r="BO288" s="68"/>
      <c r="BP288" s="68"/>
    </row>
    <row r="289" spans="10:68" ht="14.25" customHeight="1" x14ac:dyDescent="0.35">
      <c r="J289" s="66"/>
      <c r="AL289" s="67"/>
      <c r="AV289" s="68"/>
      <c r="AW289" s="68"/>
      <c r="BO289" s="68"/>
      <c r="BP289" s="68"/>
    </row>
    <row r="290" spans="10:68" ht="14.25" customHeight="1" x14ac:dyDescent="0.35">
      <c r="J290" s="66"/>
      <c r="AL290" s="67"/>
      <c r="AV290" s="68"/>
      <c r="AW290" s="68"/>
      <c r="BO290" s="68"/>
      <c r="BP290" s="68"/>
    </row>
    <row r="291" spans="10:68" ht="14.25" customHeight="1" x14ac:dyDescent="0.35">
      <c r="J291" s="66"/>
      <c r="AL291" s="67"/>
      <c r="AV291" s="68"/>
      <c r="AW291" s="68"/>
      <c r="BO291" s="68"/>
      <c r="BP291" s="68"/>
    </row>
    <row r="292" spans="10:68" ht="14.25" customHeight="1" x14ac:dyDescent="0.35">
      <c r="J292" s="66"/>
      <c r="AL292" s="67"/>
      <c r="AV292" s="68"/>
      <c r="AW292" s="68"/>
      <c r="BO292" s="68"/>
      <c r="BP292" s="68"/>
    </row>
    <row r="293" spans="10:68" ht="14.25" customHeight="1" x14ac:dyDescent="0.35">
      <c r="J293" s="66"/>
      <c r="AL293" s="67"/>
      <c r="AV293" s="68"/>
      <c r="AW293" s="68"/>
      <c r="BO293" s="68"/>
      <c r="BP293" s="68"/>
    </row>
    <row r="294" spans="10:68" ht="14.25" customHeight="1" x14ac:dyDescent="0.35">
      <c r="J294" s="66"/>
      <c r="AL294" s="67"/>
      <c r="AV294" s="68"/>
      <c r="AW294" s="68"/>
      <c r="BO294" s="68"/>
      <c r="BP294" s="68"/>
    </row>
    <row r="295" spans="10:68" ht="14.25" customHeight="1" x14ac:dyDescent="0.35">
      <c r="J295" s="66"/>
      <c r="AL295" s="67"/>
      <c r="AV295" s="68"/>
      <c r="AW295" s="68"/>
      <c r="BO295" s="68"/>
      <c r="BP295" s="68"/>
    </row>
    <row r="296" spans="10:68" ht="14.25" customHeight="1" x14ac:dyDescent="0.35">
      <c r="J296" s="66"/>
      <c r="AL296" s="67"/>
      <c r="AV296" s="68"/>
      <c r="AW296" s="68"/>
      <c r="BO296" s="68"/>
      <c r="BP296" s="68"/>
    </row>
    <row r="297" spans="10:68" ht="14.25" customHeight="1" x14ac:dyDescent="0.35">
      <c r="J297" s="66"/>
      <c r="AL297" s="67"/>
      <c r="AV297" s="68"/>
      <c r="AW297" s="68"/>
      <c r="BO297" s="68"/>
      <c r="BP297" s="68"/>
    </row>
    <row r="298" spans="10:68" ht="14.25" customHeight="1" x14ac:dyDescent="0.35">
      <c r="J298" s="66"/>
      <c r="AL298" s="67"/>
      <c r="AV298" s="68"/>
      <c r="AW298" s="68"/>
      <c r="BO298" s="68"/>
      <c r="BP298" s="68"/>
    </row>
    <row r="299" spans="10:68" ht="14.25" customHeight="1" x14ac:dyDescent="0.35">
      <c r="J299" s="66"/>
      <c r="AL299" s="67"/>
      <c r="AV299" s="68"/>
      <c r="AW299" s="68"/>
      <c r="BO299" s="68"/>
      <c r="BP299" s="68"/>
    </row>
    <row r="300" spans="10:68" ht="14.25" customHeight="1" x14ac:dyDescent="0.35">
      <c r="J300" s="66"/>
      <c r="AL300" s="67"/>
      <c r="AV300" s="68"/>
      <c r="AW300" s="68"/>
      <c r="BO300" s="68"/>
      <c r="BP300" s="68"/>
    </row>
    <row r="301" spans="10:68" ht="14.25" customHeight="1" x14ac:dyDescent="0.35">
      <c r="J301" s="66"/>
      <c r="AL301" s="67"/>
      <c r="AV301" s="68"/>
      <c r="AW301" s="68"/>
      <c r="BO301" s="68"/>
      <c r="BP301" s="68"/>
    </row>
    <row r="302" spans="10:68" ht="14.25" customHeight="1" x14ac:dyDescent="0.35">
      <c r="J302" s="66"/>
      <c r="AL302" s="67"/>
      <c r="AV302" s="68"/>
      <c r="AW302" s="68"/>
      <c r="BO302" s="68"/>
      <c r="BP302" s="68"/>
    </row>
    <row r="303" spans="10:68" ht="14.25" customHeight="1" x14ac:dyDescent="0.35">
      <c r="J303" s="66"/>
      <c r="AL303" s="67"/>
      <c r="AV303" s="68"/>
      <c r="AW303" s="68"/>
      <c r="BO303" s="68"/>
      <c r="BP303" s="68"/>
    </row>
    <row r="304" spans="10:68" ht="14.25" customHeight="1" x14ac:dyDescent="0.35">
      <c r="J304" s="66"/>
      <c r="AL304" s="67"/>
      <c r="AV304" s="68"/>
      <c r="AW304" s="68"/>
      <c r="BO304" s="68"/>
      <c r="BP304" s="68"/>
    </row>
    <row r="305" spans="10:68" ht="14.25" customHeight="1" x14ac:dyDescent="0.35">
      <c r="J305" s="66"/>
      <c r="AL305" s="67"/>
      <c r="AV305" s="68"/>
      <c r="AW305" s="68"/>
      <c r="BO305" s="68"/>
      <c r="BP305" s="68"/>
    </row>
    <row r="306" spans="10:68" ht="14.25" customHeight="1" x14ac:dyDescent="0.35">
      <c r="J306" s="66"/>
      <c r="AL306" s="67"/>
      <c r="AV306" s="68"/>
      <c r="AW306" s="68"/>
      <c r="BO306" s="68"/>
      <c r="BP306" s="68"/>
    </row>
    <row r="307" spans="10:68" ht="14.25" customHeight="1" x14ac:dyDescent="0.35">
      <c r="J307" s="66"/>
      <c r="AL307" s="67"/>
      <c r="AV307" s="68"/>
      <c r="AW307" s="68"/>
      <c r="BO307" s="68"/>
      <c r="BP307" s="68"/>
    </row>
    <row r="308" spans="10:68" ht="14.25" customHeight="1" x14ac:dyDescent="0.35">
      <c r="J308" s="66"/>
      <c r="AL308" s="67"/>
      <c r="AV308" s="68"/>
      <c r="AW308" s="68"/>
      <c r="BO308" s="68"/>
      <c r="BP308" s="68"/>
    </row>
    <row r="309" spans="10:68" ht="14.25" customHeight="1" x14ac:dyDescent="0.35">
      <c r="J309" s="66"/>
      <c r="AL309" s="67"/>
      <c r="AV309" s="68"/>
      <c r="AW309" s="68"/>
      <c r="BO309" s="68"/>
      <c r="BP309" s="68"/>
    </row>
    <row r="310" spans="10:68" ht="14.25" customHeight="1" x14ac:dyDescent="0.35">
      <c r="J310" s="66"/>
      <c r="AL310" s="67"/>
      <c r="AV310" s="68"/>
      <c r="AW310" s="68"/>
      <c r="BO310" s="68"/>
      <c r="BP310" s="68"/>
    </row>
    <row r="311" spans="10:68" ht="14.25" customHeight="1" x14ac:dyDescent="0.35">
      <c r="J311" s="66"/>
      <c r="AL311" s="67"/>
      <c r="AV311" s="68"/>
      <c r="AW311" s="68"/>
      <c r="BO311" s="68"/>
      <c r="BP311" s="68"/>
    </row>
    <row r="312" spans="10:68" ht="14.25" customHeight="1" x14ac:dyDescent="0.35">
      <c r="J312" s="66"/>
      <c r="AL312" s="67"/>
      <c r="AV312" s="68"/>
      <c r="AW312" s="68"/>
      <c r="BO312" s="68"/>
      <c r="BP312" s="68"/>
    </row>
    <row r="313" spans="10:68" ht="14.25" customHeight="1" x14ac:dyDescent="0.35">
      <c r="J313" s="66"/>
      <c r="AL313" s="67"/>
      <c r="AV313" s="68"/>
      <c r="AW313" s="68"/>
      <c r="BO313" s="68"/>
      <c r="BP313" s="68"/>
    </row>
    <row r="314" spans="10:68" ht="14.25" customHeight="1" x14ac:dyDescent="0.35">
      <c r="J314" s="66"/>
      <c r="AL314" s="67"/>
      <c r="AV314" s="68"/>
      <c r="AW314" s="68"/>
      <c r="BO314" s="68"/>
      <c r="BP314" s="68"/>
    </row>
    <row r="315" spans="10:68" ht="14.25" customHeight="1" x14ac:dyDescent="0.35">
      <c r="J315" s="66"/>
      <c r="AL315" s="67"/>
      <c r="AV315" s="68"/>
      <c r="AW315" s="68"/>
      <c r="BO315" s="68"/>
      <c r="BP315" s="68"/>
    </row>
    <row r="316" spans="10:68" ht="14.25" customHeight="1" x14ac:dyDescent="0.35">
      <c r="J316" s="66"/>
      <c r="AL316" s="67"/>
      <c r="AV316" s="68"/>
      <c r="AW316" s="68"/>
      <c r="BO316" s="68"/>
      <c r="BP316" s="68"/>
    </row>
    <row r="317" spans="10:68" ht="14.25" customHeight="1" x14ac:dyDescent="0.35">
      <c r="J317" s="66"/>
      <c r="AL317" s="67"/>
      <c r="AV317" s="68"/>
      <c r="AW317" s="68"/>
      <c r="BO317" s="68"/>
      <c r="BP317" s="68"/>
    </row>
    <row r="318" spans="10:68" ht="14.25" customHeight="1" x14ac:dyDescent="0.35">
      <c r="J318" s="66"/>
      <c r="AL318" s="67"/>
      <c r="AV318" s="68"/>
      <c r="AW318" s="68"/>
      <c r="BO318" s="68"/>
      <c r="BP318" s="68"/>
    </row>
    <row r="319" spans="10:68" ht="14.25" customHeight="1" x14ac:dyDescent="0.35">
      <c r="J319" s="66"/>
      <c r="AL319" s="67"/>
      <c r="AV319" s="68"/>
      <c r="AW319" s="68"/>
      <c r="BO319" s="68"/>
      <c r="BP319" s="68"/>
    </row>
    <row r="320" spans="10:68" ht="14.25" customHeight="1" x14ac:dyDescent="0.35">
      <c r="J320" s="66"/>
      <c r="AL320" s="67"/>
      <c r="AV320" s="68"/>
      <c r="AW320" s="68"/>
      <c r="BO320" s="68"/>
      <c r="BP320" s="68"/>
    </row>
    <row r="321" spans="10:68" ht="14.25" customHeight="1" x14ac:dyDescent="0.35">
      <c r="J321" s="66"/>
      <c r="AL321" s="67"/>
      <c r="AV321" s="68"/>
      <c r="AW321" s="68"/>
      <c r="BO321" s="68"/>
      <c r="BP321" s="68"/>
    </row>
    <row r="322" spans="10:68" ht="14.25" customHeight="1" x14ac:dyDescent="0.35">
      <c r="J322" s="66"/>
      <c r="AL322" s="67"/>
      <c r="AV322" s="68"/>
      <c r="AW322" s="68"/>
      <c r="BO322" s="68"/>
      <c r="BP322" s="68"/>
    </row>
    <row r="323" spans="10:68" ht="14.25" customHeight="1" x14ac:dyDescent="0.35">
      <c r="J323" s="66"/>
      <c r="AL323" s="67"/>
      <c r="AV323" s="68"/>
      <c r="AW323" s="68"/>
      <c r="BO323" s="68"/>
      <c r="BP323" s="68"/>
    </row>
    <row r="324" spans="10:68" ht="14.25" customHeight="1" x14ac:dyDescent="0.35">
      <c r="J324" s="66"/>
      <c r="AL324" s="67"/>
      <c r="AV324" s="68"/>
      <c r="AW324" s="68"/>
      <c r="BO324" s="68"/>
      <c r="BP324" s="68"/>
    </row>
    <row r="325" spans="10:68" ht="14.25" customHeight="1" x14ac:dyDescent="0.35">
      <c r="J325" s="66"/>
      <c r="AL325" s="67"/>
      <c r="AV325" s="68"/>
      <c r="AW325" s="68"/>
      <c r="BO325" s="68"/>
      <c r="BP325" s="68"/>
    </row>
    <row r="326" spans="10:68" ht="14.25" customHeight="1" x14ac:dyDescent="0.35">
      <c r="J326" s="66"/>
      <c r="AL326" s="67"/>
      <c r="AV326" s="68"/>
      <c r="AW326" s="68"/>
      <c r="BO326" s="68"/>
      <c r="BP326" s="68"/>
    </row>
    <row r="327" spans="10:68" ht="14.25" customHeight="1" x14ac:dyDescent="0.35">
      <c r="J327" s="66"/>
      <c r="AL327" s="67"/>
      <c r="AV327" s="68"/>
      <c r="AW327" s="68"/>
      <c r="BO327" s="68"/>
      <c r="BP327" s="68"/>
    </row>
    <row r="328" spans="10:68" ht="14.25" customHeight="1" x14ac:dyDescent="0.35">
      <c r="J328" s="66"/>
      <c r="AL328" s="67"/>
      <c r="AV328" s="68"/>
      <c r="AW328" s="68"/>
      <c r="BO328" s="68"/>
      <c r="BP328" s="68"/>
    </row>
    <row r="329" spans="10:68" ht="14.25" customHeight="1" x14ac:dyDescent="0.35">
      <c r="J329" s="66"/>
      <c r="AL329" s="67"/>
      <c r="AV329" s="68"/>
      <c r="AW329" s="68"/>
      <c r="BO329" s="68"/>
      <c r="BP329" s="68"/>
    </row>
    <row r="330" spans="10:68" ht="14.25" customHeight="1" x14ac:dyDescent="0.35">
      <c r="J330" s="66"/>
      <c r="AL330" s="67"/>
      <c r="AV330" s="68"/>
      <c r="AW330" s="68"/>
      <c r="BO330" s="68"/>
      <c r="BP330" s="68"/>
    </row>
    <row r="331" spans="10:68" ht="14.25" customHeight="1" x14ac:dyDescent="0.35">
      <c r="J331" s="66"/>
      <c r="AL331" s="67"/>
      <c r="AV331" s="68"/>
      <c r="AW331" s="68"/>
      <c r="BO331" s="68"/>
      <c r="BP331" s="68"/>
    </row>
    <row r="332" spans="10:68" ht="14.25" customHeight="1" x14ac:dyDescent="0.35">
      <c r="J332" s="66"/>
      <c r="AL332" s="67"/>
      <c r="AV332" s="68"/>
      <c r="AW332" s="68"/>
      <c r="BO332" s="68"/>
      <c r="BP332" s="68"/>
    </row>
    <row r="333" spans="10:68" ht="14.25" customHeight="1" x14ac:dyDescent="0.35">
      <c r="J333" s="66"/>
      <c r="AL333" s="67"/>
      <c r="AV333" s="68"/>
      <c r="AW333" s="68"/>
      <c r="BO333" s="68"/>
      <c r="BP333" s="68"/>
    </row>
    <row r="334" spans="10:68" ht="14.25" customHeight="1" x14ac:dyDescent="0.35">
      <c r="J334" s="66"/>
      <c r="AL334" s="67"/>
      <c r="AV334" s="68"/>
      <c r="AW334" s="68"/>
      <c r="BO334" s="68"/>
      <c r="BP334" s="68"/>
    </row>
    <row r="335" spans="10:68" ht="14.25" customHeight="1" x14ac:dyDescent="0.35">
      <c r="J335" s="66"/>
      <c r="AL335" s="67"/>
      <c r="AV335" s="68"/>
      <c r="AW335" s="68"/>
      <c r="BO335" s="68"/>
      <c r="BP335" s="68"/>
    </row>
    <row r="336" spans="10:68" ht="14.25" customHeight="1" x14ac:dyDescent="0.35">
      <c r="J336" s="66"/>
      <c r="AL336" s="67"/>
      <c r="AV336" s="68"/>
      <c r="AW336" s="68"/>
      <c r="BO336" s="68"/>
      <c r="BP336" s="68"/>
    </row>
    <row r="337" spans="10:68" ht="14.25" customHeight="1" x14ac:dyDescent="0.35">
      <c r="J337" s="66"/>
      <c r="AL337" s="67"/>
      <c r="AV337" s="68"/>
      <c r="AW337" s="68"/>
      <c r="BO337" s="68"/>
      <c r="BP337" s="68"/>
    </row>
    <row r="338" spans="10:68" ht="14.25" customHeight="1" x14ac:dyDescent="0.35">
      <c r="J338" s="66"/>
      <c r="AL338" s="67"/>
      <c r="AV338" s="68"/>
      <c r="AW338" s="68"/>
      <c r="BO338" s="68"/>
      <c r="BP338" s="68"/>
    </row>
    <row r="339" spans="10:68" ht="14.25" customHeight="1" x14ac:dyDescent="0.35">
      <c r="J339" s="66"/>
      <c r="AL339" s="67"/>
      <c r="AV339" s="68"/>
      <c r="AW339" s="68"/>
      <c r="BO339" s="68"/>
      <c r="BP339" s="68"/>
    </row>
    <row r="340" spans="10:68" ht="14.25" customHeight="1" x14ac:dyDescent="0.35">
      <c r="J340" s="66"/>
      <c r="AL340" s="67"/>
      <c r="AV340" s="68"/>
      <c r="AW340" s="68"/>
      <c r="BO340" s="68"/>
      <c r="BP340" s="68"/>
    </row>
    <row r="341" spans="10:68" ht="14.25" customHeight="1" x14ac:dyDescent="0.35">
      <c r="J341" s="66"/>
      <c r="AL341" s="67"/>
      <c r="AV341" s="68"/>
      <c r="AW341" s="68"/>
      <c r="BO341" s="68"/>
      <c r="BP341" s="68"/>
    </row>
    <row r="342" spans="10:68" ht="14.25" customHeight="1" x14ac:dyDescent="0.35">
      <c r="J342" s="66"/>
      <c r="AL342" s="67"/>
      <c r="AV342" s="68"/>
      <c r="AW342" s="68"/>
      <c r="BO342" s="68"/>
      <c r="BP342" s="68"/>
    </row>
    <row r="343" spans="10:68" ht="14.25" customHeight="1" x14ac:dyDescent="0.35">
      <c r="J343" s="66"/>
      <c r="AL343" s="67"/>
      <c r="AV343" s="68"/>
      <c r="AW343" s="68"/>
      <c r="BO343" s="68"/>
      <c r="BP343" s="68"/>
    </row>
    <row r="344" spans="10:68" ht="14.25" customHeight="1" x14ac:dyDescent="0.35">
      <c r="J344" s="66"/>
      <c r="AL344" s="67"/>
      <c r="AV344" s="68"/>
      <c r="AW344" s="68"/>
      <c r="BO344" s="68"/>
      <c r="BP344" s="68"/>
    </row>
    <row r="345" spans="10:68" ht="14.25" customHeight="1" x14ac:dyDescent="0.35">
      <c r="J345" s="66"/>
      <c r="AL345" s="67"/>
      <c r="AV345" s="68"/>
      <c r="AW345" s="68"/>
      <c r="BO345" s="68"/>
      <c r="BP345" s="68"/>
    </row>
    <row r="346" spans="10:68" ht="14.25" customHeight="1" x14ac:dyDescent="0.35">
      <c r="J346" s="66"/>
      <c r="AL346" s="67"/>
      <c r="AV346" s="68"/>
      <c r="AW346" s="68"/>
      <c r="BO346" s="68"/>
      <c r="BP346" s="68"/>
    </row>
    <row r="347" spans="10:68" ht="14.25" customHeight="1" x14ac:dyDescent="0.35">
      <c r="J347" s="66"/>
      <c r="AL347" s="67"/>
      <c r="AV347" s="68"/>
      <c r="AW347" s="68"/>
      <c r="BO347" s="68"/>
      <c r="BP347" s="68"/>
    </row>
    <row r="348" spans="10:68" ht="14.25" customHeight="1" x14ac:dyDescent="0.35">
      <c r="J348" s="66"/>
      <c r="AL348" s="67"/>
      <c r="AV348" s="68"/>
      <c r="AW348" s="68"/>
      <c r="BO348" s="68"/>
      <c r="BP348" s="68"/>
    </row>
    <row r="349" spans="10:68" ht="14.25" customHeight="1" x14ac:dyDescent="0.35">
      <c r="J349" s="66"/>
      <c r="AL349" s="67"/>
      <c r="AV349" s="68"/>
      <c r="AW349" s="68"/>
      <c r="BO349" s="68"/>
      <c r="BP349" s="68"/>
    </row>
    <row r="350" spans="10:68" ht="14.25" customHeight="1" x14ac:dyDescent="0.35">
      <c r="J350" s="66"/>
      <c r="AL350" s="67"/>
      <c r="AV350" s="68"/>
      <c r="AW350" s="68"/>
      <c r="BO350" s="68"/>
      <c r="BP350" s="68"/>
    </row>
    <row r="351" spans="10:68" ht="14.25" customHeight="1" x14ac:dyDescent="0.35">
      <c r="J351" s="66"/>
      <c r="AL351" s="67"/>
      <c r="AV351" s="68"/>
      <c r="AW351" s="68"/>
      <c r="BO351" s="68"/>
      <c r="BP351" s="68"/>
    </row>
    <row r="352" spans="10:68" ht="14.25" customHeight="1" x14ac:dyDescent="0.35">
      <c r="J352" s="66"/>
      <c r="AL352" s="67"/>
      <c r="AV352" s="68"/>
      <c r="AW352" s="68"/>
      <c r="BO352" s="68"/>
      <c r="BP352" s="68"/>
    </row>
    <row r="353" spans="10:68" ht="14.25" customHeight="1" x14ac:dyDescent="0.35">
      <c r="J353" s="66"/>
      <c r="AL353" s="67"/>
      <c r="AV353" s="68"/>
      <c r="AW353" s="68"/>
      <c r="BO353" s="68"/>
      <c r="BP353" s="68"/>
    </row>
    <row r="354" spans="10:68" ht="14.25" customHeight="1" x14ac:dyDescent="0.35">
      <c r="J354" s="66"/>
      <c r="AL354" s="67"/>
      <c r="AV354" s="68"/>
      <c r="AW354" s="68"/>
      <c r="BO354" s="68"/>
      <c r="BP354" s="68"/>
    </row>
    <row r="355" spans="10:68" ht="14.25" customHeight="1" x14ac:dyDescent="0.35">
      <c r="J355" s="66"/>
      <c r="AL355" s="67"/>
      <c r="AV355" s="68"/>
      <c r="AW355" s="68"/>
      <c r="BO355" s="68"/>
      <c r="BP355" s="68"/>
    </row>
    <row r="356" spans="10:68" ht="14.25" customHeight="1" x14ac:dyDescent="0.35">
      <c r="J356" s="66"/>
      <c r="AL356" s="67"/>
      <c r="AV356" s="68"/>
      <c r="AW356" s="68"/>
      <c r="BO356" s="68"/>
      <c r="BP356" s="68"/>
    </row>
    <row r="357" spans="10:68" ht="14.25" customHeight="1" x14ac:dyDescent="0.35">
      <c r="J357" s="66"/>
      <c r="AL357" s="67"/>
      <c r="AV357" s="68"/>
      <c r="AW357" s="68"/>
      <c r="BO357" s="68"/>
      <c r="BP357" s="68"/>
    </row>
    <row r="358" spans="10:68" ht="14.25" customHeight="1" x14ac:dyDescent="0.35">
      <c r="J358" s="66"/>
      <c r="AL358" s="67"/>
      <c r="AV358" s="68"/>
      <c r="AW358" s="68"/>
      <c r="BO358" s="68"/>
      <c r="BP358" s="68"/>
    </row>
    <row r="359" spans="10:68" ht="14.25" customHeight="1" x14ac:dyDescent="0.35">
      <c r="J359" s="66"/>
      <c r="AL359" s="67"/>
      <c r="AV359" s="68"/>
      <c r="AW359" s="68"/>
      <c r="BO359" s="68"/>
      <c r="BP359" s="68"/>
    </row>
    <row r="360" spans="10:68" ht="14.25" customHeight="1" x14ac:dyDescent="0.35">
      <c r="J360" s="66"/>
      <c r="AL360" s="67"/>
      <c r="AV360" s="68"/>
      <c r="AW360" s="68"/>
      <c r="BO360" s="68"/>
      <c r="BP360" s="68"/>
    </row>
    <row r="361" spans="10:68" ht="14.25" customHeight="1" x14ac:dyDescent="0.35">
      <c r="J361" s="66"/>
      <c r="AL361" s="67"/>
      <c r="AV361" s="68"/>
      <c r="AW361" s="68"/>
      <c r="BO361" s="68"/>
      <c r="BP361" s="68"/>
    </row>
    <row r="362" spans="10:68" ht="14.25" customHeight="1" x14ac:dyDescent="0.35">
      <c r="J362" s="66"/>
      <c r="AL362" s="67"/>
      <c r="AV362" s="68"/>
      <c r="AW362" s="68"/>
      <c r="BO362" s="68"/>
      <c r="BP362" s="68"/>
    </row>
    <row r="363" spans="10:68" ht="14.25" customHeight="1" x14ac:dyDescent="0.35">
      <c r="J363" s="66"/>
      <c r="AL363" s="67"/>
      <c r="AV363" s="68"/>
      <c r="AW363" s="68"/>
      <c r="BO363" s="68"/>
      <c r="BP363" s="68"/>
    </row>
    <row r="364" spans="10:68" ht="14.25" customHeight="1" x14ac:dyDescent="0.35">
      <c r="J364" s="66"/>
      <c r="AL364" s="67"/>
      <c r="AV364" s="68"/>
      <c r="AW364" s="68"/>
      <c r="BO364" s="68"/>
      <c r="BP364" s="68"/>
    </row>
    <row r="365" spans="10:68" ht="14.25" customHeight="1" x14ac:dyDescent="0.35">
      <c r="J365" s="66"/>
      <c r="AL365" s="67"/>
      <c r="AV365" s="68"/>
      <c r="AW365" s="68"/>
      <c r="BO365" s="68"/>
      <c r="BP365" s="68"/>
    </row>
    <row r="366" spans="10:68" ht="14.25" customHeight="1" x14ac:dyDescent="0.35">
      <c r="J366" s="66"/>
      <c r="AL366" s="67"/>
      <c r="AV366" s="68"/>
      <c r="AW366" s="68"/>
      <c r="BO366" s="68"/>
      <c r="BP366" s="68"/>
    </row>
    <row r="367" spans="10:68" ht="14.25" customHeight="1" x14ac:dyDescent="0.35">
      <c r="J367" s="66"/>
      <c r="AL367" s="67"/>
      <c r="AV367" s="68"/>
      <c r="AW367" s="68"/>
      <c r="BO367" s="68"/>
      <c r="BP367" s="68"/>
    </row>
    <row r="368" spans="10:68" ht="14.25" customHeight="1" x14ac:dyDescent="0.35">
      <c r="J368" s="66"/>
      <c r="AL368" s="67"/>
      <c r="AV368" s="68"/>
      <c r="AW368" s="68"/>
      <c r="BO368" s="68"/>
      <c r="BP368" s="68"/>
    </row>
    <row r="369" spans="10:68" ht="14.25" customHeight="1" x14ac:dyDescent="0.35">
      <c r="J369" s="66"/>
      <c r="AL369" s="67"/>
      <c r="AV369" s="68"/>
      <c r="AW369" s="68"/>
      <c r="BO369" s="68"/>
      <c r="BP369" s="68"/>
    </row>
    <row r="370" spans="10:68" ht="14.25" customHeight="1" x14ac:dyDescent="0.35">
      <c r="J370" s="66"/>
      <c r="AL370" s="67"/>
      <c r="AV370" s="68"/>
      <c r="AW370" s="68"/>
      <c r="BO370" s="68"/>
      <c r="BP370" s="68"/>
    </row>
    <row r="371" spans="10:68" ht="14.25" customHeight="1" x14ac:dyDescent="0.35">
      <c r="J371" s="66"/>
      <c r="AL371" s="67"/>
      <c r="AV371" s="68"/>
      <c r="AW371" s="68"/>
      <c r="BO371" s="68"/>
      <c r="BP371" s="68"/>
    </row>
    <row r="372" spans="10:68" ht="14.25" customHeight="1" x14ac:dyDescent="0.35">
      <c r="J372" s="66"/>
      <c r="AL372" s="67"/>
      <c r="AV372" s="68"/>
      <c r="AW372" s="68"/>
      <c r="BO372" s="68"/>
      <c r="BP372" s="68"/>
    </row>
    <row r="373" spans="10:68" ht="14.25" customHeight="1" x14ac:dyDescent="0.35">
      <c r="J373" s="66"/>
      <c r="AL373" s="67"/>
      <c r="AV373" s="68"/>
      <c r="AW373" s="68"/>
      <c r="BO373" s="68"/>
      <c r="BP373" s="68"/>
    </row>
    <row r="374" spans="10:68" ht="14.25" customHeight="1" x14ac:dyDescent="0.35">
      <c r="J374" s="66"/>
      <c r="AL374" s="67"/>
      <c r="AV374" s="68"/>
      <c r="AW374" s="68"/>
      <c r="BO374" s="68"/>
      <c r="BP374" s="68"/>
    </row>
    <row r="375" spans="10:68" ht="14.25" customHeight="1" x14ac:dyDescent="0.35">
      <c r="J375" s="66"/>
      <c r="AL375" s="67"/>
      <c r="AV375" s="68"/>
      <c r="AW375" s="68"/>
      <c r="BO375" s="68"/>
      <c r="BP375" s="68"/>
    </row>
    <row r="376" spans="10:68" ht="14.25" customHeight="1" x14ac:dyDescent="0.35">
      <c r="J376" s="66"/>
      <c r="AL376" s="67"/>
      <c r="AV376" s="68"/>
      <c r="AW376" s="68"/>
      <c r="BO376" s="68"/>
      <c r="BP376" s="68"/>
    </row>
    <row r="377" spans="10:68" ht="14.25" customHeight="1" x14ac:dyDescent="0.35">
      <c r="J377" s="66"/>
      <c r="AL377" s="67"/>
      <c r="AV377" s="68"/>
      <c r="AW377" s="68"/>
      <c r="BO377" s="68"/>
      <c r="BP377" s="68"/>
    </row>
    <row r="378" spans="10:68" ht="14.25" customHeight="1" x14ac:dyDescent="0.35">
      <c r="J378" s="66"/>
      <c r="AL378" s="67"/>
      <c r="AV378" s="68"/>
      <c r="AW378" s="68"/>
      <c r="BO378" s="68"/>
      <c r="BP378" s="68"/>
    </row>
    <row r="379" spans="10:68" ht="14.25" customHeight="1" x14ac:dyDescent="0.35">
      <c r="J379" s="66"/>
      <c r="AL379" s="67"/>
      <c r="AV379" s="68"/>
      <c r="AW379" s="68"/>
      <c r="BO379" s="68"/>
      <c r="BP379" s="68"/>
    </row>
    <row r="380" spans="10:68" ht="14.25" customHeight="1" x14ac:dyDescent="0.35">
      <c r="J380" s="66"/>
      <c r="AL380" s="67"/>
      <c r="AV380" s="68"/>
      <c r="AW380" s="68"/>
      <c r="BO380" s="68"/>
      <c r="BP380" s="68"/>
    </row>
    <row r="381" spans="10:68" ht="14.25" customHeight="1" x14ac:dyDescent="0.35">
      <c r="J381" s="66"/>
      <c r="AL381" s="67"/>
      <c r="AV381" s="68"/>
      <c r="AW381" s="68"/>
      <c r="BO381" s="68"/>
      <c r="BP381" s="68"/>
    </row>
    <row r="382" spans="10:68" ht="14.25" customHeight="1" x14ac:dyDescent="0.35">
      <c r="J382" s="66"/>
      <c r="AL382" s="67"/>
      <c r="AV382" s="68"/>
      <c r="AW382" s="68"/>
      <c r="BO382" s="68"/>
      <c r="BP382" s="68"/>
    </row>
    <row r="383" spans="10:68" ht="14.25" customHeight="1" x14ac:dyDescent="0.35">
      <c r="J383" s="66"/>
      <c r="AL383" s="67"/>
      <c r="AV383" s="68"/>
      <c r="AW383" s="68"/>
      <c r="BO383" s="68"/>
      <c r="BP383" s="68"/>
    </row>
    <row r="384" spans="10:68" ht="14.25" customHeight="1" x14ac:dyDescent="0.35">
      <c r="J384" s="66"/>
      <c r="AL384" s="67"/>
      <c r="AV384" s="68"/>
      <c r="AW384" s="68"/>
      <c r="BO384" s="68"/>
      <c r="BP384" s="68"/>
    </row>
    <row r="385" spans="10:68" ht="14.25" customHeight="1" x14ac:dyDescent="0.35">
      <c r="J385" s="66"/>
      <c r="AL385" s="67"/>
      <c r="AV385" s="68"/>
      <c r="AW385" s="68"/>
      <c r="BO385" s="68"/>
      <c r="BP385" s="68"/>
    </row>
    <row r="386" spans="10:68" ht="14.25" customHeight="1" x14ac:dyDescent="0.35">
      <c r="J386" s="66"/>
      <c r="AL386" s="67"/>
      <c r="AV386" s="68"/>
      <c r="AW386" s="68"/>
      <c r="BO386" s="68"/>
      <c r="BP386" s="68"/>
    </row>
    <row r="387" spans="10:68" ht="14.25" customHeight="1" x14ac:dyDescent="0.35">
      <c r="J387" s="66"/>
      <c r="AL387" s="67"/>
      <c r="AV387" s="68"/>
      <c r="AW387" s="68"/>
      <c r="BO387" s="68"/>
      <c r="BP387" s="68"/>
    </row>
    <row r="388" spans="10:68" ht="14.25" customHeight="1" x14ac:dyDescent="0.35">
      <c r="J388" s="66"/>
      <c r="AL388" s="67"/>
      <c r="AV388" s="68"/>
      <c r="AW388" s="68"/>
      <c r="BO388" s="68"/>
      <c r="BP388" s="68"/>
    </row>
    <row r="389" spans="10:68" ht="14.25" customHeight="1" x14ac:dyDescent="0.35">
      <c r="J389" s="66"/>
      <c r="AL389" s="67"/>
      <c r="AV389" s="68"/>
      <c r="AW389" s="68"/>
      <c r="BO389" s="68"/>
      <c r="BP389" s="68"/>
    </row>
    <row r="390" spans="10:68" ht="14.25" customHeight="1" x14ac:dyDescent="0.35">
      <c r="J390" s="66"/>
      <c r="AL390" s="67"/>
      <c r="AV390" s="68"/>
      <c r="AW390" s="68"/>
      <c r="BO390" s="68"/>
      <c r="BP390" s="68"/>
    </row>
    <row r="391" spans="10:68" ht="14.25" customHeight="1" x14ac:dyDescent="0.35">
      <c r="J391" s="66"/>
      <c r="AL391" s="67"/>
      <c r="AV391" s="68"/>
      <c r="AW391" s="68"/>
      <c r="BO391" s="68"/>
      <c r="BP391" s="68"/>
    </row>
    <row r="392" spans="10:68" ht="14.25" customHeight="1" x14ac:dyDescent="0.35">
      <c r="J392" s="66"/>
      <c r="AL392" s="67"/>
      <c r="AV392" s="68"/>
      <c r="AW392" s="68"/>
      <c r="BO392" s="68"/>
      <c r="BP392" s="68"/>
    </row>
    <row r="393" spans="10:68" ht="14.25" customHeight="1" x14ac:dyDescent="0.35">
      <c r="J393" s="66"/>
      <c r="AL393" s="67"/>
      <c r="AV393" s="68"/>
      <c r="AW393" s="68"/>
      <c r="BO393" s="68"/>
      <c r="BP393" s="68"/>
    </row>
    <row r="394" spans="10:68" ht="14.25" customHeight="1" x14ac:dyDescent="0.35">
      <c r="J394" s="66"/>
      <c r="AL394" s="67"/>
      <c r="AV394" s="68"/>
      <c r="AW394" s="68"/>
      <c r="BO394" s="68"/>
      <c r="BP394" s="68"/>
    </row>
    <row r="395" spans="10:68" ht="14.25" customHeight="1" x14ac:dyDescent="0.35">
      <c r="J395" s="66"/>
      <c r="AL395" s="67"/>
      <c r="AV395" s="68"/>
      <c r="AW395" s="68"/>
      <c r="BO395" s="68"/>
      <c r="BP395" s="68"/>
    </row>
    <row r="396" spans="10:68" ht="14.25" customHeight="1" x14ac:dyDescent="0.35">
      <c r="J396" s="66"/>
      <c r="AL396" s="67"/>
      <c r="AV396" s="68"/>
      <c r="AW396" s="68"/>
      <c r="BO396" s="68"/>
      <c r="BP396" s="68"/>
    </row>
    <row r="397" spans="10:68" ht="14.25" customHeight="1" x14ac:dyDescent="0.35">
      <c r="J397" s="66"/>
      <c r="AL397" s="67"/>
      <c r="AV397" s="68"/>
      <c r="AW397" s="68"/>
      <c r="BO397" s="68"/>
      <c r="BP397" s="68"/>
    </row>
    <row r="398" spans="10:68" ht="14.25" customHeight="1" x14ac:dyDescent="0.35">
      <c r="J398" s="66"/>
      <c r="AL398" s="67"/>
      <c r="AV398" s="68"/>
      <c r="AW398" s="68"/>
      <c r="BO398" s="68"/>
      <c r="BP398" s="68"/>
    </row>
    <row r="399" spans="10:68" ht="14.25" customHeight="1" x14ac:dyDescent="0.35">
      <c r="J399" s="66"/>
      <c r="AL399" s="67"/>
      <c r="AV399" s="68"/>
      <c r="AW399" s="68"/>
      <c r="BO399" s="68"/>
      <c r="BP399" s="68"/>
    </row>
    <row r="400" spans="10:68" ht="14.25" customHeight="1" x14ac:dyDescent="0.35">
      <c r="J400" s="66"/>
      <c r="AL400" s="67"/>
      <c r="AV400" s="68"/>
      <c r="AW400" s="68"/>
      <c r="BO400" s="68"/>
      <c r="BP400" s="68"/>
    </row>
    <row r="401" spans="10:68" ht="14.25" customHeight="1" x14ac:dyDescent="0.35">
      <c r="J401" s="66"/>
      <c r="AL401" s="67"/>
      <c r="AV401" s="68"/>
      <c r="AW401" s="68"/>
      <c r="BO401" s="68"/>
      <c r="BP401" s="68"/>
    </row>
    <row r="402" spans="10:68" ht="14.25" customHeight="1" x14ac:dyDescent="0.35">
      <c r="J402" s="66"/>
      <c r="AL402" s="67"/>
      <c r="AV402" s="68"/>
      <c r="AW402" s="68"/>
      <c r="BO402" s="68"/>
      <c r="BP402" s="68"/>
    </row>
    <row r="403" spans="10:68" ht="14.25" customHeight="1" x14ac:dyDescent="0.35">
      <c r="J403" s="66"/>
      <c r="AL403" s="67"/>
      <c r="AV403" s="68"/>
      <c r="AW403" s="68"/>
      <c r="BO403" s="68"/>
      <c r="BP403" s="68"/>
    </row>
    <row r="404" spans="10:68" ht="14.25" customHeight="1" x14ac:dyDescent="0.35">
      <c r="J404" s="66"/>
      <c r="AL404" s="67"/>
      <c r="AV404" s="68"/>
      <c r="AW404" s="68"/>
      <c r="BO404" s="68"/>
      <c r="BP404" s="68"/>
    </row>
    <row r="405" spans="10:68" ht="14.25" customHeight="1" x14ac:dyDescent="0.35">
      <c r="J405" s="66"/>
      <c r="AL405" s="67"/>
      <c r="AV405" s="68"/>
      <c r="AW405" s="68"/>
      <c r="BO405" s="68"/>
      <c r="BP405" s="68"/>
    </row>
    <row r="406" spans="10:68" ht="14.25" customHeight="1" x14ac:dyDescent="0.35">
      <c r="J406" s="66"/>
      <c r="AL406" s="67"/>
      <c r="AV406" s="68"/>
      <c r="AW406" s="68"/>
      <c r="BO406" s="68"/>
      <c r="BP406" s="68"/>
    </row>
    <row r="407" spans="10:68" ht="14.25" customHeight="1" x14ac:dyDescent="0.35">
      <c r="J407" s="66"/>
      <c r="AL407" s="67"/>
      <c r="AV407" s="68"/>
      <c r="AW407" s="68"/>
      <c r="BO407" s="68"/>
      <c r="BP407" s="68"/>
    </row>
    <row r="408" spans="10:68" ht="14.25" customHeight="1" x14ac:dyDescent="0.35">
      <c r="J408" s="66"/>
      <c r="AL408" s="67"/>
      <c r="AV408" s="68"/>
      <c r="AW408" s="68"/>
      <c r="BO408" s="68"/>
      <c r="BP408" s="68"/>
    </row>
    <row r="409" spans="10:68" ht="14.25" customHeight="1" x14ac:dyDescent="0.35">
      <c r="J409" s="66"/>
      <c r="AL409" s="67"/>
      <c r="AV409" s="68"/>
      <c r="AW409" s="68"/>
      <c r="BO409" s="68"/>
      <c r="BP409" s="68"/>
    </row>
    <row r="410" spans="10:68" ht="14.25" customHeight="1" x14ac:dyDescent="0.35">
      <c r="J410" s="66"/>
      <c r="AL410" s="67"/>
      <c r="AV410" s="68"/>
      <c r="AW410" s="68"/>
      <c r="BO410" s="68"/>
      <c r="BP410" s="68"/>
    </row>
    <row r="411" spans="10:68" ht="14.25" customHeight="1" x14ac:dyDescent="0.35">
      <c r="J411" s="66"/>
      <c r="AL411" s="67"/>
      <c r="AV411" s="68"/>
      <c r="AW411" s="68"/>
      <c r="BO411" s="68"/>
      <c r="BP411" s="68"/>
    </row>
    <row r="412" spans="10:68" ht="14.25" customHeight="1" x14ac:dyDescent="0.35">
      <c r="J412" s="66"/>
      <c r="AL412" s="67"/>
      <c r="AV412" s="68"/>
      <c r="AW412" s="68"/>
      <c r="BO412" s="68"/>
      <c r="BP412" s="68"/>
    </row>
    <row r="413" spans="10:68" ht="14.25" customHeight="1" x14ac:dyDescent="0.35">
      <c r="J413" s="66"/>
      <c r="AL413" s="67"/>
      <c r="AV413" s="68"/>
      <c r="AW413" s="68"/>
      <c r="BO413" s="68"/>
      <c r="BP413" s="68"/>
    </row>
    <row r="414" spans="10:68" ht="14.25" customHeight="1" x14ac:dyDescent="0.35">
      <c r="J414" s="66"/>
      <c r="AL414" s="67"/>
      <c r="AV414" s="68"/>
      <c r="AW414" s="68"/>
      <c r="BO414" s="68"/>
      <c r="BP414" s="68"/>
    </row>
    <row r="415" spans="10:68" ht="14.25" customHeight="1" x14ac:dyDescent="0.35">
      <c r="J415" s="66"/>
      <c r="AL415" s="67"/>
      <c r="AV415" s="68"/>
      <c r="AW415" s="68"/>
      <c r="BO415" s="68"/>
      <c r="BP415" s="68"/>
    </row>
    <row r="416" spans="10:68" ht="14.25" customHeight="1" x14ac:dyDescent="0.35">
      <c r="J416" s="66"/>
      <c r="AL416" s="67"/>
      <c r="AV416" s="68"/>
      <c r="AW416" s="68"/>
      <c r="BO416" s="68"/>
      <c r="BP416" s="68"/>
    </row>
    <row r="417" spans="10:68" ht="14.25" customHeight="1" x14ac:dyDescent="0.35">
      <c r="J417" s="66"/>
      <c r="AL417" s="67"/>
      <c r="AV417" s="68"/>
      <c r="AW417" s="68"/>
      <c r="BO417" s="68"/>
      <c r="BP417" s="68"/>
    </row>
    <row r="418" spans="10:68" ht="14.25" customHeight="1" x14ac:dyDescent="0.35">
      <c r="J418" s="66"/>
      <c r="AL418" s="67"/>
      <c r="AV418" s="68"/>
      <c r="AW418" s="68"/>
      <c r="BO418" s="68"/>
      <c r="BP418" s="68"/>
    </row>
    <row r="419" spans="10:68" ht="14.25" customHeight="1" x14ac:dyDescent="0.35">
      <c r="J419" s="66"/>
      <c r="AL419" s="67"/>
      <c r="AV419" s="68"/>
      <c r="AW419" s="68"/>
      <c r="BO419" s="68"/>
      <c r="BP419" s="68"/>
    </row>
    <row r="420" spans="10:68" ht="14.25" customHeight="1" x14ac:dyDescent="0.35">
      <c r="J420" s="66"/>
      <c r="AL420" s="67"/>
      <c r="AV420" s="68"/>
      <c r="AW420" s="68"/>
      <c r="BO420" s="68"/>
      <c r="BP420" s="68"/>
    </row>
    <row r="421" spans="10:68" ht="14.25" customHeight="1" x14ac:dyDescent="0.35">
      <c r="J421" s="66"/>
      <c r="AL421" s="67"/>
      <c r="AV421" s="68"/>
      <c r="AW421" s="68"/>
      <c r="BO421" s="68"/>
      <c r="BP421" s="68"/>
    </row>
    <row r="422" spans="10:68" ht="14.25" customHeight="1" x14ac:dyDescent="0.35">
      <c r="J422" s="66"/>
      <c r="AL422" s="67"/>
      <c r="AV422" s="68"/>
      <c r="AW422" s="68"/>
      <c r="BO422" s="68"/>
      <c r="BP422" s="68"/>
    </row>
    <row r="423" spans="10:68" ht="14.25" customHeight="1" x14ac:dyDescent="0.35">
      <c r="J423" s="66"/>
      <c r="AL423" s="67"/>
      <c r="AV423" s="68"/>
      <c r="AW423" s="68"/>
      <c r="BO423" s="68"/>
      <c r="BP423" s="68"/>
    </row>
    <row r="424" spans="10:68" ht="14.25" customHeight="1" x14ac:dyDescent="0.35">
      <c r="J424" s="66"/>
      <c r="AL424" s="67"/>
      <c r="AV424" s="68"/>
      <c r="AW424" s="68"/>
      <c r="BO424" s="68"/>
      <c r="BP424" s="68"/>
    </row>
    <row r="425" spans="10:68" ht="14.25" customHeight="1" x14ac:dyDescent="0.35">
      <c r="J425" s="66"/>
      <c r="AL425" s="67"/>
      <c r="AV425" s="68"/>
      <c r="AW425" s="68"/>
      <c r="BO425" s="68"/>
      <c r="BP425" s="68"/>
    </row>
    <row r="426" spans="10:68" ht="14.25" customHeight="1" x14ac:dyDescent="0.35">
      <c r="J426" s="66"/>
      <c r="AL426" s="67"/>
      <c r="AV426" s="68"/>
      <c r="AW426" s="68"/>
      <c r="BO426" s="68"/>
      <c r="BP426" s="68"/>
    </row>
    <row r="427" spans="10:68" ht="14.25" customHeight="1" x14ac:dyDescent="0.35">
      <c r="J427" s="66"/>
      <c r="AL427" s="67"/>
      <c r="AV427" s="68"/>
      <c r="AW427" s="68"/>
      <c r="BO427" s="68"/>
      <c r="BP427" s="68"/>
    </row>
    <row r="428" spans="10:68" ht="14.25" customHeight="1" x14ac:dyDescent="0.35">
      <c r="J428" s="66"/>
      <c r="AL428" s="67"/>
      <c r="AV428" s="68"/>
      <c r="AW428" s="68"/>
      <c r="BO428" s="68"/>
      <c r="BP428" s="68"/>
    </row>
    <row r="429" spans="10:68" ht="14.25" customHeight="1" x14ac:dyDescent="0.35">
      <c r="J429" s="66"/>
      <c r="AL429" s="67"/>
      <c r="AV429" s="68"/>
      <c r="AW429" s="68"/>
      <c r="BO429" s="68"/>
      <c r="BP429" s="68"/>
    </row>
    <row r="430" spans="10:68" ht="14.25" customHeight="1" x14ac:dyDescent="0.35">
      <c r="J430" s="66"/>
      <c r="AL430" s="67"/>
      <c r="AV430" s="68"/>
      <c r="AW430" s="68"/>
      <c r="BO430" s="68"/>
      <c r="BP430" s="68"/>
    </row>
    <row r="431" spans="10:68" ht="14.25" customHeight="1" x14ac:dyDescent="0.35">
      <c r="J431" s="66"/>
      <c r="AL431" s="67"/>
      <c r="AV431" s="68"/>
      <c r="AW431" s="68"/>
      <c r="BO431" s="68"/>
      <c r="BP431" s="68"/>
    </row>
    <row r="432" spans="10:68" ht="14.25" customHeight="1" x14ac:dyDescent="0.35">
      <c r="J432" s="66"/>
      <c r="AL432" s="67"/>
      <c r="AV432" s="68"/>
      <c r="AW432" s="68"/>
      <c r="BO432" s="68"/>
      <c r="BP432" s="68"/>
    </row>
    <row r="433" spans="10:68" ht="14.25" customHeight="1" x14ac:dyDescent="0.35">
      <c r="J433" s="66"/>
      <c r="AL433" s="67"/>
      <c r="AV433" s="68"/>
      <c r="AW433" s="68"/>
      <c r="BO433" s="68"/>
      <c r="BP433" s="68"/>
    </row>
    <row r="434" spans="10:68" ht="14.25" customHeight="1" x14ac:dyDescent="0.35">
      <c r="J434" s="66"/>
      <c r="AL434" s="67"/>
      <c r="AV434" s="68"/>
      <c r="AW434" s="68"/>
      <c r="BO434" s="68"/>
      <c r="BP434" s="68"/>
    </row>
    <row r="435" spans="10:68" ht="14.25" customHeight="1" x14ac:dyDescent="0.35">
      <c r="J435" s="66"/>
      <c r="AL435" s="67"/>
      <c r="AV435" s="68"/>
      <c r="AW435" s="68"/>
      <c r="BO435" s="68"/>
      <c r="BP435" s="68"/>
    </row>
    <row r="436" spans="10:68" ht="14.25" customHeight="1" x14ac:dyDescent="0.35">
      <c r="J436" s="66"/>
      <c r="AL436" s="67"/>
      <c r="AV436" s="68"/>
      <c r="AW436" s="68"/>
      <c r="BO436" s="68"/>
      <c r="BP436" s="68"/>
    </row>
    <row r="437" spans="10:68" ht="14.25" customHeight="1" x14ac:dyDescent="0.35">
      <c r="J437" s="66"/>
      <c r="AL437" s="67"/>
      <c r="AV437" s="68"/>
      <c r="AW437" s="68"/>
      <c r="BO437" s="68"/>
      <c r="BP437" s="68"/>
    </row>
    <row r="438" spans="10:68" ht="14.25" customHeight="1" x14ac:dyDescent="0.35">
      <c r="J438" s="66"/>
      <c r="AL438" s="67"/>
      <c r="AV438" s="68"/>
      <c r="AW438" s="68"/>
      <c r="BO438" s="68"/>
      <c r="BP438" s="68"/>
    </row>
    <row r="439" spans="10:68" ht="14.25" customHeight="1" x14ac:dyDescent="0.35">
      <c r="J439" s="66"/>
      <c r="AL439" s="67"/>
      <c r="AV439" s="68"/>
      <c r="AW439" s="68"/>
      <c r="BO439" s="68"/>
      <c r="BP439" s="68"/>
    </row>
    <row r="440" spans="10:68" ht="14.25" customHeight="1" x14ac:dyDescent="0.35">
      <c r="J440" s="66"/>
      <c r="AL440" s="67"/>
      <c r="AV440" s="68"/>
      <c r="AW440" s="68"/>
      <c r="BO440" s="68"/>
      <c r="BP440" s="68"/>
    </row>
    <row r="441" spans="10:68" ht="14.25" customHeight="1" x14ac:dyDescent="0.35">
      <c r="J441" s="66"/>
      <c r="AL441" s="67"/>
      <c r="AV441" s="68"/>
      <c r="AW441" s="68"/>
      <c r="BO441" s="68"/>
      <c r="BP441" s="68"/>
    </row>
    <row r="442" spans="10:68" ht="14.25" customHeight="1" x14ac:dyDescent="0.35">
      <c r="J442" s="66"/>
      <c r="AL442" s="67"/>
      <c r="AV442" s="68"/>
      <c r="AW442" s="68"/>
      <c r="BO442" s="68"/>
      <c r="BP442" s="68"/>
    </row>
    <row r="443" spans="10:68" ht="14.25" customHeight="1" x14ac:dyDescent="0.35">
      <c r="J443" s="66"/>
      <c r="AL443" s="67"/>
      <c r="AV443" s="68"/>
      <c r="AW443" s="68"/>
      <c r="BO443" s="68"/>
      <c r="BP443" s="68"/>
    </row>
    <row r="444" spans="10:68" ht="14.25" customHeight="1" x14ac:dyDescent="0.35">
      <c r="J444" s="66"/>
      <c r="AL444" s="67"/>
      <c r="AV444" s="68"/>
      <c r="AW444" s="68"/>
      <c r="BO444" s="68"/>
      <c r="BP444" s="68"/>
    </row>
    <row r="445" spans="10:68" ht="14.25" customHeight="1" x14ac:dyDescent="0.35">
      <c r="J445" s="66"/>
      <c r="AL445" s="67"/>
      <c r="AV445" s="68"/>
      <c r="AW445" s="68"/>
      <c r="BO445" s="68"/>
      <c r="BP445" s="68"/>
    </row>
    <row r="446" spans="10:68" ht="14.25" customHeight="1" x14ac:dyDescent="0.35">
      <c r="J446" s="66"/>
      <c r="AL446" s="67"/>
      <c r="AV446" s="68"/>
      <c r="AW446" s="68"/>
      <c r="BO446" s="68"/>
      <c r="BP446" s="68"/>
    </row>
    <row r="447" spans="10:68" ht="14.25" customHeight="1" x14ac:dyDescent="0.35">
      <c r="J447" s="66"/>
      <c r="AL447" s="67"/>
      <c r="AV447" s="68"/>
      <c r="AW447" s="68"/>
      <c r="BO447" s="68"/>
      <c r="BP447" s="68"/>
    </row>
    <row r="448" spans="10:68" ht="14.25" customHeight="1" x14ac:dyDescent="0.35">
      <c r="J448" s="66"/>
      <c r="AL448" s="67"/>
      <c r="AV448" s="68"/>
      <c r="AW448" s="68"/>
      <c r="BO448" s="68"/>
      <c r="BP448" s="68"/>
    </row>
    <row r="449" spans="10:68" ht="14.25" customHeight="1" x14ac:dyDescent="0.35">
      <c r="J449" s="66"/>
      <c r="AL449" s="67"/>
      <c r="AV449" s="68"/>
      <c r="AW449" s="68"/>
      <c r="BO449" s="68"/>
      <c r="BP449" s="68"/>
    </row>
    <row r="450" spans="10:68" ht="14.25" customHeight="1" x14ac:dyDescent="0.35">
      <c r="J450" s="66"/>
      <c r="AL450" s="67"/>
      <c r="AV450" s="68"/>
      <c r="AW450" s="68"/>
      <c r="BO450" s="68"/>
      <c r="BP450" s="68"/>
    </row>
    <row r="451" spans="10:68" ht="14.25" customHeight="1" x14ac:dyDescent="0.35">
      <c r="J451" s="66"/>
      <c r="AL451" s="67"/>
      <c r="AV451" s="68"/>
      <c r="AW451" s="68"/>
      <c r="BO451" s="68"/>
      <c r="BP451" s="68"/>
    </row>
    <row r="452" spans="10:68" ht="14.25" customHeight="1" x14ac:dyDescent="0.35">
      <c r="J452" s="66"/>
      <c r="AL452" s="67"/>
      <c r="AV452" s="68"/>
      <c r="AW452" s="68"/>
      <c r="BO452" s="68"/>
      <c r="BP452" s="68"/>
    </row>
    <row r="453" spans="10:68" ht="14.25" customHeight="1" x14ac:dyDescent="0.35">
      <c r="J453" s="66"/>
      <c r="AL453" s="67"/>
      <c r="AV453" s="68"/>
      <c r="AW453" s="68"/>
      <c r="BO453" s="68"/>
      <c r="BP453" s="68"/>
    </row>
    <row r="454" spans="10:68" ht="14.25" customHeight="1" x14ac:dyDescent="0.35">
      <c r="J454" s="66"/>
      <c r="AL454" s="67"/>
      <c r="AV454" s="68"/>
      <c r="AW454" s="68"/>
      <c r="BO454" s="68"/>
      <c r="BP454" s="68"/>
    </row>
    <row r="455" spans="10:68" ht="14.25" customHeight="1" x14ac:dyDescent="0.35">
      <c r="J455" s="66"/>
      <c r="AL455" s="67"/>
      <c r="AV455" s="68"/>
      <c r="AW455" s="68"/>
      <c r="BO455" s="68"/>
      <c r="BP455" s="68"/>
    </row>
    <row r="456" spans="10:68" ht="14.25" customHeight="1" x14ac:dyDescent="0.35">
      <c r="J456" s="66"/>
      <c r="AL456" s="67"/>
      <c r="AV456" s="68"/>
      <c r="AW456" s="68"/>
      <c r="BO456" s="68"/>
      <c r="BP456" s="68"/>
    </row>
    <row r="457" spans="10:68" ht="14.25" customHeight="1" x14ac:dyDescent="0.35">
      <c r="J457" s="66"/>
      <c r="AL457" s="67"/>
      <c r="AV457" s="68"/>
      <c r="AW457" s="68"/>
      <c r="BO457" s="68"/>
      <c r="BP457" s="68"/>
    </row>
    <row r="458" spans="10:68" ht="14.25" customHeight="1" x14ac:dyDescent="0.35">
      <c r="J458" s="66"/>
      <c r="AL458" s="67"/>
      <c r="AV458" s="68"/>
      <c r="AW458" s="68"/>
      <c r="BO458" s="68"/>
      <c r="BP458" s="68"/>
    </row>
    <row r="459" spans="10:68" ht="14.25" customHeight="1" x14ac:dyDescent="0.35">
      <c r="J459" s="66"/>
      <c r="AL459" s="67"/>
      <c r="AV459" s="68"/>
      <c r="AW459" s="68"/>
      <c r="BO459" s="68"/>
      <c r="BP459" s="68"/>
    </row>
    <row r="460" spans="10:68" ht="14.25" customHeight="1" x14ac:dyDescent="0.35">
      <c r="J460" s="66"/>
      <c r="AL460" s="67"/>
      <c r="AV460" s="68"/>
      <c r="AW460" s="68"/>
      <c r="BO460" s="68"/>
      <c r="BP460" s="68"/>
    </row>
    <row r="461" spans="10:68" ht="14.25" customHeight="1" x14ac:dyDescent="0.35">
      <c r="J461" s="66"/>
      <c r="AL461" s="67"/>
      <c r="AV461" s="68"/>
      <c r="AW461" s="68"/>
      <c r="BO461" s="68"/>
      <c r="BP461" s="68"/>
    </row>
    <row r="462" spans="10:68" ht="14.25" customHeight="1" x14ac:dyDescent="0.35">
      <c r="J462" s="66"/>
      <c r="AL462" s="67"/>
      <c r="AV462" s="68"/>
      <c r="AW462" s="68"/>
      <c r="BO462" s="68"/>
      <c r="BP462" s="68"/>
    </row>
    <row r="463" spans="10:68" ht="14.25" customHeight="1" x14ac:dyDescent="0.35">
      <c r="J463" s="66"/>
      <c r="AL463" s="67"/>
      <c r="AV463" s="68"/>
      <c r="AW463" s="68"/>
      <c r="BO463" s="68"/>
      <c r="BP463" s="68"/>
    </row>
    <row r="464" spans="10:68" ht="14.25" customHeight="1" x14ac:dyDescent="0.35">
      <c r="J464" s="66"/>
      <c r="AL464" s="67"/>
      <c r="AV464" s="68"/>
      <c r="AW464" s="68"/>
      <c r="BO464" s="68"/>
      <c r="BP464" s="68"/>
    </row>
    <row r="465" spans="10:68" ht="14.25" customHeight="1" x14ac:dyDescent="0.35">
      <c r="J465" s="66"/>
      <c r="AL465" s="67"/>
      <c r="AV465" s="68"/>
      <c r="AW465" s="68"/>
      <c r="BO465" s="68"/>
      <c r="BP465" s="68"/>
    </row>
    <row r="466" spans="10:68" ht="14.25" customHeight="1" x14ac:dyDescent="0.35">
      <c r="J466" s="66"/>
      <c r="AL466" s="67"/>
      <c r="AV466" s="68"/>
      <c r="AW466" s="68"/>
      <c r="BO466" s="68"/>
      <c r="BP466" s="68"/>
    </row>
    <row r="467" spans="10:68" ht="14.25" customHeight="1" x14ac:dyDescent="0.35">
      <c r="J467" s="66"/>
      <c r="AL467" s="67"/>
      <c r="AV467" s="68"/>
      <c r="AW467" s="68"/>
      <c r="BO467" s="68"/>
      <c r="BP467" s="68"/>
    </row>
    <row r="468" spans="10:68" ht="14.25" customHeight="1" x14ac:dyDescent="0.35">
      <c r="J468" s="66"/>
      <c r="AL468" s="67"/>
      <c r="AV468" s="68"/>
      <c r="AW468" s="68"/>
      <c r="BO468" s="68"/>
      <c r="BP468" s="68"/>
    </row>
    <row r="469" spans="10:68" ht="14.25" customHeight="1" x14ac:dyDescent="0.35">
      <c r="J469" s="66"/>
      <c r="AL469" s="67"/>
      <c r="AV469" s="68"/>
      <c r="AW469" s="68"/>
      <c r="BO469" s="68"/>
      <c r="BP469" s="68"/>
    </row>
    <row r="470" spans="10:68" ht="14.25" customHeight="1" x14ac:dyDescent="0.35">
      <c r="J470" s="66"/>
      <c r="AL470" s="67"/>
      <c r="AV470" s="68"/>
      <c r="AW470" s="68"/>
      <c r="BO470" s="68"/>
      <c r="BP470" s="68"/>
    </row>
    <row r="471" spans="10:68" ht="14.25" customHeight="1" x14ac:dyDescent="0.35">
      <c r="J471" s="66"/>
      <c r="AL471" s="67"/>
      <c r="AV471" s="68"/>
      <c r="AW471" s="68"/>
      <c r="BO471" s="68"/>
      <c r="BP471" s="68"/>
    </row>
    <row r="472" spans="10:68" ht="14.25" customHeight="1" x14ac:dyDescent="0.35">
      <c r="J472" s="66"/>
      <c r="AL472" s="67"/>
      <c r="AV472" s="68"/>
      <c r="AW472" s="68"/>
      <c r="BO472" s="68"/>
      <c r="BP472" s="68"/>
    </row>
    <row r="473" spans="10:68" ht="14.25" customHeight="1" x14ac:dyDescent="0.35">
      <c r="J473" s="66"/>
      <c r="AL473" s="67"/>
      <c r="AV473" s="68"/>
      <c r="AW473" s="68"/>
      <c r="BO473" s="68"/>
      <c r="BP473" s="68"/>
    </row>
    <row r="474" spans="10:68" ht="14.25" customHeight="1" x14ac:dyDescent="0.35">
      <c r="J474" s="66"/>
      <c r="AL474" s="67"/>
      <c r="AV474" s="68"/>
      <c r="AW474" s="68"/>
      <c r="BO474" s="68"/>
      <c r="BP474" s="68"/>
    </row>
    <row r="475" spans="10:68" ht="14.25" customHeight="1" x14ac:dyDescent="0.35">
      <c r="J475" s="66"/>
      <c r="AL475" s="67"/>
      <c r="AV475" s="68"/>
      <c r="AW475" s="68"/>
      <c r="BO475" s="68"/>
      <c r="BP475" s="68"/>
    </row>
    <row r="476" spans="10:68" ht="14.25" customHeight="1" x14ac:dyDescent="0.35">
      <c r="J476" s="66"/>
      <c r="AL476" s="67"/>
      <c r="AV476" s="68"/>
      <c r="AW476" s="68"/>
      <c r="BO476" s="68"/>
      <c r="BP476" s="68"/>
    </row>
    <row r="477" spans="10:68" ht="14.25" customHeight="1" x14ac:dyDescent="0.35">
      <c r="J477" s="66"/>
      <c r="AL477" s="67"/>
      <c r="AV477" s="68"/>
      <c r="AW477" s="68"/>
      <c r="BO477" s="68"/>
      <c r="BP477" s="68"/>
    </row>
    <row r="478" spans="10:68" ht="14.25" customHeight="1" x14ac:dyDescent="0.35">
      <c r="J478" s="66"/>
      <c r="AL478" s="67"/>
      <c r="AV478" s="68"/>
      <c r="AW478" s="68"/>
      <c r="BO478" s="68"/>
      <c r="BP478" s="68"/>
    </row>
    <row r="479" spans="10:68" ht="14.25" customHeight="1" x14ac:dyDescent="0.35">
      <c r="J479" s="66"/>
      <c r="AL479" s="67"/>
      <c r="AV479" s="68"/>
      <c r="AW479" s="68"/>
      <c r="BO479" s="68"/>
      <c r="BP479" s="68"/>
    </row>
    <row r="480" spans="10:68" ht="14.25" customHeight="1" x14ac:dyDescent="0.35">
      <c r="J480" s="66"/>
      <c r="AL480" s="67"/>
      <c r="AV480" s="68"/>
      <c r="AW480" s="68"/>
      <c r="BO480" s="68"/>
      <c r="BP480" s="68"/>
    </row>
    <row r="481" spans="10:68" ht="14.25" customHeight="1" x14ac:dyDescent="0.35">
      <c r="J481" s="66"/>
      <c r="AL481" s="67"/>
      <c r="AV481" s="68"/>
      <c r="AW481" s="68"/>
      <c r="BO481" s="68"/>
      <c r="BP481" s="68"/>
    </row>
    <row r="482" spans="10:68" ht="14.25" customHeight="1" x14ac:dyDescent="0.35">
      <c r="J482" s="66"/>
      <c r="AL482" s="67"/>
      <c r="AV482" s="68"/>
      <c r="AW482" s="68"/>
      <c r="BO482" s="68"/>
      <c r="BP482" s="68"/>
    </row>
    <row r="483" spans="10:68" ht="14.25" customHeight="1" x14ac:dyDescent="0.35">
      <c r="J483" s="66"/>
      <c r="AL483" s="67"/>
      <c r="AV483" s="68"/>
      <c r="AW483" s="68"/>
      <c r="BO483" s="68"/>
      <c r="BP483" s="68"/>
    </row>
    <row r="484" spans="10:68" ht="14.25" customHeight="1" x14ac:dyDescent="0.35">
      <c r="J484" s="66"/>
      <c r="AL484" s="67"/>
      <c r="AV484" s="68"/>
      <c r="AW484" s="68"/>
      <c r="BO484" s="68"/>
      <c r="BP484" s="68"/>
    </row>
    <row r="485" spans="10:68" ht="14.25" customHeight="1" x14ac:dyDescent="0.35">
      <c r="J485" s="66"/>
      <c r="AL485" s="67"/>
      <c r="AV485" s="68"/>
      <c r="AW485" s="68"/>
      <c r="BO485" s="68"/>
      <c r="BP485" s="68"/>
    </row>
    <row r="486" spans="10:68" ht="14.25" customHeight="1" x14ac:dyDescent="0.35">
      <c r="J486" s="66"/>
      <c r="AL486" s="67"/>
      <c r="AV486" s="68"/>
      <c r="AW486" s="68"/>
      <c r="BO486" s="68"/>
      <c r="BP486" s="68"/>
    </row>
    <row r="487" spans="10:68" ht="14.25" customHeight="1" x14ac:dyDescent="0.35">
      <c r="J487" s="66"/>
      <c r="AL487" s="67"/>
      <c r="AV487" s="68"/>
      <c r="AW487" s="68"/>
      <c r="BO487" s="68"/>
      <c r="BP487" s="68"/>
    </row>
    <row r="488" spans="10:68" ht="14.25" customHeight="1" x14ac:dyDescent="0.35">
      <c r="J488" s="66"/>
      <c r="AL488" s="67"/>
      <c r="AV488" s="68"/>
      <c r="AW488" s="68"/>
      <c r="BO488" s="68"/>
      <c r="BP488" s="68"/>
    </row>
    <row r="489" spans="10:68" ht="14.25" customHeight="1" x14ac:dyDescent="0.35">
      <c r="J489" s="66"/>
      <c r="AL489" s="67"/>
      <c r="AV489" s="68"/>
      <c r="AW489" s="68"/>
      <c r="BO489" s="68"/>
      <c r="BP489" s="68"/>
    </row>
    <row r="490" spans="10:68" ht="14.25" customHeight="1" x14ac:dyDescent="0.35">
      <c r="J490" s="66"/>
      <c r="AL490" s="67"/>
      <c r="AV490" s="68"/>
      <c r="AW490" s="68"/>
      <c r="BO490" s="68"/>
      <c r="BP490" s="68"/>
    </row>
    <row r="491" spans="10:68" ht="14.25" customHeight="1" x14ac:dyDescent="0.35">
      <c r="J491" s="66"/>
      <c r="AL491" s="67"/>
      <c r="AV491" s="68"/>
      <c r="AW491" s="68"/>
      <c r="BO491" s="68"/>
      <c r="BP491" s="68"/>
    </row>
    <row r="492" spans="10:68" ht="14.25" customHeight="1" x14ac:dyDescent="0.35">
      <c r="J492" s="66"/>
      <c r="AL492" s="67"/>
      <c r="AV492" s="68"/>
      <c r="AW492" s="68"/>
      <c r="BO492" s="68"/>
      <c r="BP492" s="68"/>
    </row>
    <row r="493" spans="10:68" ht="14.25" customHeight="1" x14ac:dyDescent="0.35">
      <c r="J493" s="66"/>
      <c r="AL493" s="67"/>
      <c r="AV493" s="68"/>
      <c r="AW493" s="68"/>
      <c r="BO493" s="68"/>
      <c r="BP493" s="68"/>
    </row>
    <row r="494" spans="10:68" ht="14.25" customHeight="1" x14ac:dyDescent="0.35">
      <c r="J494" s="66"/>
      <c r="AL494" s="67"/>
      <c r="AV494" s="68"/>
      <c r="AW494" s="68"/>
      <c r="BO494" s="68"/>
      <c r="BP494" s="68"/>
    </row>
    <row r="495" spans="10:68" ht="14.25" customHeight="1" x14ac:dyDescent="0.35">
      <c r="J495" s="66"/>
      <c r="AL495" s="67"/>
      <c r="AV495" s="68"/>
      <c r="AW495" s="68"/>
      <c r="BO495" s="68"/>
      <c r="BP495" s="68"/>
    </row>
    <row r="496" spans="10:68" ht="14.25" customHeight="1" x14ac:dyDescent="0.35">
      <c r="J496" s="66"/>
      <c r="AL496" s="67"/>
      <c r="AV496" s="68"/>
      <c r="AW496" s="68"/>
      <c r="BO496" s="68"/>
      <c r="BP496" s="68"/>
    </row>
    <row r="497" spans="10:68" ht="14.25" customHeight="1" x14ac:dyDescent="0.35">
      <c r="J497" s="66"/>
      <c r="AL497" s="67"/>
      <c r="AV497" s="68"/>
      <c r="AW497" s="68"/>
      <c r="BO497" s="68"/>
      <c r="BP497" s="68"/>
    </row>
    <row r="498" spans="10:68" ht="14.25" customHeight="1" x14ac:dyDescent="0.35">
      <c r="J498" s="66"/>
      <c r="AL498" s="67"/>
      <c r="AV498" s="68"/>
      <c r="AW498" s="68"/>
      <c r="BO498" s="68"/>
      <c r="BP498" s="68"/>
    </row>
    <row r="499" spans="10:68" ht="14.25" customHeight="1" x14ac:dyDescent="0.35">
      <c r="J499" s="66"/>
      <c r="AL499" s="67"/>
      <c r="AV499" s="68"/>
      <c r="AW499" s="68"/>
      <c r="BO499" s="68"/>
      <c r="BP499" s="68"/>
    </row>
    <row r="500" spans="10:68" ht="14.25" customHeight="1" x14ac:dyDescent="0.35">
      <c r="J500" s="66"/>
      <c r="AL500" s="67"/>
      <c r="AV500" s="68"/>
      <c r="AW500" s="68"/>
      <c r="BO500" s="68"/>
      <c r="BP500" s="68"/>
    </row>
    <row r="501" spans="10:68" ht="14.25" customHeight="1" x14ac:dyDescent="0.35">
      <c r="J501" s="66"/>
      <c r="AL501" s="67"/>
      <c r="AV501" s="68"/>
      <c r="AW501" s="68"/>
      <c r="BO501" s="68"/>
      <c r="BP501" s="68"/>
    </row>
    <row r="502" spans="10:68" ht="14.25" customHeight="1" x14ac:dyDescent="0.35">
      <c r="J502" s="66"/>
      <c r="AL502" s="67"/>
      <c r="AV502" s="68"/>
      <c r="AW502" s="68"/>
      <c r="BO502" s="68"/>
      <c r="BP502" s="68"/>
    </row>
    <row r="503" spans="10:68" ht="14.25" customHeight="1" x14ac:dyDescent="0.35">
      <c r="J503" s="66"/>
      <c r="AL503" s="67"/>
      <c r="AV503" s="68"/>
      <c r="AW503" s="68"/>
      <c r="BO503" s="68"/>
      <c r="BP503" s="68"/>
    </row>
    <row r="504" spans="10:68" ht="14.25" customHeight="1" x14ac:dyDescent="0.35">
      <c r="J504" s="66"/>
      <c r="AL504" s="67"/>
      <c r="AV504" s="68"/>
      <c r="AW504" s="68"/>
      <c r="BO504" s="68"/>
      <c r="BP504" s="68"/>
    </row>
    <row r="505" spans="10:68" ht="14.25" customHeight="1" x14ac:dyDescent="0.35">
      <c r="J505" s="66"/>
      <c r="AL505" s="67"/>
      <c r="AV505" s="68"/>
      <c r="AW505" s="68"/>
      <c r="BO505" s="68"/>
      <c r="BP505" s="68"/>
    </row>
    <row r="506" spans="10:68" ht="14.25" customHeight="1" x14ac:dyDescent="0.35">
      <c r="J506" s="66"/>
      <c r="AL506" s="67"/>
      <c r="AV506" s="68"/>
      <c r="AW506" s="68"/>
      <c r="BO506" s="68"/>
      <c r="BP506" s="68"/>
    </row>
    <row r="507" spans="10:68" ht="14.25" customHeight="1" x14ac:dyDescent="0.35">
      <c r="J507" s="66"/>
      <c r="AL507" s="67"/>
      <c r="AV507" s="68"/>
      <c r="AW507" s="68"/>
      <c r="BO507" s="68"/>
      <c r="BP507" s="68"/>
    </row>
    <row r="508" spans="10:68" ht="14.25" customHeight="1" x14ac:dyDescent="0.35">
      <c r="J508" s="66"/>
      <c r="AL508" s="67"/>
      <c r="AV508" s="68"/>
      <c r="AW508" s="68"/>
      <c r="BO508" s="68"/>
      <c r="BP508" s="68"/>
    </row>
    <row r="509" spans="10:68" ht="14.25" customHeight="1" x14ac:dyDescent="0.35">
      <c r="J509" s="66"/>
      <c r="AL509" s="67"/>
      <c r="AV509" s="68"/>
      <c r="AW509" s="68"/>
      <c r="BO509" s="68"/>
      <c r="BP509" s="68"/>
    </row>
    <row r="510" spans="10:68" ht="14.25" customHeight="1" x14ac:dyDescent="0.35">
      <c r="J510" s="66"/>
      <c r="AL510" s="67"/>
      <c r="AV510" s="68"/>
      <c r="AW510" s="68"/>
      <c r="BO510" s="68"/>
      <c r="BP510" s="68"/>
    </row>
    <row r="511" spans="10:68" ht="14.25" customHeight="1" x14ac:dyDescent="0.35">
      <c r="J511" s="66"/>
      <c r="AL511" s="67"/>
      <c r="AV511" s="68"/>
      <c r="AW511" s="68"/>
      <c r="BO511" s="68"/>
      <c r="BP511" s="68"/>
    </row>
    <row r="512" spans="10:68" ht="14.25" customHeight="1" x14ac:dyDescent="0.35">
      <c r="J512" s="66"/>
      <c r="AL512" s="67"/>
      <c r="AV512" s="68"/>
      <c r="AW512" s="68"/>
      <c r="BO512" s="68"/>
      <c r="BP512" s="68"/>
    </row>
    <row r="513" spans="10:68" ht="14.25" customHeight="1" x14ac:dyDescent="0.35">
      <c r="J513" s="66"/>
      <c r="AL513" s="67"/>
      <c r="AV513" s="68"/>
      <c r="AW513" s="68"/>
      <c r="BO513" s="68"/>
      <c r="BP513" s="68"/>
    </row>
    <row r="514" spans="10:68" ht="14.25" customHeight="1" x14ac:dyDescent="0.35">
      <c r="J514" s="66"/>
      <c r="AL514" s="67"/>
      <c r="AV514" s="68"/>
      <c r="AW514" s="68"/>
      <c r="BO514" s="68"/>
      <c r="BP514" s="68"/>
    </row>
    <row r="515" spans="10:68" ht="14.25" customHeight="1" x14ac:dyDescent="0.35">
      <c r="J515" s="66"/>
      <c r="AL515" s="67"/>
      <c r="AV515" s="68"/>
      <c r="AW515" s="68"/>
      <c r="BO515" s="68"/>
      <c r="BP515" s="68"/>
    </row>
    <row r="516" spans="10:68" ht="14.25" customHeight="1" x14ac:dyDescent="0.35">
      <c r="J516" s="66"/>
      <c r="AL516" s="67"/>
      <c r="AV516" s="68"/>
      <c r="AW516" s="68"/>
      <c r="BO516" s="68"/>
      <c r="BP516" s="68"/>
    </row>
    <row r="517" spans="10:68" ht="14.25" customHeight="1" x14ac:dyDescent="0.35">
      <c r="J517" s="66"/>
      <c r="AL517" s="67"/>
      <c r="AV517" s="68"/>
      <c r="AW517" s="68"/>
      <c r="BO517" s="68"/>
      <c r="BP517" s="68"/>
    </row>
    <row r="518" spans="10:68" ht="14.25" customHeight="1" x14ac:dyDescent="0.35">
      <c r="J518" s="66"/>
      <c r="AL518" s="67"/>
      <c r="AV518" s="68"/>
      <c r="AW518" s="68"/>
      <c r="BO518" s="68"/>
      <c r="BP518" s="68"/>
    </row>
    <row r="519" spans="10:68" ht="14.25" customHeight="1" x14ac:dyDescent="0.35">
      <c r="J519" s="66"/>
      <c r="AL519" s="67"/>
      <c r="AV519" s="68"/>
      <c r="AW519" s="68"/>
      <c r="BO519" s="68"/>
      <c r="BP519" s="68"/>
    </row>
    <row r="520" spans="10:68" ht="14.25" customHeight="1" x14ac:dyDescent="0.35">
      <c r="J520" s="66"/>
      <c r="AL520" s="67"/>
      <c r="AV520" s="68"/>
      <c r="AW520" s="68"/>
      <c r="BO520" s="68"/>
      <c r="BP520" s="68"/>
    </row>
    <row r="521" spans="10:68" ht="14.25" customHeight="1" x14ac:dyDescent="0.35">
      <c r="J521" s="66"/>
      <c r="AL521" s="67"/>
      <c r="AV521" s="68"/>
      <c r="AW521" s="68"/>
      <c r="BO521" s="68"/>
      <c r="BP521" s="68"/>
    </row>
    <row r="522" spans="10:68" ht="14.25" customHeight="1" x14ac:dyDescent="0.35">
      <c r="J522" s="66"/>
      <c r="AL522" s="67"/>
      <c r="AV522" s="68"/>
      <c r="AW522" s="68"/>
      <c r="BO522" s="68"/>
      <c r="BP522" s="68"/>
    </row>
    <row r="523" spans="10:68" ht="14.25" customHeight="1" x14ac:dyDescent="0.35">
      <c r="J523" s="66"/>
      <c r="AL523" s="67"/>
      <c r="AV523" s="68"/>
      <c r="AW523" s="68"/>
      <c r="BO523" s="68"/>
      <c r="BP523" s="68"/>
    </row>
    <row r="524" spans="10:68" ht="14.25" customHeight="1" x14ac:dyDescent="0.35">
      <c r="J524" s="66"/>
      <c r="AL524" s="67"/>
      <c r="AV524" s="68"/>
      <c r="AW524" s="68"/>
      <c r="BO524" s="68"/>
      <c r="BP524" s="68"/>
    </row>
    <row r="525" spans="10:68" ht="14.25" customHeight="1" x14ac:dyDescent="0.35">
      <c r="J525" s="66"/>
      <c r="AL525" s="67"/>
      <c r="AV525" s="68"/>
      <c r="AW525" s="68"/>
      <c r="BO525" s="68"/>
      <c r="BP525" s="68"/>
    </row>
    <row r="526" spans="10:68" ht="14.25" customHeight="1" x14ac:dyDescent="0.35">
      <c r="J526" s="66"/>
      <c r="AL526" s="67"/>
      <c r="AV526" s="68"/>
      <c r="AW526" s="68"/>
      <c r="BO526" s="68"/>
      <c r="BP526" s="68"/>
    </row>
    <row r="527" spans="10:68" ht="14.25" customHeight="1" x14ac:dyDescent="0.35">
      <c r="J527" s="66"/>
      <c r="AL527" s="67"/>
      <c r="AV527" s="68"/>
      <c r="AW527" s="68"/>
      <c r="BO527" s="68"/>
      <c r="BP527" s="68"/>
    </row>
    <row r="528" spans="10:68" ht="14.25" customHeight="1" x14ac:dyDescent="0.35">
      <c r="J528" s="66"/>
      <c r="AL528" s="67"/>
      <c r="AV528" s="68"/>
      <c r="AW528" s="68"/>
      <c r="BO528" s="68"/>
      <c r="BP528" s="68"/>
    </row>
    <row r="529" spans="10:68" ht="14.25" customHeight="1" x14ac:dyDescent="0.35">
      <c r="J529" s="66"/>
      <c r="AL529" s="67"/>
      <c r="AV529" s="68"/>
      <c r="AW529" s="68"/>
      <c r="BO529" s="68"/>
      <c r="BP529" s="68"/>
    </row>
    <row r="530" spans="10:68" ht="14.25" customHeight="1" x14ac:dyDescent="0.35">
      <c r="J530" s="66"/>
      <c r="AL530" s="67"/>
      <c r="AV530" s="68"/>
      <c r="AW530" s="68"/>
      <c r="BO530" s="68"/>
      <c r="BP530" s="68"/>
    </row>
    <row r="531" spans="10:68" ht="14.25" customHeight="1" x14ac:dyDescent="0.35">
      <c r="J531" s="66"/>
      <c r="AL531" s="67"/>
      <c r="AV531" s="68"/>
      <c r="AW531" s="68"/>
      <c r="BO531" s="68"/>
      <c r="BP531" s="68"/>
    </row>
    <row r="532" spans="10:68" ht="14.25" customHeight="1" x14ac:dyDescent="0.35">
      <c r="J532" s="66"/>
      <c r="AL532" s="67"/>
      <c r="AV532" s="68"/>
      <c r="AW532" s="68"/>
      <c r="BO532" s="68"/>
      <c r="BP532" s="68"/>
    </row>
    <row r="533" spans="10:68" ht="14.25" customHeight="1" x14ac:dyDescent="0.35">
      <c r="J533" s="66"/>
      <c r="AL533" s="67"/>
      <c r="AV533" s="68"/>
      <c r="AW533" s="68"/>
      <c r="BO533" s="68"/>
      <c r="BP533" s="68"/>
    </row>
    <row r="534" spans="10:68" ht="14.25" customHeight="1" x14ac:dyDescent="0.35">
      <c r="J534" s="66"/>
      <c r="AL534" s="67"/>
      <c r="AV534" s="68"/>
      <c r="AW534" s="68"/>
      <c r="BO534" s="68"/>
      <c r="BP534" s="68"/>
    </row>
    <row r="535" spans="10:68" ht="14.25" customHeight="1" x14ac:dyDescent="0.35">
      <c r="J535" s="66"/>
      <c r="AL535" s="67"/>
      <c r="AV535" s="68"/>
      <c r="AW535" s="68"/>
      <c r="BO535" s="68"/>
      <c r="BP535" s="68"/>
    </row>
    <row r="536" spans="10:68" ht="14.25" customHeight="1" x14ac:dyDescent="0.35">
      <c r="J536" s="66"/>
      <c r="AL536" s="67"/>
      <c r="AV536" s="68"/>
      <c r="AW536" s="68"/>
      <c r="BO536" s="68"/>
      <c r="BP536" s="68"/>
    </row>
    <row r="537" spans="10:68" ht="14.25" customHeight="1" x14ac:dyDescent="0.35">
      <c r="J537" s="66"/>
      <c r="AL537" s="67"/>
      <c r="AV537" s="68"/>
      <c r="AW537" s="68"/>
      <c r="BO537" s="68"/>
      <c r="BP537" s="68"/>
    </row>
    <row r="538" spans="10:68" ht="14.25" customHeight="1" x14ac:dyDescent="0.35">
      <c r="J538" s="66"/>
      <c r="AL538" s="67"/>
      <c r="AV538" s="68"/>
      <c r="AW538" s="68"/>
      <c r="BO538" s="68"/>
      <c r="BP538" s="68"/>
    </row>
    <row r="539" spans="10:68" ht="14.25" customHeight="1" x14ac:dyDescent="0.35">
      <c r="J539" s="66"/>
      <c r="AL539" s="67"/>
      <c r="AV539" s="68"/>
      <c r="AW539" s="68"/>
      <c r="BO539" s="68"/>
      <c r="BP539" s="68"/>
    </row>
    <row r="540" spans="10:68" ht="14.25" customHeight="1" x14ac:dyDescent="0.35">
      <c r="J540" s="66"/>
      <c r="AL540" s="67"/>
      <c r="AV540" s="68"/>
      <c r="AW540" s="68"/>
      <c r="BO540" s="68"/>
      <c r="BP540" s="68"/>
    </row>
    <row r="541" spans="10:68" ht="14.25" customHeight="1" x14ac:dyDescent="0.35">
      <c r="J541" s="66"/>
      <c r="AL541" s="67"/>
      <c r="AV541" s="68"/>
      <c r="AW541" s="68"/>
      <c r="BO541" s="68"/>
      <c r="BP541" s="68"/>
    </row>
    <row r="542" spans="10:68" ht="14.25" customHeight="1" x14ac:dyDescent="0.35">
      <c r="J542" s="66"/>
      <c r="AL542" s="67"/>
      <c r="AV542" s="68"/>
      <c r="AW542" s="68"/>
      <c r="BO542" s="68"/>
      <c r="BP542" s="68"/>
    </row>
    <row r="543" spans="10:68" ht="14.25" customHeight="1" x14ac:dyDescent="0.35">
      <c r="J543" s="66"/>
      <c r="AL543" s="67"/>
      <c r="AV543" s="68"/>
      <c r="AW543" s="68"/>
      <c r="BO543" s="68"/>
      <c r="BP543" s="68"/>
    </row>
    <row r="544" spans="10:68" ht="14.25" customHeight="1" x14ac:dyDescent="0.35">
      <c r="J544" s="66"/>
      <c r="AL544" s="67"/>
      <c r="AV544" s="68"/>
      <c r="AW544" s="68"/>
      <c r="BO544" s="68"/>
      <c r="BP544" s="68"/>
    </row>
    <row r="545" spans="10:68" ht="14.25" customHeight="1" x14ac:dyDescent="0.35">
      <c r="J545" s="66"/>
      <c r="AL545" s="67"/>
      <c r="AV545" s="68"/>
      <c r="AW545" s="68"/>
      <c r="BO545" s="68"/>
      <c r="BP545" s="68"/>
    </row>
    <row r="546" spans="10:68" ht="14.25" customHeight="1" x14ac:dyDescent="0.35">
      <c r="J546" s="66"/>
      <c r="AL546" s="67"/>
      <c r="AV546" s="68"/>
      <c r="AW546" s="68"/>
      <c r="BO546" s="68"/>
      <c r="BP546" s="68"/>
    </row>
    <row r="547" spans="10:68" ht="14.25" customHeight="1" x14ac:dyDescent="0.35">
      <c r="J547" s="66"/>
      <c r="AL547" s="67"/>
      <c r="AV547" s="68"/>
      <c r="AW547" s="68"/>
      <c r="BO547" s="68"/>
      <c r="BP547" s="68"/>
    </row>
    <row r="548" spans="10:68" ht="14.25" customHeight="1" x14ac:dyDescent="0.35">
      <c r="J548" s="66"/>
      <c r="AL548" s="67"/>
      <c r="AV548" s="68"/>
      <c r="AW548" s="68"/>
      <c r="BO548" s="68"/>
      <c r="BP548" s="68"/>
    </row>
    <row r="549" spans="10:68" ht="14.25" customHeight="1" x14ac:dyDescent="0.35">
      <c r="J549" s="66"/>
      <c r="AL549" s="67"/>
      <c r="AV549" s="68"/>
      <c r="AW549" s="68"/>
      <c r="BO549" s="68"/>
      <c r="BP549" s="68"/>
    </row>
    <row r="550" spans="10:68" ht="14.25" customHeight="1" x14ac:dyDescent="0.35">
      <c r="J550" s="66"/>
      <c r="AL550" s="67"/>
      <c r="AV550" s="68"/>
      <c r="AW550" s="68"/>
      <c r="BO550" s="68"/>
      <c r="BP550" s="68"/>
    </row>
    <row r="551" spans="10:68" ht="14.25" customHeight="1" x14ac:dyDescent="0.35">
      <c r="J551" s="66"/>
      <c r="AL551" s="67"/>
      <c r="AV551" s="68"/>
      <c r="AW551" s="68"/>
      <c r="BO551" s="68"/>
      <c r="BP551" s="68"/>
    </row>
    <row r="552" spans="10:68" ht="14.25" customHeight="1" x14ac:dyDescent="0.35">
      <c r="J552" s="66"/>
      <c r="AL552" s="67"/>
      <c r="AV552" s="68"/>
      <c r="AW552" s="68"/>
      <c r="BO552" s="68"/>
      <c r="BP552" s="68"/>
    </row>
    <row r="553" spans="10:68" ht="14.25" customHeight="1" x14ac:dyDescent="0.35">
      <c r="J553" s="66"/>
      <c r="AL553" s="67"/>
      <c r="AV553" s="68"/>
      <c r="AW553" s="68"/>
      <c r="BO553" s="68"/>
      <c r="BP553" s="68"/>
    </row>
    <row r="554" spans="10:68" ht="14.25" customHeight="1" x14ac:dyDescent="0.35">
      <c r="J554" s="66"/>
      <c r="AL554" s="67"/>
      <c r="AV554" s="68"/>
      <c r="AW554" s="68"/>
      <c r="BO554" s="68"/>
      <c r="BP554" s="68"/>
    </row>
    <row r="555" spans="10:68" ht="14.25" customHeight="1" x14ac:dyDescent="0.35">
      <c r="J555" s="66"/>
      <c r="AL555" s="67"/>
      <c r="AV555" s="68"/>
      <c r="AW555" s="68"/>
      <c r="BO555" s="68"/>
      <c r="BP555" s="68"/>
    </row>
    <row r="556" spans="10:68" ht="14.25" customHeight="1" x14ac:dyDescent="0.35">
      <c r="J556" s="66"/>
      <c r="AL556" s="67"/>
      <c r="AV556" s="68"/>
      <c r="AW556" s="68"/>
      <c r="BO556" s="68"/>
      <c r="BP556" s="68"/>
    </row>
    <row r="557" spans="10:68" ht="14.25" customHeight="1" x14ac:dyDescent="0.35">
      <c r="J557" s="66"/>
      <c r="AL557" s="67"/>
      <c r="AV557" s="68"/>
      <c r="AW557" s="68"/>
      <c r="BO557" s="68"/>
      <c r="BP557" s="68"/>
    </row>
    <row r="558" spans="10:68" ht="14.25" customHeight="1" x14ac:dyDescent="0.35">
      <c r="J558" s="66"/>
      <c r="AL558" s="67"/>
      <c r="AV558" s="68"/>
      <c r="AW558" s="68"/>
      <c r="BO558" s="68"/>
      <c r="BP558" s="68"/>
    </row>
    <row r="559" spans="10:68" ht="14.25" customHeight="1" x14ac:dyDescent="0.35">
      <c r="J559" s="66"/>
      <c r="AL559" s="67"/>
      <c r="AV559" s="68"/>
      <c r="AW559" s="68"/>
      <c r="BO559" s="68"/>
      <c r="BP559" s="68"/>
    </row>
    <row r="560" spans="10:68" ht="14.25" customHeight="1" x14ac:dyDescent="0.35">
      <c r="J560" s="66"/>
      <c r="AL560" s="67"/>
      <c r="AV560" s="68"/>
      <c r="AW560" s="68"/>
      <c r="BO560" s="68"/>
      <c r="BP560" s="68"/>
    </row>
    <row r="561" spans="10:68" ht="14.25" customHeight="1" x14ac:dyDescent="0.35">
      <c r="J561" s="66"/>
      <c r="AL561" s="67"/>
      <c r="AV561" s="68"/>
      <c r="AW561" s="68"/>
      <c r="BO561" s="68"/>
      <c r="BP561" s="68"/>
    </row>
    <row r="562" spans="10:68" ht="14.25" customHeight="1" x14ac:dyDescent="0.35">
      <c r="J562" s="66"/>
      <c r="AL562" s="67"/>
      <c r="AV562" s="68"/>
      <c r="AW562" s="68"/>
      <c r="BO562" s="68"/>
      <c r="BP562" s="68"/>
    </row>
    <row r="563" spans="10:68" ht="14.25" customHeight="1" x14ac:dyDescent="0.35">
      <c r="J563" s="66"/>
      <c r="AL563" s="67"/>
      <c r="AV563" s="68"/>
      <c r="AW563" s="68"/>
      <c r="BO563" s="68"/>
      <c r="BP563" s="68"/>
    </row>
    <row r="564" spans="10:68" ht="14.25" customHeight="1" x14ac:dyDescent="0.35">
      <c r="J564" s="66"/>
      <c r="AL564" s="67"/>
      <c r="AV564" s="68"/>
      <c r="AW564" s="68"/>
      <c r="BO564" s="68"/>
      <c r="BP564" s="68"/>
    </row>
    <row r="565" spans="10:68" ht="14.25" customHeight="1" x14ac:dyDescent="0.35">
      <c r="J565" s="66"/>
      <c r="AL565" s="67"/>
      <c r="AV565" s="68"/>
      <c r="AW565" s="68"/>
      <c r="BO565" s="68"/>
      <c r="BP565" s="68"/>
    </row>
    <row r="566" spans="10:68" ht="14.25" customHeight="1" x14ac:dyDescent="0.35">
      <c r="J566" s="66"/>
      <c r="AL566" s="67"/>
      <c r="AV566" s="68"/>
      <c r="AW566" s="68"/>
      <c r="BO566" s="68"/>
      <c r="BP566" s="68"/>
    </row>
    <row r="567" spans="10:68" ht="14.25" customHeight="1" x14ac:dyDescent="0.35">
      <c r="J567" s="66"/>
      <c r="AL567" s="67"/>
      <c r="AV567" s="68"/>
      <c r="AW567" s="68"/>
      <c r="BO567" s="68"/>
      <c r="BP567" s="68"/>
    </row>
    <row r="568" spans="10:68" ht="14.25" customHeight="1" x14ac:dyDescent="0.35">
      <c r="J568" s="66"/>
      <c r="AL568" s="67"/>
      <c r="AV568" s="68"/>
      <c r="AW568" s="68"/>
      <c r="BO568" s="68"/>
      <c r="BP568" s="68"/>
    </row>
    <row r="569" spans="10:68" ht="14.25" customHeight="1" x14ac:dyDescent="0.35">
      <c r="J569" s="66"/>
      <c r="AL569" s="67"/>
      <c r="AV569" s="68"/>
      <c r="AW569" s="68"/>
      <c r="BO569" s="68"/>
      <c r="BP569" s="68"/>
    </row>
    <row r="570" spans="10:68" ht="14.25" customHeight="1" x14ac:dyDescent="0.35">
      <c r="J570" s="66"/>
      <c r="AL570" s="67"/>
      <c r="AV570" s="68"/>
      <c r="AW570" s="68"/>
      <c r="BO570" s="68"/>
      <c r="BP570" s="68"/>
    </row>
    <row r="571" spans="10:68" ht="14.25" customHeight="1" x14ac:dyDescent="0.35">
      <c r="J571" s="66"/>
      <c r="AL571" s="67"/>
      <c r="AV571" s="68"/>
      <c r="AW571" s="68"/>
      <c r="BO571" s="68"/>
      <c r="BP571" s="68"/>
    </row>
    <row r="572" spans="10:68" ht="14.25" customHeight="1" x14ac:dyDescent="0.35">
      <c r="J572" s="66"/>
      <c r="AL572" s="67"/>
      <c r="AV572" s="68"/>
      <c r="AW572" s="68"/>
      <c r="BO572" s="68"/>
      <c r="BP572" s="68"/>
    </row>
    <row r="573" spans="10:68" ht="14.25" customHeight="1" x14ac:dyDescent="0.35">
      <c r="J573" s="66"/>
      <c r="AL573" s="67"/>
      <c r="AV573" s="68"/>
      <c r="AW573" s="68"/>
      <c r="BO573" s="68"/>
      <c r="BP573" s="68"/>
    </row>
    <row r="574" spans="10:68" ht="14.25" customHeight="1" x14ac:dyDescent="0.35">
      <c r="J574" s="66"/>
      <c r="AL574" s="67"/>
      <c r="AV574" s="68"/>
      <c r="AW574" s="68"/>
      <c r="BO574" s="68"/>
      <c r="BP574" s="68"/>
    </row>
    <row r="575" spans="10:68" ht="14.25" customHeight="1" x14ac:dyDescent="0.35">
      <c r="J575" s="66"/>
      <c r="AL575" s="67"/>
      <c r="AV575" s="68"/>
      <c r="AW575" s="68"/>
      <c r="BO575" s="68"/>
      <c r="BP575" s="68"/>
    </row>
    <row r="576" spans="10:68" ht="14.25" customHeight="1" x14ac:dyDescent="0.35">
      <c r="J576" s="66"/>
      <c r="AL576" s="67"/>
      <c r="AV576" s="68"/>
      <c r="AW576" s="68"/>
      <c r="BO576" s="68"/>
      <c r="BP576" s="68"/>
    </row>
    <row r="577" spans="10:68" ht="14.25" customHeight="1" x14ac:dyDescent="0.35">
      <c r="J577" s="66"/>
      <c r="AL577" s="67"/>
      <c r="AV577" s="68"/>
      <c r="AW577" s="68"/>
      <c r="BO577" s="68"/>
      <c r="BP577" s="68"/>
    </row>
    <row r="578" spans="10:68" ht="14.25" customHeight="1" x14ac:dyDescent="0.35">
      <c r="J578" s="66"/>
      <c r="AL578" s="67"/>
      <c r="AV578" s="68"/>
      <c r="AW578" s="68"/>
      <c r="BO578" s="68"/>
      <c r="BP578" s="68"/>
    </row>
    <row r="579" spans="10:68" ht="14.25" customHeight="1" x14ac:dyDescent="0.35">
      <c r="J579" s="66"/>
      <c r="AL579" s="67"/>
      <c r="AV579" s="68"/>
      <c r="AW579" s="68"/>
      <c r="BO579" s="68"/>
      <c r="BP579" s="68"/>
    </row>
    <row r="580" spans="10:68" ht="14.25" customHeight="1" x14ac:dyDescent="0.35">
      <c r="J580" s="66"/>
      <c r="AL580" s="67"/>
      <c r="AV580" s="68"/>
      <c r="AW580" s="68"/>
      <c r="BO580" s="68"/>
      <c r="BP580" s="68"/>
    </row>
    <row r="581" spans="10:68" ht="14.25" customHeight="1" x14ac:dyDescent="0.35">
      <c r="J581" s="66"/>
      <c r="AL581" s="67"/>
      <c r="AV581" s="68"/>
      <c r="AW581" s="68"/>
      <c r="BO581" s="68"/>
      <c r="BP581" s="68"/>
    </row>
    <row r="582" spans="10:68" ht="14.25" customHeight="1" x14ac:dyDescent="0.35">
      <c r="J582" s="66"/>
      <c r="AL582" s="67"/>
      <c r="AV582" s="68"/>
      <c r="AW582" s="68"/>
      <c r="BO582" s="68"/>
      <c r="BP582" s="68"/>
    </row>
    <row r="583" spans="10:68" ht="14.25" customHeight="1" x14ac:dyDescent="0.35">
      <c r="J583" s="66"/>
      <c r="AL583" s="67"/>
      <c r="AV583" s="68"/>
      <c r="AW583" s="68"/>
      <c r="BO583" s="68"/>
      <c r="BP583" s="68"/>
    </row>
    <row r="584" spans="10:68" ht="14.25" customHeight="1" x14ac:dyDescent="0.35">
      <c r="J584" s="66"/>
      <c r="AL584" s="67"/>
      <c r="AV584" s="68"/>
      <c r="AW584" s="68"/>
      <c r="BO584" s="68"/>
      <c r="BP584" s="68"/>
    </row>
    <row r="585" spans="10:68" ht="14.25" customHeight="1" x14ac:dyDescent="0.35">
      <c r="J585" s="66"/>
      <c r="AL585" s="67"/>
      <c r="AV585" s="68"/>
      <c r="AW585" s="68"/>
      <c r="BO585" s="68"/>
      <c r="BP585" s="68"/>
    </row>
    <row r="586" spans="10:68" ht="14.25" customHeight="1" x14ac:dyDescent="0.35">
      <c r="J586" s="66"/>
      <c r="AL586" s="67"/>
      <c r="AV586" s="68"/>
      <c r="AW586" s="68"/>
      <c r="BO586" s="68"/>
      <c r="BP586" s="68"/>
    </row>
    <row r="587" spans="10:68" ht="14.25" customHeight="1" x14ac:dyDescent="0.35">
      <c r="J587" s="66"/>
      <c r="AL587" s="67"/>
      <c r="AV587" s="68"/>
      <c r="AW587" s="68"/>
      <c r="BO587" s="68"/>
      <c r="BP587" s="68"/>
    </row>
    <row r="588" spans="10:68" ht="14.25" customHeight="1" x14ac:dyDescent="0.35">
      <c r="J588" s="66"/>
      <c r="AL588" s="67"/>
      <c r="AV588" s="68"/>
      <c r="AW588" s="68"/>
      <c r="BO588" s="68"/>
      <c r="BP588" s="68"/>
    </row>
    <row r="589" spans="10:68" ht="14.25" customHeight="1" x14ac:dyDescent="0.35">
      <c r="J589" s="66"/>
      <c r="AL589" s="67"/>
      <c r="AV589" s="68"/>
      <c r="AW589" s="68"/>
      <c r="BO589" s="68"/>
      <c r="BP589" s="68"/>
    </row>
    <row r="590" spans="10:68" ht="14.25" customHeight="1" x14ac:dyDescent="0.35">
      <c r="J590" s="66"/>
      <c r="AL590" s="67"/>
      <c r="AV590" s="68"/>
      <c r="AW590" s="68"/>
      <c r="BO590" s="68"/>
      <c r="BP590" s="68"/>
    </row>
    <row r="591" spans="10:68" ht="14.25" customHeight="1" x14ac:dyDescent="0.35">
      <c r="J591" s="66"/>
      <c r="AL591" s="67"/>
      <c r="AV591" s="68"/>
      <c r="AW591" s="68"/>
      <c r="BO591" s="68"/>
      <c r="BP591" s="68"/>
    </row>
    <row r="592" spans="10:68" ht="14.25" customHeight="1" x14ac:dyDescent="0.35">
      <c r="J592" s="66"/>
      <c r="AL592" s="67"/>
      <c r="AV592" s="68"/>
      <c r="AW592" s="68"/>
      <c r="BO592" s="68"/>
      <c r="BP592" s="68"/>
    </row>
    <row r="593" spans="10:68" ht="14.25" customHeight="1" x14ac:dyDescent="0.35">
      <c r="J593" s="66"/>
      <c r="AL593" s="67"/>
      <c r="AV593" s="68"/>
      <c r="AW593" s="68"/>
      <c r="BO593" s="68"/>
      <c r="BP593" s="68"/>
    </row>
    <row r="594" spans="10:68" ht="14.25" customHeight="1" x14ac:dyDescent="0.35">
      <c r="J594" s="66"/>
      <c r="AL594" s="67"/>
      <c r="AV594" s="68"/>
      <c r="AW594" s="68"/>
      <c r="BO594" s="68"/>
      <c r="BP594" s="68"/>
    </row>
    <row r="595" spans="10:68" ht="14.25" customHeight="1" x14ac:dyDescent="0.35">
      <c r="J595" s="66"/>
      <c r="AL595" s="67"/>
      <c r="AV595" s="68"/>
      <c r="AW595" s="68"/>
      <c r="BO595" s="68"/>
      <c r="BP595" s="68"/>
    </row>
    <row r="596" spans="10:68" ht="14.25" customHeight="1" x14ac:dyDescent="0.35">
      <c r="J596" s="66"/>
      <c r="AL596" s="67"/>
      <c r="AV596" s="68"/>
      <c r="AW596" s="68"/>
      <c r="BO596" s="68"/>
      <c r="BP596" s="68"/>
    </row>
    <row r="597" spans="10:68" ht="14.25" customHeight="1" x14ac:dyDescent="0.35">
      <c r="J597" s="66"/>
      <c r="AL597" s="67"/>
      <c r="AV597" s="68"/>
      <c r="AW597" s="68"/>
      <c r="BO597" s="68"/>
      <c r="BP597" s="68"/>
    </row>
    <row r="598" spans="10:68" ht="14.25" customHeight="1" x14ac:dyDescent="0.35">
      <c r="J598" s="66"/>
      <c r="AL598" s="67"/>
      <c r="AV598" s="68"/>
      <c r="AW598" s="68"/>
      <c r="BO598" s="68"/>
      <c r="BP598" s="68"/>
    </row>
    <row r="599" spans="10:68" ht="14.25" customHeight="1" x14ac:dyDescent="0.35">
      <c r="J599" s="66"/>
      <c r="AL599" s="67"/>
      <c r="AV599" s="68"/>
      <c r="AW599" s="68"/>
      <c r="BO599" s="68"/>
      <c r="BP599" s="68"/>
    </row>
    <row r="600" spans="10:68" ht="14.25" customHeight="1" x14ac:dyDescent="0.35">
      <c r="J600" s="66"/>
      <c r="AL600" s="67"/>
      <c r="AV600" s="68"/>
      <c r="AW600" s="68"/>
      <c r="BO600" s="68"/>
      <c r="BP600" s="68"/>
    </row>
    <row r="601" spans="10:68" ht="14.25" customHeight="1" x14ac:dyDescent="0.35">
      <c r="J601" s="66"/>
      <c r="AL601" s="67"/>
      <c r="AV601" s="68"/>
      <c r="AW601" s="68"/>
      <c r="BO601" s="68"/>
      <c r="BP601" s="68"/>
    </row>
    <row r="602" spans="10:68" ht="14.25" customHeight="1" x14ac:dyDescent="0.35">
      <c r="J602" s="66"/>
      <c r="AL602" s="67"/>
      <c r="AV602" s="68"/>
      <c r="AW602" s="68"/>
      <c r="BO602" s="68"/>
      <c r="BP602" s="68"/>
    </row>
    <row r="603" spans="10:68" ht="14.25" customHeight="1" x14ac:dyDescent="0.35">
      <c r="J603" s="66"/>
      <c r="AL603" s="67"/>
      <c r="AV603" s="68"/>
      <c r="AW603" s="68"/>
      <c r="BO603" s="68"/>
      <c r="BP603" s="68"/>
    </row>
    <row r="604" spans="10:68" ht="14.25" customHeight="1" x14ac:dyDescent="0.35">
      <c r="J604" s="66"/>
      <c r="AL604" s="67"/>
      <c r="AV604" s="68"/>
      <c r="AW604" s="68"/>
      <c r="BO604" s="68"/>
      <c r="BP604" s="68"/>
    </row>
    <row r="605" spans="10:68" ht="14.25" customHeight="1" x14ac:dyDescent="0.35">
      <c r="J605" s="66"/>
      <c r="AL605" s="67"/>
      <c r="AV605" s="68"/>
      <c r="AW605" s="68"/>
      <c r="BO605" s="68"/>
      <c r="BP605" s="68"/>
    </row>
    <row r="606" spans="10:68" ht="14.25" customHeight="1" x14ac:dyDescent="0.35">
      <c r="J606" s="66"/>
      <c r="AL606" s="67"/>
      <c r="AV606" s="68"/>
      <c r="AW606" s="68"/>
      <c r="BO606" s="68"/>
      <c r="BP606" s="68"/>
    </row>
    <row r="607" spans="10:68" ht="14.25" customHeight="1" x14ac:dyDescent="0.35">
      <c r="J607" s="66"/>
      <c r="AL607" s="67"/>
      <c r="AV607" s="68"/>
      <c r="AW607" s="68"/>
      <c r="BO607" s="68"/>
      <c r="BP607" s="68"/>
    </row>
    <row r="608" spans="10:68" ht="14.25" customHeight="1" x14ac:dyDescent="0.35">
      <c r="J608" s="66"/>
      <c r="AL608" s="67"/>
      <c r="AV608" s="68"/>
      <c r="AW608" s="68"/>
      <c r="BO608" s="68"/>
      <c r="BP608" s="68"/>
    </row>
    <row r="609" spans="10:68" ht="14.25" customHeight="1" x14ac:dyDescent="0.35">
      <c r="J609" s="66"/>
      <c r="AL609" s="67"/>
      <c r="AV609" s="68"/>
      <c r="AW609" s="68"/>
      <c r="BO609" s="68"/>
      <c r="BP609" s="68"/>
    </row>
    <row r="610" spans="10:68" ht="14.25" customHeight="1" x14ac:dyDescent="0.35">
      <c r="J610" s="66"/>
      <c r="AL610" s="67"/>
      <c r="AV610" s="68"/>
      <c r="AW610" s="68"/>
      <c r="BO610" s="68"/>
      <c r="BP610" s="68"/>
    </row>
    <row r="611" spans="10:68" ht="14.25" customHeight="1" x14ac:dyDescent="0.35">
      <c r="J611" s="66"/>
      <c r="AL611" s="67"/>
      <c r="AV611" s="68"/>
      <c r="AW611" s="68"/>
      <c r="BO611" s="68"/>
      <c r="BP611" s="68"/>
    </row>
    <row r="612" spans="10:68" ht="14.25" customHeight="1" x14ac:dyDescent="0.35">
      <c r="J612" s="66"/>
      <c r="AL612" s="67"/>
      <c r="AV612" s="68"/>
      <c r="AW612" s="68"/>
      <c r="BO612" s="68"/>
      <c r="BP612" s="68"/>
    </row>
    <row r="613" spans="10:68" ht="14.25" customHeight="1" x14ac:dyDescent="0.35">
      <c r="J613" s="66"/>
      <c r="AL613" s="67"/>
      <c r="AV613" s="68"/>
      <c r="AW613" s="68"/>
      <c r="BO613" s="68"/>
      <c r="BP613" s="68"/>
    </row>
    <row r="614" spans="10:68" ht="14.25" customHeight="1" x14ac:dyDescent="0.35">
      <c r="J614" s="66"/>
      <c r="AL614" s="67"/>
      <c r="AV614" s="68"/>
      <c r="AW614" s="68"/>
      <c r="BO614" s="68"/>
      <c r="BP614" s="68"/>
    </row>
    <row r="615" spans="10:68" ht="14.25" customHeight="1" x14ac:dyDescent="0.35">
      <c r="J615" s="66"/>
      <c r="AL615" s="67"/>
      <c r="AV615" s="68"/>
      <c r="AW615" s="68"/>
      <c r="BO615" s="68"/>
      <c r="BP615" s="68"/>
    </row>
    <row r="616" spans="10:68" ht="14.25" customHeight="1" x14ac:dyDescent="0.35">
      <c r="J616" s="66"/>
      <c r="AL616" s="67"/>
      <c r="AV616" s="68"/>
      <c r="AW616" s="68"/>
      <c r="BO616" s="68"/>
      <c r="BP616" s="68"/>
    </row>
    <row r="617" spans="10:68" ht="14.25" customHeight="1" x14ac:dyDescent="0.35">
      <c r="J617" s="66"/>
      <c r="AL617" s="67"/>
      <c r="AV617" s="68"/>
      <c r="AW617" s="68"/>
      <c r="BO617" s="68"/>
      <c r="BP617" s="68"/>
    </row>
    <row r="618" spans="10:68" ht="14.25" customHeight="1" x14ac:dyDescent="0.35">
      <c r="J618" s="66"/>
      <c r="AL618" s="67"/>
      <c r="AV618" s="68"/>
      <c r="AW618" s="68"/>
      <c r="BO618" s="68"/>
      <c r="BP618" s="68"/>
    </row>
    <row r="619" spans="10:68" ht="14.25" customHeight="1" x14ac:dyDescent="0.35">
      <c r="J619" s="66"/>
      <c r="AL619" s="67"/>
      <c r="AV619" s="68"/>
      <c r="AW619" s="68"/>
      <c r="BO619" s="68"/>
      <c r="BP619" s="68"/>
    </row>
    <row r="620" spans="10:68" ht="14.25" customHeight="1" x14ac:dyDescent="0.35">
      <c r="J620" s="66"/>
      <c r="AL620" s="67"/>
      <c r="AV620" s="68"/>
      <c r="AW620" s="68"/>
      <c r="BO620" s="68"/>
      <c r="BP620" s="68"/>
    </row>
    <row r="621" spans="10:68" ht="14.25" customHeight="1" x14ac:dyDescent="0.35">
      <c r="J621" s="66"/>
      <c r="AL621" s="67"/>
      <c r="AV621" s="68"/>
      <c r="AW621" s="68"/>
      <c r="BO621" s="68"/>
      <c r="BP621" s="68"/>
    </row>
    <row r="622" spans="10:68" ht="14.25" customHeight="1" x14ac:dyDescent="0.35">
      <c r="J622" s="66"/>
      <c r="AL622" s="67"/>
      <c r="AV622" s="68"/>
      <c r="AW622" s="68"/>
      <c r="BO622" s="68"/>
      <c r="BP622" s="68"/>
    </row>
    <row r="623" spans="10:68" ht="14.25" customHeight="1" x14ac:dyDescent="0.35">
      <c r="J623" s="66"/>
      <c r="AL623" s="67"/>
      <c r="AV623" s="68"/>
      <c r="AW623" s="68"/>
      <c r="BO623" s="68"/>
      <c r="BP623" s="68"/>
    </row>
    <row r="624" spans="10:68" ht="14.25" customHeight="1" x14ac:dyDescent="0.35">
      <c r="J624" s="66"/>
      <c r="AL624" s="67"/>
      <c r="AV624" s="68"/>
      <c r="AW624" s="68"/>
      <c r="BO624" s="68"/>
      <c r="BP624" s="68"/>
    </row>
    <row r="625" spans="10:68" ht="14.25" customHeight="1" x14ac:dyDescent="0.35">
      <c r="J625" s="66"/>
      <c r="AL625" s="67"/>
      <c r="AV625" s="68"/>
      <c r="AW625" s="68"/>
      <c r="BO625" s="68"/>
      <c r="BP625" s="68"/>
    </row>
    <row r="626" spans="10:68" ht="14.25" customHeight="1" x14ac:dyDescent="0.35">
      <c r="J626" s="66"/>
      <c r="AL626" s="67"/>
      <c r="AV626" s="68"/>
      <c r="AW626" s="68"/>
      <c r="BO626" s="68"/>
      <c r="BP626" s="68"/>
    </row>
    <row r="627" spans="10:68" ht="14.25" customHeight="1" x14ac:dyDescent="0.35">
      <c r="J627" s="66"/>
      <c r="AL627" s="67"/>
      <c r="AV627" s="68"/>
      <c r="AW627" s="68"/>
      <c r="BO627" s="68"/>
      <c r="BP627" s="68"/>
    </row>
    <row r="628" spans="10:68" ht="14.25" customHeight="1" x14ac:dyDescent="0.35">
      <c r="J628" s="66"/>
      <c r="AL628" s="67"/>
      <c r="AV628" s="68"/>
      <c r="AW628" s="68"/>
      <c r="BO628" s="68"/>
      <c r="BP628" s="68"/>
    </row>
    <row r="629" spans="10:68" ht="14.25" customHeight="1" x14ac:dyDescent="0.35">
      <c r="J629" s="66"/>
      <c r="AL629" s="67"/>
      <c r="AV629" s="68"/>
      <c r="AW629" s="68"/>
      <c r="BO629" s="68"/>
      <c r="BP629" s="68"/>
    </row>
    <row r="630" spans="10:68" ht="14.25" customHeight="1" x14ac:dyDescent="0.35">
      <c r="J630" s="66"/>
      <c r="AL630" s="67"/>
      <c r="AV630" s="68"/>
      <c r="AW630" s="68"/>
      <c r="BO630" s="68"/>
      <c r="BP630" s="68"/>
    </row>
    <row r="631" spans="10:68" ht="14.25" customHeight="1" x14ac:dyDescent="0.35">
      <c r="J631" s="66"/>
      <c r="AL631" s="67"/>
      <c r="AV631" s="68"/>
      <c r="AW631" s="68"/>
      <c r="BO631" s="68"/>
      <c r="BP631" s="68"/>
    </row>
    <row r="632" spans="10:68" ht="14.25" customHeight="1" x14ac:dyDescent="0.35">
      <c r="J632" s="66"/>
      <c r="AL632" s="67"/>
      <c r="AV632" s="68"/>
      <c r="AW632" s="68"/>
      <c r="BO632" s="68"/>
      <c r="BP632" s="68"/>
    </row>
    <row r="633" spans="10:68" ht="14.25" customHeight="1" x14ac:dyDescent="0.35">
      <c r="J633" s="66"/>
      <c r="AL633" s="67"/>
      <c r="AV633" s="68"/>
      <c r="AW633" s="68"/>
      <c r="BO633" s="68"/>
      <c r="BP633" s="68"/>
    </row>
    <row r="634" spans="10:68" ht="14.25" customHeight="1" x14ac:dyDescent="0.35">
      <c r="J634" s="66"/>
      <c r="AL634" s="67"/>
      <c r="AV634" s="68"/>
      <c r="AW634" s="68"/>
      <c r="BO634" s="68"/>
      <c r="BP634" s="68"/>
    </row>
    <row r="635" spans="10:68" ht="14.25" customHeight="1" x14ac:dyDescent="0.35">
      <c r="J635" s="66"/>
      <c r="AL635" s="67"/>
      <c r="AV635" s="68"/>
      <c r="AW635" s="68"/>
      <c r="BO635" s="68"/>
      <c r="BP635" s="68"/>
    </row>
    <row r="636" spans="10:68" ht="14.25" customHeight="1" x14ac:dyDescent="0.35">
      <c r="J636" s="66"/>
      <c r="AL636" s="67"/>
      <c r="AV636" s="68"/>
      <c r="AW636" s="68"/>
      <c r="BO636" s="68"/>
      <c r="BP636" s="68"/>
    </row>
    <row r="637" spans="10:68" ht="14.25" customHeight="1" x14ac:dyDescent="0.35">
      <c r="J637" s="66"/>
      <c r="AL637" s="67"/>
      <c r="AV637" s="68"/>
      <c r="AW637" s="68"/>
      <c r="BO637" s="68"/>
      <c r="BP637" s="68"/>
    </row>
    <row r="638" spans="10:68" ht="14.25" customHeight="1" x14ac:dyDescent="0.35">
      <c r="J638" s="66"/>
      <c r="AL638" s="67"/>
      <c r="AV638" s="68"/>
      <c r="AW638" s="68"/>
      <c r="BO638" s="68"/>
      <c r="BP638" s="68"/>
    </row>
    <row r="639" spans="10:68" ht="14.25" customHeight="1" x14ac:dyDescent="0.35">
      <c r="J639" s="66"/>
      <c r="AL639" s="67"/>
      <c r="AV639" s="68"/>
      <c r="AW639" s="68"/>
      <c r="BO639" s="68"/>
      <c r="BP639" s="68"/>
    </row>
    <row r="640" spans="10:68" ht="14.25" customHeight="1" x14ac:dyDescent="0.35">
      <c r="J640" s="66"/>
      <c r="AL640" s="67"/>
      <c r="AV640" s="68"/>
      <c r="AW640" s="68"/>
      <c r="BO640" s="68"/>
      <c r="BP640" s="68"/>
    </row>
    <row r="641" spans="10:68" ht="14.25" customHeight="1" x14ac:dyDescent="0.35">
      <c r="J641" s="66"/>
      <c r="AL641" s="67"/>
      <c r="AV641" s="68"/>
      <c r="AW641" s="68"/>
      <c r="BO641" s="68"/>
      <c r="BP641" s="68"/>
    </row>
    <row r="642" spans="10:68" ht="14.25" customHeight="1" x14ac:dyDescent="0.35">
      <c r="J642" s="66"/>
      <c r="AL642" s="67"/>
      <c r="AV642" s="68"/>
      <c r="AW642" s="68"/>
      <c r="BO642" s="68"/>
      <c r="BP642" s="68"/>
    </row>
    <row r="643" spans="10:68" ht="14.25" customHeight="1" x14ac:dyDescent="0.35">
      <c r="J643" s="66"/>
      <c r="AL643" s="67"/>
      <c r="AV643" s="68"/>
      <c r="AW643" s="68"/>
      <c r="BO643" s="68"/>
      <c r="BP643" s="68"/>
    </row>
    <row r="644" spans="10:68" ht="14.25" customHeight="1" x14ac:dyDescent="0.35">
      <c r="J644" s="66"/>
      <c r="AL644" s="67"/>
      <c r="AV644" s="68"/>
      <c r="AW644" s="68"/>
      <c r="BO644" s="68"/>
      <c r="BP644" s="68"/>
    </row>
    <row r="645" spans="10:68" ht="14.25" customHeight="1" x14ac:dyDescent="0.35">
      <c r="J645" s="66"/>
      <c r="AL645" s="67"/>
      <c r="AV645" s="68"/>
      <c r="AW645" s="68"/>
      <c r="BO645" s="68"/>
      <c r="BP645" s="68"/>
    </row>
    <row r="646" spans="10:68" ht="14.25" customHeight="1" x14ac:dyDescent="0.35">
      <c r="J646" s="66"/>
      <c r="AL646" s="67"/>
      <c r="AV646" s="68"/>
      <c r="AW646" s="68"/>
      <c r="BO646" s="68"/>
      <c r="BP646" s="68"/>
    </row>
    <row r="647" spans="10:68" ht="14.25" customHeight="1" x14ac:dyDescent="0.35">
      <c r="J647" s="66"/>
      <c r="AL647" s="67"/>
      <c r="AV647" s="68"/>
      <c r="AW647" s="68"/>
      <c r="BO647" s="68"/>
      <c r="BP647" s="68"/>
    </row>
    <row r="648" spans="10:68" ht="14.25" customHeight="1" x14ac:dyDescent="0.35">
      <c r="J648" s="66"/>
      <c r="AL648" s="67"/>
      <c r="AV648" s="68"/>
      <c r="AW648" s="68"/>
      <c r="BO648" s="68"/>
      <c r="BP648" s="68"/>
    </row>
    <row r="649" spans="10:68" ht="14.25" customHeight="1" x14ac:dyDescent="0.35">
      <c r="J649" s="66"/>
      <c r="AL649" s="67"/>
      <c r="AV649" s="68"/>
      <c r="AW649" s="68"/>
      <c r="BO649" s="68"/>
      <c r="BP649" s="68"/>
    </row>
    <row r="650" spans="10:68" ht="14.25" customHeight="1" x14ac:dyDescent="0.35">
      <c r="J650" s="66"/>
      <c r="AL650" s="67"/>
      <c r="AV650" s="68"/>
      <c r="AW650" s="68"/>
      <c r="BO650" s="68"/>
      <c r="BP650" s="68"/>
    </row>
    <row r="651" spans="10:68" ht="14.25" customHeight="1" x14ac:dyDescent="0.35">
      <c r="J651" s="66"/>
      <c r="AL651" s="67"/>
      <c r="AV651" s="68"/>
      <c r="AW651" s="68"/>
      <c r="BO651" s="68"/>
      <c r="BP651" s="68"/>
    </row>
    <row r="652" spans="10:68" ht="14.25" customHeight="1" x14ac:dyDescent="0.35">
      <c r="J652" s="66"/>
      <c r="AL652" s="67"/>
      <c r="AV652" s="68"/>
      <c r="AW652" s="68"/>
      <c r="BO652" s="68"/>
      <c r="BP652" s="68"/>
    </row>
    <row r="653" spans="10:68" ht="14.25" customHeight="1" x14ac:dyDescent="0.35">
      <c r="J653" s="66"/>
      <c r="AL653" s="67"/>
      <c r="AV653" s="68"/>
      <c r="AW653" s="68"/>
      <c r="BO653" s="68"/>
      <c r="BP653" s="68"/>
    </row>
    <row r="654" spans="10:68" ht="14.25" customHeight="1" x14ac:dyDescent="0.35">
      <c r="J654" s="66"/>
      <c r="AL654" s="67"/>
      <c r="AV654" s="68"/>
      <c r="AW654" s="68"/>
      <c r="BO654" s="68"/>
      <c r="BP654" s="68"/>
    </row>
    <row r="655" spans="10:68" ht="14.25" customHeight="1" x14ac:dyDescent="0.35">
      <c r="J655" s="66"/>
      <c r="AL655" s="67"/>
      <c r="AV655" s="68"/>
      <c r="AW655" s="68"/>
      <c r="BO655" s="68"/>
      <c r="BP655" s="68"/>
    </row>
    <row r="656" spans="10:68" ht="14.25" customHeight="1" x14ac:dyDescent="0.35">
      <c r="J656" s="66"/>
      <c r="AL656" s="67"/>
      <c r="AV656" s="68"/>
      <c r="AW656" s="68"/>
      <c r="BO656" s="68"/>
      <c r="BP656" s="68"/>
    </row>
    <row r="657" spans="10:68" ht="14.25" customHeight="1" x14ac:dyDescent="0.35">
      <c r="J657" s="66"/>
      <c r="AL657" s="67"/>
      <c r="AV657" s="68"/>
      <c r="AW657" s="68"/>
      <c r="BO657" s="68"/>
      <c r="BP657" s="68"/>
    </row>
    <row r="658" spans="10:68" ht="14.25" customHeight="1" x14ac:dyDescent="0.35">
      <c r="J658" s="66"/>
      <c r="AL658" s="67"/>
      <c r="AV658" s="68"/>
      <c r="AW658" s="68"/>
      <c r="BO658" s="68"/>
      <c r="BP658" s="68"/>
    </row>
    <row r="659" spans="10:68" ht="14.25" customHeight="1" x14ac:dyDescent="0.35">
      <c r="J659" s="66"/>
      <c r="AL659" s="67"/>
      <c r="AV659" s="68"/>
      <c r="AW659" s="68"/>
      <c r="BO659" s="68"/>
      <c r="BP659" s="68"/>
    </row>
    <row r="660" spans="10:68" ht="14.25" customHeight="1" x14ac:dyDescent="0.35">
      <c r="J660" s="66"/>
      <c r="AL660" s="67"/>
      <c r="AV660" s="68"/>
      <c r="AW660" s="68"/>
      <c r="BO660" s="68"/>
      <c r="BP660" s="68"/>
    </row>
    <row r="661" spans="10:68" ht="14.25" customHeight="1" x14ac:dyDescent="0.35">
      <c r="J661" s="66"/>
      <c r="AL661" s="67"/>
      <c r="AV661" s="68"/>
      <c r="AW661" s="68"/>
      <c r="BO661" s="68"/>
      <c r="BP661" s="68"/>
    </row>
    <row r="662" spans="10:68" ht="14.25" customHeight="1" x14ac:dyDescent="0.35">
      <c r="J662" s="66"/>
      <c r="AL662" s="67"/>
      <c r="AV662" s="68"/>
      <c r="AW662" s="68"/>
      <c r="BO662" s="68"/>
      <c r="BP662" s="68"/>
    </row>
    <row r="663" spans="10:68" ht="14.25" customHeight="1" x14ac:dyDescent="0.35">
      <c r="J663" s="66"/>
      <c r="AL663" s="67"/>
      <c r="AV663" s="68"/>
      <c r="AW663" s="68"/>
      <c r="BO663" s="68"/>
      <c r="BP663" s="68"/>
    </row>
    <row r="664" spans="10:68" ht="14.25" customHeight="1" x14ac:dyDescent="0.35">
      <c r="J664" s="66"/>
      <c r="AL664" s="67"/>
      <c r="AV664" s="68"/>
      <c r="AW664" s="68"/>
      <c r="BO664" s="68"/>
      <c r="BP664" s="68"/>
    </row>
    <row r="665" spans="10:68" ht="14.25" customHeight="1" x14ac:dyDescent="0.35">
      <c r="J665" s="66"/>
      <c r="AL665" s="67"/>
      <c r="AV665" s="68"/>
      <c r="AW665" s="68"/>
      <c r="BO665" s="68"/>
      <c r="BP665" s="68"/>
    </row>
    <row r="666" spans="10:68" ht="14.25" customHeight="1" x14ac:dyDescent="0.35">
      <c r="J666" s="66"/>
      <c r="AL666" s="67"/>
      <c r="AV666" s="68"/>
      <c r="AW666" s="68"/>
      <c r="BO666" s="68"/>
      <c r="BP666" s="68"/>
    </row>
    <row r="667" spans="10:68" ht="14.25" customHeight="1" x14ac:dyDescent="0.35">
      <c r="J667" s="66"/>
      <c r="AL667" s="67"/>
      <c r="AV667" s="68"/>
      <c r="AW667" s="68"/>
      <c r="BO667" s="68"/>
      <c r="BP667" s="68"/>
    </row>
    <row r="668" spans="10:68" ht="14.25" customHeight="1" x14ac:dyDescent="0.35">
      <c r="J668" s="66"/>
      <c r="AL668" s="67"/>
      <c r="AV668" s="68"/>
      <c r="AW668" s="68"/>
      <c r="BO668" s="68"/>
      <c r="BP668" s="68"/>
    </row>
    <row r="669" spans="10:68" ht="14.25" customHeight="1" x14ac:dyDescent="0.35">
      <c r="J669" s="66"/>
      <c r="AL669" s="67"/>
      <c r="AV669" s="68"/>
      <c r="AW669" s="68"/>
      <c r="BO669" s="68"/>
      <c r="BP669" s="68"/>
    </row>
    <row r="670" spans="10:68" ht="14.25" customHeight="1" x14ac:dyDescent="0.35">
      <c r="J670" s="66"/>
      <c r="AL670" s="67"/>
      <c r="AV670" s="68"/>
      <c r="AW670" s="68"/>
      <c r="BO670" s="68"/>
      <c r="BP670" s="68"/>
    </row>
    <row r="671" spans="10:68" ht="14.25" customHeight="1" x14ac:dyDescent="0.35">
      <c r="J671" s="66"/>
      <c r="AL671" s="67"/>
      <c r="AV671" s="68"/>
      <c r="AW671" s="68"/>
      <c r="BO671" s="68"/>
      <c r="BP671" s="68"/>
    </row>
    <row r="672" spans="10:68" ht="14.25" customHeight="1" x14ac:dyDescent="0.35">
      <c r="J672" s="66"/>
      <c r="AL672" s="67"/>
      <c r="AV672" s="68"/>
      <c r="AW672" s="68"/>
      <c r="BO672" s="68"/>
      <c r="BP672" s="68"/>
    </row>
    <row r="673" spans="10:68" ht="14.25" customHeight="1" x14ac:dyDescent="0.35">
      <c r="J673" s="66"/>
      <c r="AL673" s="67"/>
      <c r="AV673" s="68"/>
      <c r="AW673" s="68"/>
      <c r="BO673" s="68"/>
      <c r="BP673" s="68"/>
    </row>
    <row r="674" spans="10:68" ht="14.25" customHeight="1" x14ac:dyDescent="0.35">
      <c r="J674" s="66"/>
      <c r="AL674" s="67"/>
      <c r="AV674" s="68"/>
      <c r="AW674" s="68"/>
      <c r="BO674" s="68"/>
      <c r="BP674" s="68"/>
    </row>
    <row r="675" spans="10:68" ht="14.25" customHeight="1" x14ac:dyDescent="0.35">
      <c r="J675" s="66"/>
      <c r="AL675" s="67"/>
      <c r="AV675" s="68"/>
      <c r="AW675" s="68"/>
      <c r="BO675" s="68"/>
      <c r="BP675" s="68"/>
    </row>
    <row r="676" spans="10:68" ht="14.25" customHeight="1" x14ac:dyDescent="0.35">
      <c r="J676" s="66"/>
      <c r="AL676" s="67"/>
      <c r="AV676" s="68"/>
      <c r="AW676" s="68"/>
      <c r="BO676" s="68"/>
      <c r="BP676" s="68"/>
    </row>
    <row r="677" spans="10:68" ht="14.25" customHeight="1" x14ac:dyDescent="0.35">
      <c r="J677" s="66"/>
      <c r="AL677" s="67"/>
      <c r="AV677" s="68"/>
      <c r="AW677" s="68"/>
      <c r="BO677" s="68"/>
      <c r="BP677" s="68"/>
    </row>
    <row r="678" spans="10:68" ht="14.25" customHeight="1" x14ac:dyDescent="0.35">
      <c r="J678" s="66"/>
      <c r="AL678" s="67"/>
      <c r="AV678" s="68"/>
      <c r="AW678" s="68"/>
      <c r="BO678" s="68"/>
      <c r="BP678" s="68"/>
    </row>
    <row r="679" spans="10:68" ht="14.25" customHeight="1" x14ac:dyDescent="0.35">
      <c r="J679" s="66"/>
      <c r="AL679" s="67"/>
      <c r="AV679" s="68"/>
      <c r="AW679" s="68"/>
      <c r="BO679" s="68"/>
      <c r="BP679" s="68"/>
    </row>
    <row r="680" spans="10:68" ht="14.25" customHeight="1" x14ac:dyDescent="0.35">
      <c r="J680" s="66"/>
      <c r="AL680" s="67"/>
      <c r="AV680" s="68"/>
      <c r="AW680" s="68"/>
      <c r="BO680" s="68"/>
      <c r="BP680" s="68"/>
    </row>
    <row r="681" spans="10:68" ht="14.25" customHeight="1" x14ac:dyDescent="0.35">
      <c r="J681" s="66"/>
      <c r="AL681" s="67"/>
      <c r="AV681" s="68"/>
      <c r="AW681" s="68"/>
      <c r="BO681" s="68"/>
      <c r="BP681" s="68"/>
    </row>
    <row r="682" spans="10:68" ht="14.25" customHeight="1" x14ac:dyDescent="0.35">
      <c r="J682" s="66"/>
      <c r="AL682" s="67"/>
      <c r="AV682" s="68"/>
      <c r="AW682" s="68"/>
      <c r="BO682" s="68"/>
      <c r="BP682" s="68"/>
    </row>
    <row r="683" spans="10:68" ht="14.25" customHeight="1" x14ac:dyDescent="0.35">
      <c r="J683" s="66"/>
      <c r="AL683" s="67"/>
      <c r="AV683" s="68"/>
      <c r="AW683" s="68"/>
      <c r="BO683" s="68"/>
      <c r="BP683" s="68"/>
    </row>
    <row r="684" spans="10:68" ht="14.25" customHeight="1" x14ac:dyDescent="0.35">
      <c r="J684" s="66"/>
      <c r="AL684" s="67"/>
      <c r="AV684" s="68"/>
      <c r="AW684" s="68"/>
      <c r="BO684" s="68"/>
      <c r="BP684" s="68"/>
    </row>
    <row r="685" spans="10:68" ht="14.25" customHeight="1" x14ac:dyDescent="0.35">
      <c r="J685" s="66"/>
      <c r="AL685" s="67"/>
      <c r="AV685" s="68"/>
      <c r="AW685" s="68"/>
      <c r="BO685" s="68"/>
      <c r="BP685" s="68"/>
    </row>
    <row r="686" spans="10:68" ht="14.25" customHeight="1" x14ac:dyDescent="0.35">
      <c r="J686" s="66"/>
      <c r="AL686" s="67"/>
      <c r="AV686" s="68"/>
      <c r="AW686" s="68"/>
      <c r="BO686" s="68"/>
      <c r="BP686" s="68"/>
    </row>
    <row r="687" spans="10:68" ht="14.25" customHeight="1" x14ac:dyDescent="0.35">
      <c r="J687" s="66"/>
      <c r="AL687" s="67"/>
      <c r="AV687" s="68"/>
      <c r="AW687" s="68"/>
      <c r="BO687" s="68"/>
      <c r="BP687" s="68"/>
    </row>
    <row r="688" spans="10:68" ht="14.25" customHeight="1" x14ac:dyDescent="0.35">
      <c r="J688" s="66"/>
      <c r="AL688" s="67"/>
      <c r="AV688" s="68"/>
      <c r="AW688" s="68"/>
      <c r="BO688" s="68"/>
      <c r="BP688" s="68"/>
    </row>
    <row r="689" spans="10:68" ht="14.25" customHeight="1" x14ac:dyDescent="0.35">
      <c r="J689" s="66"/>
      <c r="AL689" s="67"/>
      <c r="AV689" s="68"/>
      <c r="AW689" s="68"/>
      <c r="BO689" s="68"/>
      <c r="BP689" s="68"/>
    </row>
    <row r="690" spans="10:68" ht="14.25" customHeight="1" x14ac:dyDescent="0.35">
      <c r="J690" s="66"/>
      <c r="AL690" s="67"/>
      <c r="AV690" s="68"/>
      <c r="AW690" s="68"/>
      <c r="BO690" s="68"/>
      <c r="BP690" s="68"/>
    </row>
    <row r="691" spans="10:68" ht="14.25" customHeight="1" x14ac:dyDescent="0.35">
      <c r="J691" s="66"/>
      <c r="AL691" s="67"/>
      <c r="AV691" s="68"/>
      <c r="AW691" s="68"/>
      <c r="BO691" s="68"/>
      <c r="BP691" s="68"/>
    </row>
    <row r="692" spans="10:68" ht="14.25" customHeight="1" x14ac:dyDescent="0.35">
      <c r="J692" s="66"/>
      <c r="AL692" s="67"/>
      <c r="AV692" s="68"/>
      <c r="AW692" s="68"/>
      <c r="BO692" s="68"/>
      <c r="BP692" s="68"/>
    </row>
    <row r="693" spans="10:68" ht="14.25" customHeight="1" x14ac:dyDescent="0.35">
      <c r="J693" s="66"/>
      <c r="AL693" s="67"/>
      <c r="AV693" s="68"/>
      <c r="AW693" s="68"/>
      <c r="BO693" s="68"/>
      <c r="BP693" s="68"/>
    </row>
    <row r="694" spans="10:68" ht="14.25" customHeight="1" x14ac:dyDescent="0.35">
      <c r="J694" s="66"/>
      <c r="AL694" s="67"/>
      <c r="AV694" s="68"/>
      <c r="AW694" s="68"/>
      <c r="BO694" s="68"/>
      <c r="BP694" s="68"/>
    </row>
    <row r="695" spans="10:68" ht="14.25" customHeight="1" x14ac:dyDescent="0.35">
      <c r="J695" s="66"/>
      <c r="AL695" s="67"/>
      <c r="AV695" s="68"/>
      <c r="AW695" s="68"/>
      <c r="BO695" s="68"/>
      <c r="BP695" s="68"/>
    </row>
    <row r="696" spans="10:68" ht="14.25" customHeight="1" x14ac:dyDescent="0.35">
      <c r="J696" s="66"/>
      <c r="AL696" s="67"/>
      <c r="AV696" s="68"/>
      <c r="AW696" s="68"/>
      <c r="BO696" s="68"/>
      <c r="BP696" s="68"/>
    </row>
    <row r="697" spans="10:68" ht="14.25" customHeight="1" x14ac:dyDescent="0.35">
      <c r="J697" s="66"/>
      <c r="AL697" s="67"/>
      <c r="AV697" s="68"/>
      <c r="AW697" s="68"/>
      <c r="BO697" s="68"/>
      <c r="BP697" s="68"/>
    </row>
    <row r="698" spans="10:68" ht="14.25" customHeight="1" x14ac:dyDescent="0.35">
      <c r="J698" s="66"/>
      <c r="AL698" s="67"/>
      <c r="AV698" s="68"/>
      <c r="AW698" s="68"/>
      <c r="BO698" s="68"/>
      <c r="BP698" s="68"/>
    </row>
    <row r="699" spans="10:68" ht="14.25" customHeight="1" x14ac:dyDescent="0.35">
      <c r="J699" s="66"/>
      <c r="AL699" s="67"/>
      <c r="AV699" s="68"/>
      <c r="AW699" s="68"/>
      <c r="BO699" s="68"/>
      <c r="BP699" s="68"/>
    </row>
    <row r="700" spans="10:68" ht="14.25" customHeight="1" x14ac:dyDescent="0.35">
      <c r="J700" s="66"/>
      <c r="AL700" s="67"/>
      <c r="AV700" s="68"/>
      <c r="AW700" s="68"/>
      <c r="BO700" s="68"/>
      <c r="BP700" s="68"/>
    </row>
    <row r="701" spans="10:68" ht="14.25" customHeight="1" x14ac:dyDescent="0.35">
      <c r="J701" s="66"/>
      <c r="AL701" s="67"/>
      <c r="AV701" s="68"/>
      <c r="AW701" s="68"/>
      <c r="BO701" s="68"/>
      <c r="BP701" s="68"/>
    </row>
    <row r="702" spans="10:68" ht="14.25" customHeight="1" x14ac:dyDescent="0.35">
      <c r="J702" s="66"/>
      <c r="AL702" s="67"/>
      <c r="AV702" s="68"/>
      <c r="AW702" s="68"/>
      <c r="BO702" s="68"/>
      <c r="BP702" s="68"/>
    </row>
    <row r="703" spans="10:68" ht="14.25" customHeight="1" x14ac:dyDescent="0.35">
      <c r="J703" s="66"/>
      <c r="AL703" s="67"/>
      <c r="AV703" s="68"/>
      <c r="AW703" s="68"/>
      <c r="BO703" s="68"/>
      <c r="BP703" s="68"/>
    </row>
    <row r="704" spans="10:68" ht="14.25" customHeight="1" x14ac:dyDescent="0.35">
      <c r="J704" s="66"/>
      <c r="AL704" s="67"/>
      <c r="AV704" s="68"/>
      <c r="AW704" s="68"/>
      <c r="BO704" s="68"/>
      <c r="BP704" s="68"/>
    </row>
    <row r="705" spans="10:68" ht="14.25" customHeight="1" x14ac:dyDescent="0.35">
      <c r="J705" s="66"/>
      <c r="AL705" s="67"/>
      <c r="AV705" s="68"/>
      <c r="AW705" s="68"/>
      <c r="BO705" s="68"/>
      <c r="BP705" s="68"/>
    </row>
    <row r="706" spans="10:68" ht="14.25" customHeight="1" x14ac:dyDescent="0.35">
      <c r="J706" s="66"/>
      <c r="AL706" s="67"/>
      <c r="AV706" s="68"/>
      <c r="AW706" s="68"/>
      <c r="BO706" s="68"/>
      <c r="BP706" s="68"/>
    </row>
    <row r="707" spans="10:68" ht="14.25" customHeight="1" x14ac:dyDescent="0.35">
      <c r="J707" s="66"/>
      <c r="AL707" s="67"/>
      <c r="AV707" s="68"/>
      <c r="AW707" s="68"/>
      <c r="BO707" s="68"/>
      <c r="BP707" s="68"/>
    </row>
    <row r="708" spans="10:68" ht="14.25" customHeight="1" x14ac:dyDescent="0.35">
      <c r="J708" s="66"/>
      <c r="AL708" s="67"/>
      <c r="AV708" s="68"/>
      <c r="AW708" s="68"/>
      <c r="BO708" s="68"/>
      <c r="BP708" s="68"/>
    </row>
    <row r="709" spans="10:68" ht="14.25" customHeight="1" x14ac:dyDescent="0.35">
      <c r="J709" s="66"/>
      <c r="AL709" s="67"/>
      <c r="AV709" s="68"/>
      <c r="AW709" s="68"/>
      <c r="BO709" s="68"/>
      <c r="BP709" s="68"/>
    </row>
    <row r="710" spans="10:68" ht="14.25" customHeight="1" x14ac:dyDescent="0.35">
      <c r="J710" s="66"/>
      <c r="AL710" s="67"/>
      <c r="AV710" s="68"/>
      <c r="AW710" s="68"/>
      <c r="BO710" s="68"/>
      <c r="BP710" s="68"/>
    </row>
    <row r="711" spans="10:68" ht="14.25" customHeight="1" x14ac:dyDescent="0.35">
      <c r="J711" s="66"/>
      <c r="AL711" s="67"/>
      <c r="AV711" s="68"/>
      <c r="AW711" s="68"/>
      <c r="BO711" s="68"/>
      <c r="BP711" s="68"/>
    </row>
    <row r="712" spans="10:68" ht="14.25" customHeight="1" x14ac:dyDescent="0.35">
      <c r="J712" s="66"/>
      <c r="AL712" s="67"/>
      <c r="AV712" s="68"/>
      <c r="AW712" s="68"/>
      <c r="BO712" s="68"/>
      <c r="BP712" s="68"/>
    </row>
    <row r="713" spans="10:68" ht="14.25" customHeight="1" x14ac:dyDescent="0.35">
      <c r="J713" s="66"/>
      <c r="AL713" s="67"/>
      <c r="AV713" s="68"/>
      <c r="AW713" s="68"/>
      <c r="BO713" s="68"/>
      <c r="BP713" s="68"/>
    </row>
    <row r="714" spans="10:68" ht="14.25" customHeight="1" x14ac:dyDescent="0.35">
      <c r="J714" s="66"/>
      <c r="AL714" s="67"/>
      <c r="AV714" s="68"/>
      <c r="AW714" s="68"/>
      <c r="BO714" s="68"/>
      <c r="BP714" s="68"/>
    </row>
    <row r="715" spans="10:68" ht="14.25" customHeight="1" x14ac:dyDescent="0.35">
      <c r="J715" s="66"/>
      <c r="AL715" s="67"/>
      <c r="AV715" s="68"/>
      <c r="AW715" s="68"/>
      <c r="BO715" s="68"/>
      <c r="BP715" s="68"/>
    </row>
    <row r="716" spans="10:68" ht="14.25" customHeight="1" x14ac:dyDescent="0.35">
      <c r="J716" s="66"/>
      <c r="AL716" s="67"/>
      <c r="AV716" s="68"/>
      <c r="AW716" s="68"/>
      <c r="BO716" s="68"/>
      <c r="BP716" s="68"/>
    </row>
    <row r="717" spans="10:68" ht="14.25" customHeight="1" x14ac:dyDescent="0.35">
      <c r="J717" s="66"/>
      <c r="AL717" s="67"/>
      <c r="AV717" s="68"/>
      <c r="AW717" s="68"/>
      <c r="BO717" s="68"/>
      <c r="BP717" s="68"/>
    </row>
    <row r="718" spans="10:68" ht="14.25" customHeight="1" x14ac:dyDescent="0.35">
      <c r="J718" s="66"/>
      <c r="AL718" s="67"/>
      <c r="AV718" s="68"/>
      <c r="AW718" s="68"/>
      <c r="BO718" s="68"/>
      <c r="BP718" s="68"/>
    </row>
    <row r="719" spans="10:68" ht="14.25" customHeight="1" x14ac:dyDescent="0.35">
      <c r="J719" s="66"/>
      <c r="AL719" s="67"/>
      <c r="AV719" s="68"/>
      <c r="AW719" s="68"/>
      <c r="BO719" s="68"/>
      <c r="BP719" s="68"/>
    </row>
    <row r="720" spans="10:68" ht="14.25" customHeight="1" x14ac:dyDescent="0.35">
      <c r="J720" s="66"/>
      <c r="AL720" s="67"/>
      <c r="AV720" s="68"/>
      <c r="AW720" s="68"/>
      <c r="BO720" s="68"/>
      <c r="BP720" s="68"/>
    </row>
    <row r="721" spans="10:68" ht="14.25" customHeight="1" x14ac:dyDescent="0.35">
      <c r="J721" s="66"/>
      <c r="AL721" s="67"/>
      <c r="AV721" s="68"/>
      <c r="AW721" s="68"/>
      <c r="BO721" s="68"/>
      <c r="BP721" s="68"/>
    </row>
    <row r="722" spans="10:68" ht="14.25" customHeight="1" x14ac:dyDescent="0.35">
      <c r="J722" s="66"/>
      <c r="AL722" s="67"/>
      <c r="AV722" s="68"/>
      <c r="AW722" s="68"/>
      <c r="BO722" s="68"/>
      <c r="BP722" s="68"/>
    </row>
    <row r="723" spans="10:68" ht="14.25" customHeight="1" x14ac:dyDescent="0.35">
      <c r="J723" s="66"/>
      <c r="AL723" s="67"/>
      <c r="AV723" s="68"/>
      <c r="AW723" s="68"/>
      <c r="BO723" s="68"/>
      <c r="BP723" s="68"/>
    </row>
    <row r="724" spans="10:68" ht="14.25" customHeight="1" x14ac:dyDescent="0.35">
      <c r="J724" s="66"/>
      <c r="AL724" s="67"/>
      <c r="AV724" s="68"/>
      <c r="AW724" s="68"/>
      <c r="BO724" s="68"/>
      <c r="BP724" s="68"/>
    </row>
    <row r="725" spans="10:68" ht="14.25" customHeight="1" x14ac:dyDescent="0.35">
      <c r="J725" s="66"/>
      <c r="AL725" s="67"/>
      <c r="AV725" s="68"/>
      <c r="AW725" s="68"/>
      <c r="BO725" s="68"/>
      <c r="BP725" s="68"/>
    </row>
    <row r="726" spans="10:68" ht="14.25" customHeight="1" x14ac:dyDescent="0.35">
      <c r="J726" s="66"/>
      <c r="AL726" s="67"/>
      <c r="AV726" s="68"/>
      <c r="AW726" s="68"/>
      <c r="BO726" s="68"/>
      <c r="BP726" s="68"/>
    </row>
    <row r="727" spans="10:68" ht="14.25" customHeight="1" x14ac:dyDescent="0.35">
      <c r="J727" s="66"/>
      <c r="AL727" s="67"/>
      <c r="AV727" s="68"/>
      <c r="AW727" s="68"/>
      <c r="BO727" s="68"/>
      <c r="BP727" s="68"/>
    </row>
    <row r="728" spans="10:68" ht="14.25" customHeight="1" x14ac:dyDescent="0.35">
      <c r="J728" s="66"/>
      <c r="AL728" s="67"/>
      <c r="AV728" s="68"/>
      <c r="AW728" s="68"/>
      <c r="BO728" s="68"/>
      <c r="BP728" s="68"/>
    </row>
    <row r="729" spans="10:68" ht="14.25" customHeight="1" x14ac:dyDescent="0.35">
      <c r="J729" s="66"/>
      <c r="AL729" s="67"/>
      <c r="AV729" s="68"/>
      <c r="AW729" s="68"/>
      <c r="BO729" s="68"/>
      <c r="BP729" s="68"/>
    </row>
    <row r="730" spans="10:68" ht="14.25" customHeight="1" x14ac:dyDescent="0.35">
      <c r="J730" s="66"/>
      <c r="AL730" s="67"/>
      <c r="AV730" s="68"/>
      <c r="AW730" s="68"/>
      <c r="BO730" s="68"/>
      <c r="BP730" s="68"/>
    </row>
    <row r="731" spans="10:68" ht="14.25" customHeight="1" x14ac:dyDescent="0.35">
      <c r="J731" s="66"/>
      <c r="AL731" s="67"/>
      <c r="AV731" s="68"/>
      <c r="AW731" s="68"/>
      <c r="BO731" s="68"/>
      <c r="BP731" s="68"/>
    </row>
    <row r="732" spans="10:68" ht="14.25" customHeight="1" x14ac:dyDescent="0.35">
      <c r="J732" s="66"/>
      <c r="AL732" s="67"/>
      <c r="AV732" s="68"/>
      <c r="AW732" s="68"/>
      <c r="BO732" s="68"/>
      <c r="BP732" s="68"/>
    </row>
    <row r="733" spans="10:68" ht="14.25" customHeight="1" x14ac:dyDescent="0.35">
      <c r="J733" s="66"/>
      <c r="AL733" s="67"/>
      <c r="AV733" s="68"/>
      <c r="AW733" s="68"/>
      <c r="BO733" s="68"/>
      <c r="BP733" s="68"/>
    </row>
    <row r="734" spans="10:68" ht="14.25" customHeight="1" x14ac:dyDescent="0.35">
      <c r="J734" s="66"/>
      <c r="AL734" s="67"/>
      <c r="AV734" s="68"/>
      <c r="AW734" s="68"/>
      <c r="BO734" s="68"/>
      <c r="BP734" s="68"/>
    </row>
    <row r="735" spans="10:68" ht="14.25" customHeight="1" x14ac:dyDescent="0.35">
      <c r="J735" s="66"/>
      <c r="AL735" s="67"/>
      <c r="AV735" s="68"/>
      <c r="AW735" s="68"/>
      <c r="BO735" s="68"/>
      <c r="BP735" s="68"/>
    </row>
    <row r="736" spans="10:68" ht="14.25" customHeight="1" x14ac:dyDescent="0.35">
      <c r="J736" s="66"/>
      <c r="AL736" s="67"/>
      <c r="AV736" s="68"/>
      <c r="AW736" s="68"/>
      <c r="BO736" s="68"/>
      <c r="BP736" s="68"/>
    </row>
    <row r="737" spans="10:68" ht="14.25" customHeight="1" x14ac:dyDescent="0.35">
      <c r="J737" s="66"/>
      <c r="AL737" s="67"/>
      <c r="AV737" s="68"/>
      <c r="AW737" s="68"/>
      <c r="BO737" s="68"/>
      <c r="BP737" s="68"/>
    </row>
    <row r="738" spans="10:68" ht="14.25" customHeight="1" x14ac:dyDescent="0.35">
      <c r="J738" s="66"/>
      <c r="AL738" s="67"/>
      <c r="AV738" s="68"/>
      <c r="AW738" s="68"/>
      <c r="BO738" s="68"/>
      <c r="BP738" s="68"/>
    </row>
    <row r="739" spans="10:68" ht="14.25" customHeight="1" x14ac:dyDescent="0.35">
      <c r="J739" s="66"/>
      <c r="AL739" s="67"/>
      <c r="AV739" s="68"/>
      <c r="AW739" s="68"/>
      <c r="BO739" s="68"/>
      <c r="BP739" s="68"/>
    </row>
    <row r="740" spans="10:68" ht="14.25" customHeight="1" x14ac:dyDescent="0.35">
      <c r="J740" s="66"/>
      <c r="AL740" s="67"/>
      <c r="AV740" s="68"/>
      <c r="AW740" s="68"/>
      <c r="BO740" s="68"/>
      <c r="BP740" s="68"/>
    </row>
    <row r="741" spans="10:68" ht="14.25" customHeight="1" x14ac:dyDescent="0.35">
      <c r="J741" s="66"/>
      <c r="AL741" s="67"/>
      <c r="AV741" s="68"/>
      <c r="AW741" s="68"/>
      <c r="BO741" s="68"/>
      <c r="BP741" s="68"/>
    </row>
    <row r="742" spans="10:68" ht="14.25" customHeight="1" x14ac:dyDescent="0.35">
      <c r="J742" s="66"/>
      <c r="AL742" s="67"/>
      <c r="AV742" s="68"/>
      <c r="AW742" s="68"/>
      <c r="BO742" s="68"/>
      <c r="BP742" s="68"/>
    </row>
    <row r="743" spans="10:68" ht="14.25" customHeight="1" x14ac:dyDescent="0.35">
      <c r="J743" s="66"/>
      <c r="AL743" s="67"/>
      <c r="AV743" s="68"/>
      <c r="AW743" s="68"/>
      <c r="BO743" s="68"/>
      <c r="BP743" s="68"/>
    </row>
    <row r="744" spans="10:68" ht="14.25" customHeight="1" x14ac:dyDescent="0.35">
      <c r="J744" s="66"/>
      <c r="AL744" s="67"/>
      <c r="AV744" s="68"/>
      <c r="AW744" s="68"/>
      <c r="BO744" s="68"/>
      <c r="BP744" s="68"/>
    </row>
    <row r="745" spans="10:68" ht="14.25" customHeight="1" x14ac:dyDescent="0.35">
      <c r="J745" s="66"/>
      <c r="AL745" s="67"/>
      <c r="AV745" s="68"/>
      <c r="AW745" s="68"/>
      <c r="BO745" s="68"/>
      <c r="BP745" s="68"/>
    </row>
    <row r="746" spans="10:68" ht="14.25" customHeight="1" x14ac:dyDescent="0.35">
      <c r="J746" s="66"/>
      <c r="AL746" s="67"/>
      <c r="AV746" s="68"/>
      <c r="AW746" s="68"/>
      <c r="BO746" s="68"/>
      <c r="BP746" s="68"/>
    </row>
    <row r="747" spans="10:68" ht="14.25" customHeight="1" x14ac:dyDescent="0.35">
      <c r="J747" s="66"/>
      <c r="AL747" s="67"/>
      <c r="AV747" s="68"/>
      <c r="AW747" s="68"/>
      <c r="BO747" s="68"/>
      <c r="BP747" s="68"/>
    </row>
    <row r="748" spans="10:68" ht="14.25" customHeight="1" x14ac:dyDescent="0.35">
      <c r="J748" s="66"/>
      <c r="AL748" s="67"/>
      <c r="AV748" s="68"/>
      <c r="AW748" s="68"/>
      <c r="BO748" s="68"/>
      <c r="BP748" s="68"/>
    </row>
    <row r="749" spans="10:68" ht="14.25" customHeight="1" x14ac:dyDescent="0.35">
      <c r="J749" s="66"/>
      <c r="AL749" s="67"/>
      <c r="AV749" s="68"/>
      <c r="AW749" s="68"/>
      <c r="BO749" s="68"/>
      <c r="BP749" s="68"/>
    </row>
    <row r="750" spans="10:68" ht="14.25" customHeight="1" x14ac:dyDescent="0.35">
      <c r="J750" s="66"/>
      <c r="AL750" s="67"/>
      <c r="AV750" s="68"/>
      <c r="AW750" s="68"/>
      <c r="BO750" s="68"/>
      <c r="BP750" s="68"/>
    </row>
    <row r="751" spans="10:68" ht="14.25" customHeight="1" x14ac:dyDescent="0.35">
      <c r="J751" s="66"/>
      <c r="AL751" s="67"/>
      <c r="AV751" s="68"/>
      <c r="AW751" s="68"/>
      <c r="BO751" s="68"/>
      <c r="BP751" s="68"/>
    </row>
    <row r="752" spans="10:68" ht="14.25" customHeight="1" x14ac:dyDescent="0.35">
      <c r="J752" s="66"/>
      <c r="AL752" s="67"/>
      <c r="AV752" s="68"/>
      <c r="AW752" s="68"/>
      <c r="BO752" s="68"/>
      <c r="BP752" s="68"/>
    </row>
    <row r="753" spans="10:68" ht="14.25" customHeight="1" x14ac:dyDescent="0.35">
      <c r="J753" s="66"/>
      <c r="AL753" s="67"/>
      <c r="AV753" s="68"/>
      <c r="AW753" s="68"/>
      <c r="BO753" s="68"/>
      <c r="BP753" s="68"/>
    </row>
    <row r="754" spans="10:68" ht="14.25" customHeight="1" x14ac:dyDescent="0.35">
      <c r="J754" s="66"/>
      <c r="AL754" s="67"/>
      <c r="AV754" s="68"/>
      <c r="AW754" s="68"/>
      <c r="BO754" s="68"/>
      <c r="BP754" s="68"/>
    </row>
    <row r="755" spans="10:68" ht="14.25" customHeight="1" x14ac:dyDescent="0.35">
      <c r="J755" s="66"/>
      <c r="AL755" s="67"/>
      <c r="AV755" s="68"/>
      <c r="AW755" s="68"/>
      <c r="BO755" s="68"/>
      <c r="BP755" s="68"/>
    </row>
    <row r="756" spans="10:68" ht="14.25" customHeight="1" x14ac:dyDescent="0.35">
      <c r="J756" s="66"/>
      <c r="AL756" s="67"/>
      <c r="AV756" s="68"/>
      <c r="AW756" s="68"/>
      <c r="BO756" s="68"/>
      <c r="BP756" s="68"/>
    </row>
    <row r="757" spans="10:68" ht="14.25" customHeight="1" x14ac:dyDescent="0.35">
      <c r="J757" s="66"/>
      <c r="AL757" s="67"/>
      <c r="AV757" s="68"/>
      <c r="AW757" s="68"/>
      <c r="BO757" s="68"/>
      <c r="BP757" s="68"/>
    </row>
    <row r="758" spans="10:68" ht="14.25" customHeight="1" x14ac:dyDescent="0.35">
      <c r="J758" s="66"/>
      <c r="AL758" s="67"/>
      <c r="AV758" s="68"/>
      <c r="AW758" s="68"/>
      <c r="BO758" s="68"/>
      <c r="BP758" s="68"/>
    </row>
    <row r="759" spans="10:68" ht="14.25" customHeight="1" x14ac:dyDescent="0.35">
      <c r="J759" s="66"/>
      <c r="AL759" s="67"/>
      <c r="AV759" s="68"/>
      <c r="AW759" s="68"/>
      <c r="BO759" s="68"/>
      <c r="BP759" s="68"/>
    </row>
    <row r="760" spans="10:68" ht="14.25" customHeight="1" x14ac:dyDescent="0.35">
      <c r="J760" s="66"/>
      <c r="AL760" s="67"/>
      <c r="AV760" s="68"/>
      <c r="AW760" s="68"/>
      <c r="BO760" s="68"/>
      <c r="BP760" s="68"/>
    </row>
    <row r="761" spans="10:68" ht="14.25" customHeight="1" x14ac:dyDescent="0.35">
      <c r="J761" s="66"/>
      <c r="AL761" s="67"/>
      <c r="AV761" s="68"/>
      <c r="AW761" s="68"/>
      <c r="BO761" s="68"/>
      <c r="BP761" s="68"/>
    </row>
    <row r="762" spans="10:68" ht="14.25" customHeight="1" x14ac:dyDescent="0.35">
      <c r="J762" s="66"/>
      <c r="AL762" s="67"/>
      <c r="AV762" s="68"/>
      <c r="AW762" s="68"/>
      <c r="BO762" s="68"/>
      <c r="BP762" s="68"/>
    </row>
    <row r="763" spans="10:68" ht="14.25" customHeight="1" x14ac:dyDescent="0.35">
      <c r="J763" s="66"/>
      <c r="AL763" s="67"/>
      <c r="AV763" s="68"/>
      <c r="AW763" s="68"/>
      <c r="BO763" s="68"/>
      <c r="BP763" s="68"/>
    </row>
    <row r="764" spans="10:68" ht="14.25" customHeight="1" x14ac:dyDescent="0.35">
      <c r="J764" s="66"/>
      <c r="AL764" s="67"/>
      <c r="AV764" s="68"/>
      <c r="AW764" s="68"/>
      <c r="BO764" s="68"/>
      <c r="BP764" s="68"/>
    </row>
    <row r="765" spans="10:68" ht="14.25" customHeight="1" x14ac:dyDescent="0.35">
      <c r="J765" s="66"/>
      <c r="AL765" s="67"/>
      <c r="AV765" s="68"/>
      <c r="AW765" s="68"/>
      <c r="BO765" s="68"/>
      <c r="BP765" s="68"/>
    </row>
    <row r="766" spans="10:68" ht="14.25" customHeight="1" x14ac:dyDescent="0.35">
      <c r="J766" s="66"/>
      <c r="AL766" s="67"/>
      <c r="AV766" s="68"/>
      <c r="AW766" s="68"/>
      <c r="BO766" s="68"/>
      <c r="BP766" s="68"/>
    </row>
    <row r="767" spans="10:68" ht="14.25" customHeight="1" x14ac:dyDescent="0.35">
      <c r="J767" s="66"/>
      <c r="AL767" s="67"/>
      <c r="AV767" s="68"/>
      <c r="AW767" s="68"/>
      <c r="BO767" s="68"/>
      <c r="BP767" s="68"/>
    </row>
    <row r="768" spans="10:68" ht="14.25" customHeight="1" x14ac:dyDescent="0.35">
      <c r="J768" s="66"/>
      <c r="AL768" s="67"/>
      <c r="AV768" s="68"/>
      <c r="AW768" s="68"/>
      <c r="BO768" s="68"/>
      <c r="BP768" s="68"/>
    </row>
    <row r="769" spans="10:68" ht="14.25" customHeight="1" x14ac:dyDescent="0.35">
      <c r="J769" s="66"/>
      <c r="AL769" s="67"/>
      <c r="AV769" s="68"/>
      <c r="AW769" s="68"/>
      <c r="BO769" s="68"/>
      <c r="BP769" s="68"/>
    </row>
    <row r="770" spans="10:68" ht="14.25" customHeight="1" x14ac:dyDescent="0.35">
      <c r="J770" s="66"/>
      <c r="AL770" s="67"/>
      <c r="AV770" s="68"/>
      <c r="AW770" s="68"/>
      <c r="BO770" s="68"/>
      <c r="BP770" s="68"/>
    </row>
    <row r="771" spans="10:68" ht="14.25" customHeight="1" x14ac:dyDescent="0.35">
      <c r="J771" s="66"/>
      <c r="AL771" s="67"/>
      <c r="AV771" s="68"/>
      <c r="AW771" s="68"/>
      <c r="BO771" s="68"/>
      <c r="BP771" s="68"/>
    </row>
    <row r="772" spans="10:68" ht="14.25" customHeight="1" x14ac:dyDescent="0.35">
      <c r="J772" s="66"/>
      <c r="AL772" s="67"/>
      <c r="AV772" s="68"/>
      <c r="AW772" s="68"/>
      <c r="BO772" s="68"/>
      <c r="BP772" s="68"/>
    </row>
    <row r="773" spans="10:68" ht="14.25" customHeight="1" x14ac:dyDescent="0.35">
      <c r="J773" s="66"/>
      <c r="AL773" s="67"/>
      <c r="AV773" s="68"/>
      <c r="AW773" s="68"/>
      <c r="BO773" s="68"/>
      <c r="BP773" s="68"/>
    </row>
    <row r="774" spans="10:68" ht="14.25" customHeight="1" x14ac:dyDescent="0.35">
      <c r="J774" s="66"/>
      <c r="AL774" s="67"/>
      <c r="AV774" s="68"/>
      <c r="AW774" s="68"/>
      <c r="BO774" s="68"/>
      <c r="BP774" s="68"/>
    </row>
    <row r="775" spans="10:68" ht="14.25" customHeight="1" x14ac:dyDescent="0.35">
      <c r="J775" s="66"/>
      <c r="AL775" s="67"/>
      <c r="AV775" s="68"/>
      <c r="AW775" s="68"/>
      <c r="BO775" s="68"/>
      <c r="BP775" s="68"/>
    </row>
    <row r="776" spans="10:68" ht="14.25" customHeight="1" x14ac:dyDescent="0.35">
      <c r="J776" s="66"/>
      <c r="AL776" s="67"/>
      <c r="AV776" s="68"/>
      <c r="AW776" s="68"/>
      <c r="BO776" s="68"/>
      <c r="BP776" s="68"/>
    </row>
    <row r="777" spans="10:68" ht="14.25" customHeight="1" x14ac:dyDescent="0.35">
      <c r="J777" s="66"/>
      <c r="AL777" s="67"/>
      <c r="AV777" s="68"/>
      <c r="AW777" s="68"/>
      <c r="BO777" s="68"/>
      <c r="BP777" s="68"/>
    </row>
    <row r="778" spans="10:68" ht="14.25" customHeight="1" x14ac:dyDescent="0.35">
      <c r="J778" s="66"/>
      <c r="AL778" s="67"/>
      <c r="AV778" s="68"/>
      <c r="AW778" s="68"/>
      <c r="BO778" s="68"/>
      <c r="BP778" s="68"/>
    </row>
    <row r="779" spans="10:68" ht="14.25" customHeight="1" x14ac:dyDescent="0.35">
      <c r="J779" s="66"/>
      <c r="AL779" s="67"/>
      <c r="AV779" s="68"/>
      <c r="AW779" s="68"/>
      <c r="BO779" s="68"/>
      <c r="BP779" s="68"/>
    </row>
    <row r="780" spans="10:68" ht="14.25" customHeight="1" x14ac:dyDescent="0.35">
      <c r="J780" s="66"/>
      <c r="AL780" s="67"/>
      <c r="AV780" s="68"/>
      <c r="AW780" s="68"/>
      <c r="BO780" s="68"/>
      <c r="BP780" s="68"/>
    </row>
    <row r="781" spans="10:68" ht="14.25" customHeight="1" x14ac:dyDescent="0.35">
      <c r="J781" s="66"/>
      <c r="AL781" s="67"/>
      <c r="AV781" s="68"/>
      <c r="AW781" s="68"/>
      <c r="BO781" s="68"/>
      <c r="BP781" s="68"/>
    </row>
    <row r="782" spans="10:68" ht="14.25" customHeight="1" x14ac:dyDescent="0.35">
      <c r="J782" s="66"/>
      <c r="AL782" s="67"/>
      <c r="AV782" s="68"/>
      <c r="AW782" s="68"/>
      <c r="BO782" s="68"/>
      <c r="BP782" s="68"/>
    </row>
    <row r="783" spans="10:68" ht="14.25" customHeight="1" x14ac:dyDescent="0.35">
      <c r="J783" s="66"/>
      <c r="AL783" s="67"/>
      <c r="AV783" s="68"/>
      <c r="AW783" s="68"/>
      <c r="BO783" s="68"/>
      <c r="BP783" s="68"/>
    </row>
    <row r="784" spans="10:68" ht="14.25" customHeight="1" x14ac:dyDescent="0.35">
      <c r="J784" s="66"/>
      <c r="AL784" s="67"/>
      <c r="AV784" s="68"/>
      <c r="AW784" s="68"/>
      <c r="BO784" s="68"/>
      <c r="BP784" s="68"/>
    </row>
    <row r="785" spans="10:68" ht="14.25" customHeight="1" x14ac:dyDescent="0.35">
      <c r="J785" s="66"/>
      <c r="AL785" s="67"/>
      <c r="AV785" s="68"/>
      <c r="AW785" s="68"/>
      <c r="BO785" s="68"/>
      <c r="BP785" s="68"/>
    </row>
    <row r="786" spans="10:68" ht="14.25" customHeight="1" x14ac:dyDescent="0.35">
      <c r="J786" s="66"/>
      <c r="AL786" s="67"/>
      <c r="AV786" s="68"/>
      <c r="AW786" s="68"/>
      <c r="BO786" s="68"/>
      <c r="BP786" s="68"/>
    </row>
    <row r="787" spans="10:68" ht="14.25" customHeight="1" x14ac:dyDescent="0.35">
      <c r="J787" s="66"/>
      <c r="AL787" s="67"/>
      <c r="AV787" s="68"/>
      <c r="AW787" s="68"/>
      <c r="BO787" s="68"/>
      <c r="BP787" s="68"/>
    </row>
    <row r="788" spans="10:68" ht="14.25" customHeight="1" x14ac:dyDescent="0.35">
      <c r="J788" s="66"/>
      <c r="AL788" s="67"/>
      <c r="AV788" s="68"/>
      <c r="AW788" s="68"/>
      <c r="BO788" s="68"/>
      <c r="BP788" s="68"/>
    </row>
    <row r="789" spans="10:68" ht="14.25" customHeight="1" x14ac:dyDescent="0.35">
      <c r="J789" s="66"/>
      <c r="AL789" s="67"/>
      <c r="AV789" s="68"/>
      <c r="AW789" s="68"/>
      <c r="BO789" s="68"/>
      <c r="BP789" s="68"/>
    </row>
    <row r="790" spans="10:68" ht="14.25" customHeight="1" x14ac:dyDescent="0.35">
      <c r="J790" s="66"/>
      <c r="AL790" s="67"/>
      <c r="AV790" s="68"/>
      <c r="AW790" s="68"/>
      <c r="BO790" s="68"/>
      <c r="BP790" s="68"/>
    </row>
    <row r="791" spans="10:68" ht="14.25" customHeight="1" x14ac:dyDescent="0.35">
      <c r="J791" s="66"/>
      <c r="AL791" s="67"/>
      <c r="AV791" s="68"/>
      <c r="AW791" s="68"/>
      <c r="BO791" s="68"/>
      <c r="BP791" s="68"/>
    </row>
    <row r="792" spans="10:68" ht="14.25" customHeight="1" x14ac:dyDescent="0.35">
      <c r="J792" s="66"/>
      <c r="AL792" s="67"/>
      <c r="AV792" s="68"/>
      <c r="AW792" s="68"/>
      <c r="BO792" s="68"/>
      <c r="BP792" s="68"/>
    </row>
    <row r="793" spans="10:68" ht="14.25" customHeight="1" x14ac:dyDescent="0.35">
      <c r="J793" s="66"/>
      <c r="AL793" s="67"/>
      <c r="AV793" s="68"/>
      <c r="AW793" s="68"/>
      <c r="BO793" s="68"/>
      <c r="BP793" s="68"/>
    </row>
    <row r="794" spans="10:68" ht="14.25" customHeight="1" x14ac:dyDescent="0.35">
      <c r="J794" s="66"/>
      <c r="AL794" s="67"/>
      <c r="AV794" s="68"/>
      <c r="AW794" s="68"/>
      <c r="BO794" s="68"/>
      <c r="BP794" s="68"/>
    </row>
    <row r="795" spans="10:68" ht="14.25" customHeight="1" x14ac:dyDescent="0.35">
      <c r="J795" s="66"/>
      <c r="AL795" s="67"/>
      <c r="AV795" s="68"/>
      <c r="AW795" s="68"/>
      <c r="BO795" s="68"/>
      <c r="BP795" s="68"/>
    </row>
    <row r="796" spans="10:68" ht="14.25" customHeight="1" x14ac:dyDescent="0.35">
      <c r="J796" s="66"/>
      <c r="AL796" s="67"/>
      <c r="AV796" s="68"/>
      <c r="AW796" s="68"/>
      <c r="BO796" s="68"/>
      <c r="BP796" s="68"/>
    </row>
    <row r="797" spans="10:68" ht="14.25" customHeight="1" x14ac:dyDescent="0.35">
      <c r="J797" s="66"/>
      <c r="AL797" s="67"/>
      <c r="AV797" s="68"/>
      <c r="AW797" s="68"/>
      <c r="BO797" s="68"/>
      <c r="BP797" s="68"/>
    </row>
    <row r="798" spans="10:68" ht="14.25" customHeight="1" x14ac:dyDescent="0.35">
      <c r="J798" s="66"/>
      <c r="AL798" s="67"/>
      <c r="AV798" s="68"/>
      <c r="AW798" s="68"/>
      <c r="BO798" s="68"/>
      <c r="BP798" s="68"/>
    </row>
    <row r="799" spans="10:68" ht="14.25" customHeight="1" x14ac:dyDescent="0.35">
      <c r="J799" s="66"/>
      <c r="AL799" s="67"/>
      <c r="AV799" s="68"/>
      <c r="AW799" s="68"/>
      <c r="BO799" s="68"/>
      <c r="BP799" s="68"/>
    </row>
    <row r="800" spans="10:68" ht="14.25" customHeight="1" x14ac:dyDescent="0.35">
      <c r="J800" s="66"/>
      <c r="AL800" s="67"/>
      <c r="AV800" s="68"/>
      <c r="AW800" s="68"/>
      <c r="BO800" s="68"/>
      <c r="BP800" s="68"/>
    </row>
    <row r="801" spans="10:68" ht="14.25" customHeight="1" x14ac:dyDescent="0.35">
      <c r="J801" s="66"/>
      <c r="AL801" s="67"/>
      <c r="AV801" s="68"/>
      <c r="AW801" s="68"/>
      <c r="BO801" s="68"/>
      <c r="BP801" s="68"/>
    </row>
    <row r="802" spans="10:68" ht="14.25" customHeight="1" x14ac:dyDescent="0.35">
      <c r="J802" s="66"/>
      <c r="AL802" s="67"/>
      <c r="AV802" s="68"/>
      <c r="AW802" s="68"/>
      <c r="BO802" s="68"/>
      <c r="BP802" s="68"/>
    </row>
    <row r="803" spans="10:68" ht="14.25" customHeight="1" x14ac:dyDescent="0.35">
      <c r="J803" s="66"/>
      <c r="AL803" s="67"/>
      <c r="AV803" s="68"/>
      <c r="AW803" s="68"/>
      <c r="BO803" s="68"/>
      <c r="BP803" s="68"/>
    </row>
    <row r="804" spans="10:68" ht="14.25" customHeight="1" x14ac:dyDescent="0.35">
      <c r="J804" s="66"/>
      <c r="AL804" s="67"/>
      <c r="AV804" s="68"/>
      <c r="AW804" s="68"/>
      <c r="BO804" s="68"/>
      <c r="BP804" s="68"/>
    </row>
    <row r="805" spans="10:68" ht="14.25" customHeight="1" x14ac:dyDescent="0.35">
      <c r="J805" s="66"/>
      <c r="AL805" s="67"/>
      <c r="AV805" s="68"/>
      <c r="AW805" s="68"/>
      <c r="BO805" s="68"/>
      <c r="BP805" s="68"/>
    </row>
    <row r="806" spans="10:68" ht="14.25" customHeight="1" x14ac:dyDescent="0.35">
      <c r="J806" s="66"/>
      <c r="AL806" s="67"/>
      <c r="AV806" s="68"/>
      <c r="AW806" s="68"/>
      <c r="BO806" s="68"/>
      <c r="BP806" s="68"/>
    </row>
    <row r="807" spans="10:68" ht="14.25" customHeight="1" x14ac:dyDescent="0.35">
      <c r="J807" s="66"/>
      <c r="AL807" s="67"/>
      <c r="AV807" s="68"/>
      <c r="AW807" s="68"/>
      <c r="BO807" s="68"/>
      <c r="BP807" s="68"/>
    </row>
    <row r="808" spans="10:68" ht="14.25" customHeight="1" x14ac:dyDescent="0.35">
      <c r="J808" s="66"/>
      <c r="AL808" s="67"/>
      <c r="AV808" s="68"/>
      <c r="AW808" s="68"/>
      <c r="BO808" s="68"/>
      <c r="BP808" s="68"/>
    </row>
    <row r="809" spans="10:68" ht="14.25" customHeight="1" x14ac:dyDescent="0.35">
      <c r="J809" s="66"/>
      <c r="AL809" s="67"/>
      <c r="AV809" s="68"/>
      <c r="AW809" s="68"/>
      <c r="BO809" s="68"/>
      <c r="BP809" s="68"/>
    </row>
    <row r="810" spans="10:68" ht="14.25" customHeight="1" x14ac:dyDescent="0.35">
      <c r="J810" s="66"/>
      <c r="AL810" s="67"/>
      <c r="AV810" s="68"/>
      <c r="AW810" s="68"/>
      <c r="BO810" s="68"/>
      <c r="BP810" s="68"/>
    </row>
    <row r="811" spans="10:68" ht="14.25" customHeight="1" x14ac:dyDescent="0.35">
      <c r="J811" s="66"/>
      <c r="AL811" s="67"/>
      <c r="AV811" s="68"/>
      <c r="AW811" s="68"/>
      <c r="BO811" s="68"/>
      <c r="BP811" s="68"/>
    </row>
    <row r="812" spans="10:68" ht="14.25" customHeight="1" x14ac:dyDescent="0.35">
      <c r="J812" s="66"/>
      <c r="AL812" s="67"/>
      <c r="AV812" s="68"/>
      <c r="AW812" s="68"/>
      <c r="BO812" s="68"/>
      <c r="BP812" s="68"/>
    </row>
    <row r="813" spans="10:68" ht="14.25" customHeight="1" x14ac:dyDescent="0.35">
      <c r="J813" s="66"/>
      <c r="AL813" s="67"/>
      <c r="AV813" s="68"/>
      <c r="AW813" s="68"/>
      <c r="BO813" s="68"/>
      <c r="BP813" s="68"/>
    </row>
    <row r="814" spans="10:68" ht="14.25" customHeight="1" x14ac:dyDescent="0.35">
      <c r="J814" s="66"/>
      <c r="AL814" s="67"/>
      <c r="AV814" s="68"/>
      <c r="AW814" s="68"/>
      <c r="BO814" s="68"/>
      <c r="BP814" s="68"/>
    </row>
    <row r="815" spans="10:68" ht="14.25" customHeight="1" x14ac:dyDescent="0.35">
      <c r="J815" s="66"/>
      <c r="AL815" s="67"/>
      <c r="AV815" s="68"/>
      <c r="AW815" s="68"/>
      <c r="BO815" s="68"/>
      <c r="BP815" s="68"/>
    </row>
    <row r="816" spans="10:68" ht="14.25" customHeight="1" x14ac:dyDescent="0.35">
      <c r="J816" s="66"/>
      <c r="AL816" s="67"/>
      <c r="AV816" s="68"/>
      <c r="AW816" s="68"/>
      <c r="BO816" s="68"/>
      <c r="BP816" s="68"/>
    </row>
    <row r="817" spans="10:68" ht="14.25" customHeight="1" x14ac:dyDescent="0.35">
      <c r="J817" s="66"/>
      <c r="AL817" s="67"/>
      <c r="AV817" s="68"/>
      <c r="AW817" s="68"/>
      <c r="BO817" s="68"/>
      <c r="BP817" s="68"/>
    </row>
    <row r="818" spans="10:68" ht="14.25" customHeight="1" x14ac:dyDescent="0.35">
      <c r="J818" s="66"/>
      <c r="AL818" s="67"/>
      <c r="AV818" s="68"/>
      <c r="AW818" s="68"/>
      <c r="BO818" s="68"/>
      <c r="BP818" s="68"/>
    </row>
    <row r="819" spans="10:68" ht="14.25" customHeight="1" x14ac:dyDescent="0.35">
      <c r="J819" s="66"/>
      <c r="AL819" s="67"/>
      <c r="AV819" s="68"/>
      <c r="AW819" s="68"/>
      <c r="BO819" s="68"/>
      <c r="BP819" s="68"/>
    </row>
    <row r="820" spans="10:68" ht="14.25" customHeight="1" x14ac:dyDescent="0.35">
      <c r="J820" s="66"/>
      <c r="AL820" s="67"/>
      <c r="AV820" s="68"/>
      <c r="AW820" s="68"/>
      <c r="BO820" s="68"/>
      <c r="BP820" s="68"/>
    </row>
    <row r="821" spans="10:68" ht="14.25" customHeight="1" x14ac:dyDescent="0.35">
      <c r="J821" s="66"/>
      <c r="AL821" s="67"/>
      <c r="AV821" s="68"/>
      <c r="AW821" s="68"/>
      <c r="BO821" s="68"/>
      <c r="BP821" s="68"/>
    </row>
    <row r="822" spans="10:68" ht="14.25" customHeight="1" x14ac:dyDescent="0.35">
      <c r="J822" s="66"/>
      <c r="AL822" s="67"/>
      <c r="AV822" s="68"/>
      <c r="AW822" s="68"/>
      <c r="BO822" s="68"/>
      <c r="BP822" s="68"/>
    </row>
    <row r="823" spans="10:68" ht="14.25" customHeight="1" x14ac:dyDescent="0.35">
      <c r="J823" s="66"/>
      <c r="AL823" s="67"/>
      <c r="AV823" s="68"/>
      <c r="AW823" s="68"/>
      <c r="BO823" s="68"/>
      <c r="BP823" s="68"/>
    </row>
    <row r="824" spans="10:68" ht="14.25" customHeight="1" x14ac:dyDescent="0.35">
      <c r="J824" s="66"/>
      <c r="AL824" s="67"/>
      <c r="AV824" s="68"/>
      <c r="AW824" s="68"/>
      <c r="BO824" s="68"/>
      <c r="BP824" s="68"/>
    </row>
    <row r="825" spans="10:68" ht="14.25" customHeight="1" x14ac:dyDescent="0.35">
      <c r="J825" s="66"/>
      <c r="AL825" s="67"/>
      <c r="AV825" s="68"/>
      <c r="AW825" s="68"/>
      <c r="BO825" s="68"/>
      <c r="BP825" s="68"/>
    </row>
    <row r="826" spans="10:68" ht="14.25" customHeight="1" x14ac:dyDescent="0.35">
      <c r="J826" s="66"/>
      <c r="AL826" s="67"/>
      <c r="AV826" s="68"/>
      <c r="AW826" s="68"/>
      <c r="BO826" s="68"/>
      <c r="BP826" s="68"/>
    </row>
    <row r="827" spans="10:68" ht="14.25" customHeight="1" x14ac:dyDescent="0.35">
      <c r="J827" s="66"/>
      <c r="AL827" s="67"/>
      <c r="AV827" s="68"/>
      <c r="AW827" s="68"/>
      <c r="BO827" s="68"/>
      <c r="BP827" s="68"/>
    </row>
    <row r="828" spans="10:68" ht="14.25" customHeight="1" x14ac:dyDescent="0.35">
      <c r="J828" s="66"/>
      <c r="AL828" s="67"/>
      <c r="AV828" s="68"/>
      <c r="AW828" s="68"/>
      <c r="BO828" s="68"/>
      <c r="BP828" s="68"/>
    </row>
    <row r="829" spans="10:68" ht="14.25" customHeight="1" x14ac:dyDescent="0.35">
      <c r="J829" s="66"/>
      <c r="AL829" s="67"/>
      <c r="AV829" s="68"/>
      <c r="AW829" s="68"/>
      <c r="BO829" s="68"/>
      <c r="BP829" s="68"/>
    </row>
    <row r="830" spans="10:68" ht="14.25" customHeight="1" x14ac:dyDescent="0.35">
      <c r="J830" s="66"/>
      <c r="AL830" s="67"/>
      <c r="AV830" s="68"/>
      <c r="AW830" s="68"/>
      <c r="BO830" s="68"/>
      <c r="BP830" s="68"/>
    </row>
    <row r="831" spans="10:68" ht="14.25" customHeight="1" x14ac:dyDescent="0.35">
      <c r="J831" s="66"/>
      <c r="AL831" s="67"/>
      <c r="AV831" s="68"/>
      <c r="AW831" s="68"/>
      <c r="BO831" s="68"/>
      <c r="BP831" s="68"/>
    </row>
    <row r="832" spans="10:68" ht="14.25" customHeight="1" x14ac:dyDescent="0.35">
      <c r="J832" s="66"/>
      <c r="AL832" s="67"/>
      <c r="AV832" s="68"/>
      <c r="AW832" s="68"/>
      <c r="BO832" s="68"/>
      <c r="BP832" s="68"/>
    </row>
    <row r="833" spans="10:68" ht="14.25" customHeight="1" x14ac:dyDescent="0.35">
      <c r="J833" s="66"/>
      <c r="AL833" s="67"/>
      <c r="AV833" s="68"/>
      <c r="AW833" s="68"/>
      <c r="BO833" s="68"/>
      <c r="BP833" s="68"/>
    </row>
    <row r="834" spans="10:68" ht="14.25" customHeight="1" x14ac:dyDescent="0.35">
      <c r="J834" s="66"/>
      <c r="AL834" s="67"/>
      <c r="AV834" s="68"/>
      <c r="AW834" s="68"/>
      <c r="BO834" s="68"/>
      <c r="BP834" s="68"/>
    </row>
    <row r="835" spans="10:68" ht="14.25" customHeight="1" x14ac:dyDescent="0.35">
      <c r="J835" s="66"/>
      <c r="AL835" s="67"/>
      <c r="AV835" s="68"/>
      <c r="AW835" s="68"/>
      <c r="BO835" s="68"/>
      <c r="BP835" s="68"/>
    </row>
    <row r="836" spans="10:68" ht="14.25" customHeight="1" x14ac:dyDescent="0.35">
      <c r="J836" s="66"/>
      <c r="AL836" s="67"/>
      <c r="AV836" s="68"/>
      <c r="AW836" s="68"/>
      <c r="BO836" s="68"/>
      <c r="BP836" s="68"/>
    </row>
    <row r="837" spans="10:68" ht="14.25" customHeight="1" x14ac:dyDescent="0.35">
      <c r="J837" s="66"/>
      <c r="AL837" s="67"/>
      <c r="AV837" s="68"/>
      <c r="AW837" s="68"/>
      <c r="BO837" s="68"/>
      <c r="BP837" s="68"/>
    </row>
    <row r="838" spans="10:68" ht="14.25" customHeight="1" x14ac:dyDescent="0.35">
      <c r="J838" s="66"/>
      <c r="AL838" s="67"/>
      <c r="AV838" s="68"/>
      <c r="AW838" s="68"/>
      <c r="BO838" s="68"/>
      <c r="BP838" s="68"/>
    </row>
    <row r="839" spans="10:68" ht="14.25" customHeight="1" x14ac:dyDescent="0.35">
      <c r="J839" s="66"/>
      <c r="AL839" s="67"/>
      <c r="AV839" s="68"/>
      <c r="AW839" s="68"/>
      <c r="BO839" s="68"/>
      <c r="BP839" s="68"/>
    </row>
    <row r="840" spans="10:68" ht="14.25" customHeight="1" x14ac:dyDescent="0.35">
      <c r="J840" s="66"/>
      <c r="AL840" s="67"/>
      <c r="AV840" s="68"/>
      <c r="AW840" s="68"/>
      <c r="BO840" s="68"/>
      <c r="BP840" s="68"/>
    </row>
    <row r="841" spans="10:68" ht="14.25" customHeight="1" x14ac:dyDescent="0.35">
      <c r="J841" s="66"/>
      <c r="AL841" s="67"/>
      <c r="AV841" s="68"/>
      <c r="AW841" s="68"/>
      <c r="BO841" s="68"/>
      <c r="BP841" s="68"/>
    </row>
    <row r="842" spans="10:68" ht="14.25" customHeight="1" x14ac:dyDescent="0.35">
      <c r="J842" s="66"/>
      <c r="AL842" s="67"/>
      <c r="AV842" s="68"/>
      <c r="AW842" s="68"/>
      <c r="BO842" s="68"/>
      <c r="BP842" s="68"/>
    </row>
    <row r="843" spans="10:68" ht="14.25" customHeight="1" x14ac:dyDescent="0.35">
      <c r="J843" s="66"/>
      <c r="AL843" s="67"/>
      <c r="AV843" s="68"/>
      <c r="AW843" s="68"/>
      <c r="BO843" s="68"/>
      <c r="BP843" s="68"/>
    </row>
    <row r="844" spans="10:68" ht="14.25" customHeight="1" x14ac:dyDescent="0.35">
      <c r="J844" s="66"/>
      <c r="AL844" s="67"/>
      <c r="AV844" s="68"/>
      <c r="AW844" s="68"/>
      <c r="BO844" s="68"/>
      <c r="BP844" s="68"/>
    </row>
    <row r="845" spans="10:68" ht="14.25" customHeight="1" x14ac:dyDescent="0.35">
      <c r="J845" s="66"/>
      <c r="AL845" s="67"/>
      <c r="AV845" s="68"/>
      <c r="AW845" s="68"/>
      <c r="BO845" s="68"/>
      <c r="BP845" s="68"/>
    </row>
    <row r="846" spans="10:68" ht="14.25" customHeight="1" x14ac:dyDescent="0.35">
      <c r="J846" s="66"/>
      <c r="AL846" s="67"/>
      <c r="AV846" s="68"/>
      <c r="AW846" s="68"/>
      <c r="BO846" s="68"/>
      <c r="BP846" s="68"/>
    </row>
    <row r="847" spans="10:68" ht="14.25" customHeight="1" x14ac:dyDescent="0.35">
      <c r="J847" s="66"/>
      <c r="AL847" s="67"/>
      <c r="AV847" s="68"/>
      <c r="AW847" s="68"/>
      <c r="BO847" s="68"/>
      <c r="BP847" s="68"/>
    </row>
    <row r="848" spans="10:68" ht="14.25" customHeight="1" x14ac:dyDescent="0.35">
      <c r="J848" s="66"/>
      <c r="AL848" s="67"/>
      <c r="AV848" s="68"/>
      <c r="AW848" s="68"/>
      <c r="BO848" s="68"/>
      <c r="BP848" s="68"/>
    </row>
    <row r="849" spans="10:68" ht="14.25" customHeight="1" x14ac:dyDescent="0.35">
      <c r="J849" s="66"/>
      <c r="AL849" s="67"/>
      <c r="AV849" s="68"/>
      <c r="AW849" s="68"/>
      <c r="BO849" s="68"/>
      <c r="BP849" s="68"/>
    </row>
    <row r="850" spans="10:68" ht="14.25" customHeight="1" x14ac:dyDescent="0.35">
      <c r="J850" s="66"/>
      <c r="AL850" s="67"/>
      <c r="AV850" s="68"/>
      <c r="AW850" s="68"/>
      <c r="BO850" s="68"/>
      <c r="BP850" s="68"/>
    </row>
    <row r="851" spans="10:68" ht="14.25" customHeight="1" x14ac:dyDescent="0.35">
      <c r="J851" s="66"/>
      <c r="AL851" s="67"/>
      <c r="AV851" s="68"/>
      <c r="AW851" s="68"/>
      <c r="BO851" s="68"/>
      <c r="BP851" s="68"/>
    </row>
    <row r="852" spans="10:68" ht="14.25" customHeight="1" x14ac:dyDescent="0.35">
      <c r="J852" s="66"/>
      <c r="AL852" s="67"/>
      <c r="AV852" s="68"/>
      <c r="AW852" s="68"/>
      <c r="BO852" s="68"/>
      <c r="BP852" s="68"/>
    </row>
    <row r="853" spans="10:68" ht="14.25" customHeight="1" x14ac:dyDescent="0.35">
      <c r="J853" s="66"/>
      <c r="AL853" s="67"/>
      <c r="AV853" s="68"/>
      <c r="AW853" s="68"/>
      <c r="BO853" s="68"/>
      <c r="BP853" s="68"/>
    </row>
    <row r="854" spans="10:68" ht="14.25" customHeight="1" x14ac:dyDescent="0.35">
      <c r="J854" s="66"/>
      <c r="AL854" s="67"/>
      <c r="AV854" s="68"/>
      <c r="AW854" s="68"/>
      <c r="BO854" s="68"/>
      <c r="BP854" s="68"/>
    </row>
    <row r="855" spans="10:68" ht="14.25" customHeight="1" x14ac:dyDescent="0.35">
      <c r="J855" s="66"/>
      <c r="AL855" s="67"/>
      <c r="AV855" s="68"/>
      <c r="AW855" s="68"/>
      <c r="BO855" s="68"/>
      <c r="BP855" s="68"/>
    </row>
    <row r="856" spans="10:68" ht="14.25" customHeight="1" x14ac:dyDescent="0.35">
      <c r="J856" s="66"/>
      <c r="AL856" s="67"/>
      <c r="AV856" s="68"/>
      <c r="AW856" s="68"/>
      <c r="BO856" s="68"/>
      <c r="BP856" s="68"/>
    </row>
    <row r="857" spans="10:68" ht="14.25" customHeight="1" x14ac:dyDescent="0.35">
      <c r="J857" s="66"/>
      <c r="AL857" s="67"/>
      <c r="AV857" s="68"/>
      <c r="AW857" s="68"/>
      <c r="BO857" s="68"/>
      <c r="BP857" s="68"/>
    </row>
    <row r="858" spans="10:68" ht="14.25" customHeight="1" x14ac:dyDescent="0.35">
      <c r="J858" s="66"/>
      <c r="AL858" s="67"/>
      <c r="AV858" s="68"/>
      <c r="AW858" s="68"/>
      <c r="BO858" s="68"/>
      <c r="BP858" s="68"/>
    </row>
    <row r="859" spans="10:68" ht="14.25" customHeight="1" x14ac:dyDescent="0.35">
      <c r="J859" s="66"/>
      <c r="AL859" s="67"/>
      <c r="AV859" s="68"/>
      <c r="AW859" s="68"/>
      <c r="BO859" s="68"/>
      <c r="BP859" s="68"/>
    </row>
    <row r="860" spans="10:68" ht="14.25" customHeight="1" x14ac:dyDescent="0.35">
      <c r="J860" s="66"/>
      <c r="AL860" s="67"/>
      <c r="AV860" s="68"/>
      <c r="AW860" s="68"/>
      <c r="BO860" s="68"/>
      <c r="BP860" s="68"/>
    </row>
    <row r="861" spans="10:68" ht="14.25" customHeight="1" x14ac:dyDescent="0.35">
      <c r="J861" s="66"/>
      <c r="AL861" s="67"/>
      <c r="AV861" s="68"/>
      <c r="AW861" s="68"/>
      <c r="BO861" s="68"/>
      <c r="BP861" s="68"/>
    </row>
    <row r="862" spans="10:68" ht="14.25" customHeight="1" x14ac:dyDescent="0.35">
      <c r="J862" s="66"/>
      <c r="AL862" s="67"/>
      <c r="AV862" s="68"/>
      <c r="AW862" s="68"/>
      <c r="BO862" s="68"/>
      <c r="BP862" s="68"/>
    </row>
    <row r="863" spans="10:68" ht="14.25" customHeight="1" x14ac:dyDescent="0.35">
      <c r="J863" s="66"/>
      <c r="AL863" s="67"/>
      <c r="AV863" s="68"/>
      <c r="AW863" s="68"/>
      <c r="BO863" s="68"/>
      <c r="BP863" s="68"/>
    </row>
    <row r="864" spans="10:68" ht="14.25" customHeight="1" x14ac:dyDescent="0.35">
      <c r="J864" s="66"/>
      <c r="AL864" s="67"/>
      <c r="AV864" s="68"/>
      <c r="AW864" s="68"/>
      <c r="BO864" s="68"/>
      <c r="BP864" s="68"/>
    </row>
    <row r="865" spans="10:68" ht="14.25" customHeight="1" x14ac:dyDescent="0.35">
      <c r="J865" s="66"/>
      <c r="AL865" s="67"/>
      <c r="AV865" s="68"/>
      <c r="AW865" s="68"/>
      <c r="BO865" s="68"/>
      <c r="BP865" s="68"/>
    </row>
    <row r="866" spans="10:68" ht="14.25" customHeight="1" x14ac:dyDescent="0.35">
      <c r="J866" s="66"/>
      <c r="AL866" s="67"/>
      <c r="AV866" s="68"/>
      <c r="AW866" s="68"/>
      <c r="BO866" s="68"/>
      <c r="BP866" s="68"/>
    </row>
    <row r="867" spans="10:68" ht="14.25" customHeight="1" x14ac:dyDescent="0.35">
      <c r="J867" s="66"/>
      <c r="AL867" s="67"/>
      <c r="AV867" s="68"/>
      <c r="AW867" s="68"/>
      <c r="BO867" s="68"/>
      <c r="BP867" s="68"/>
    </row>
    <row r="868" spans="10:68" ht="14.25" customHeight="1" x14ac:dyDescent="0.35">
      <c r="J868" s="66"/>
      <c r="AL868" s="67"/>
      <c r="AV868" s="68"/>
      <c r="AW868" s="68"/>
      <c r="BO868" s="68"/>
      <c r="BP868" s="68"/>
    </row>
    <row r="869" spans="10:68" ht="14.25" customHeight="1" x14ac:dyDescent="0.35">
      <c r="J869" s="66"/>
      <c r="AL869" s="67"/>
      <c r="AV869" s="68"/>
      <c r="AW869" s="68"/>
      <c r="BO869" s="68"/>
      <c r="BP869" s="68"/>
    </row>
    <row r="870" spans="10:68" ht="14.25" customHeight="1" x14ac:dyDescent="0.35">
      <c r="J870" s="66"/>
      <c r="AL870" s="67"/>
      <c r="AV870" s="68"/>
      <c r="AW870" s="68"/>
      <c r="BO870" s="68"/>
      <c r="BP870" s="68"/>
    </row>
    <row r="871" spans="10:68" ht="14.25" customHeight="1" x14ac:dyDescent="0.35">
      <c r="J871" s="66"/>
      <c r="AL871" s="67"/>
      <c r="AV871" s="68"/>
      <c r="AW871" s="68"/>
      <c r="BO871" s="68"/>
      <c r="BP871" s="68"/>
    </row>
    <row r="872" spans="10:68" ht="14.25" customHeight="1" x14ac:dyDescent="0.35">
      <c r="J872" s="66"/>
      <c r="AL872" s="67"/>
      <c r="AV872" s="68"/>
      <c r="AW872" s="68"/>
      <c r="BO872" s="68"/>
      <c r="BP872" s="68"/>
    </row>
    <row r="873" spans="10:68" ht="14.25" customHeight="1" x14ac:dyDescent="0.35">
      <c r="J873" s="66"/>
      <c r="AL873" s="67"/>
      <c r="AV873" s="68"/>
      <c r="AW873" s="68"/>
      <c r="BO873" s="68"/>
      <c r="BP873" s="68"/>
    </row>
    <row r="874" spans="10:68" ht="14.25" customHeight="1" x14ac:dyDescent="0.35">
      <c r="J874" s="66"/>
      <c r="AL874" s="67"/>
      <c r="AV874" s="68"/>
      <c r="AW874" s="68"/>
      <c r="BO874" s="68"/>
      <c r="BP874" s="68"/>
    </row>
    <row r="875" spans="10:68" ht="14.25" customHeight="1" x14ac:dyDescent="0.35">
      <c r="J875" s="66"/>
      <c r="AL875" s="67"/>
      <c r="AV875" s="68"/>
      <c r="AW875" s="68"/>
      <c r="BO875" s="68"/>
      <c r="BP875" s="68"/>
    </row>
    <row r="876" spans="10:68" ht="14.25" customHeight="1" x14ac:dyDescent="0.35">
      <c r="J876" s="66"/>
      <c r="AL876" s="67"/>
      <c r="AV876" s="68"/>
      <c r="AW876" s="68"/>
      <c r="BO876" s="68"/>
      <c r="BP876" s="68"/>
    </row>
    <row r="877" spans="10:68" ht="14.25" customHeight="1" x14ac:dyDescent="0.35">
      <c r="J877" s="66"/>
      <c r="AL877" s="67"/>
      <c r="AV877" s="68"/>
      <c r="AW877" s="68"/>
      <c r="BO877" s="68"/>
      <c r="BP877" s="68"/>
    </row>
    <row r="878" spans="10:68" ht="14.25" customHeight="1" x14ac:dyDescent="0.35">
      <c r="J878" s="66"/>
      <c r="AL878" s="67"/>
      <c r="AV878" s="68"/>
      <c r="AW878" s="68"/>
      <c r="BO878" s="68"/>
      <c r="BP878" s="68"/>
    </row>
    <row r="879" spans="10:68" ht="14.25" customHeight="1" x14ac:dyDescent="0.35">
      <c r="J879" s="66"/>
      <c r="AL879" s="67"/>
      <c r="AV879" s="68"/>
      <c r="AW879" s="68"/>
      <c r="BO879" s="68"/>
      <c r="BP879" s="68"/>
    </row>
    <row r="880" spans="10:68" ht="14.25" customHeight="1" x14ac:dyDescent="0.35">
      <c r="J880" s="66"/>
      <c r="AL880" s="67"/>
      <c r="AV880" s="68"/>
      <c r="AW880" s="68"/>
      <c r="BO880" s="68"/>
      <c r="BP880" s="68"/>
    </row>
    <row r="881" spans="10:68" ht="14.25" customHeight="1" x14ac:dyDescent="0.35">
      <c r="J881" s="66"/>
      <c r="AL881" s="67"/>
      <c r="AV881" s="68"/>
      <c r="AW881" s="68"/>
      <c r="BO881" s="68"/>
      <c r="BP881" s="68"/>
    </row>
    <row r="882" spans="10:68" ht="14.25" customHeight="1" x14ac:dyDescent="0.35">
      <c r="J882" s="66"/>
      <c r="AL882" s="67"/>
      <c r="AV882" s="68"/>
      <c r="AW882" s="68"/>
      <c r="BO882" s="68"/>
      <c r="BP882" s="68"/>
    </row>
    <row r="883" spans="10:68" ht="14.25" customHeight="1" x14ac:dyDescent="0.35">
      <c r="J883" s="66"/>
      <c r="AL883" s="67"/>
      <c r="AV883" s="68"/>
      <c r="AW883" s="68"/>
      <c r="BO883" s="68"/>
      <c r="BP883" s="68"/>
    </row>
    <row r="884" spans="10:68" ht="14.25" customHeight="1" x14ac:dyDescent="0.35">
      <c r="J884" s="66"/>
      <c r="AL884" s="67"/>
      <c r="AV884" s="68"/>
      <c r="AW884" s="68"/>
      <c r="BO884" s="68"/>
      <c r="BP884" s="68"/>
    </row>
    <row r="885" spans="10:68" ht="14.25" customHeight="1" x14ac:dyDescent="0.35">
      <c r="J885" s="66"/>
      <c r="AL885" s="67"/>
      <c r="AV885" s="68"/>
      <c r="AW885" s="68"/>
      <c r="BO885" s="68"/>
      <c r="BP885" s="68"/>
    </row>
    <row r="886" spans="10:68" ht="14.25" customHeight="1" x14ac:dyDescent="0.35">
      <c r="J886" s="66"/>
      <c r="AL886" s="67"/>
      <c r="AV886" s="68"/>
      <c r="AW886" s="68"/>
      <c r="BO886" s="68"/>
      <c r="BP886" s="68"/>
    </row>
    <row r="887" spans="10:68" ht="14.25" customHeight="1" x14ac:dyDescent="0.35">
      <c r="J887" s="66"/>
      <c r="AL887" s="67"/>
      <c r="AV887" s="68"/>
      <c r="AW887" s="68"/>
      <c r="BO887" s="68"/>
      <c r="BP887" s="68"/>
    </row>
    <row r="888" spans="10:68" ht="14.25" customHeight="1" x14ac:dyDescent="0.35">
      <c r="J888" s="66"/>
      <c r="AL888" s="67"/>
      <c r="AV888" s="68"/>
      <c r="AW888" s="68"/>
      <c r="BO888" s="68"/>
      <c r="BP888" s="68"/>
    </row>
    <row r="889" spans="10:68" ht="14.25" customHeight="1" x14ac:dyDescent="0.35">
      <c r="J889" s="66"/>
      <c r="AL889" s="67"/>
      <c r="AV889" s="68"/>
      <c r="AW889" s="68"/>
      <c r="BO889" s="68"/>
      <c r="BP889" s="68"/>
    </row>
    <row r="890" spans="10:68" ht="14.25" customHeight="1" x14ac:dyDescent="0.35">
      <c r="J890" s="66"/>
      <c r="AL890" s="67"/>
      <c r="AV890" s="68"/>
      <c r="AW890" s="68"/>
      <c r="BO890" s="68"/>
      <c r="BP890" s="68"/>
    </row>
    <row r="891" spans="10:68" ht="14.25" customHeight="1" x14ac:dyDescent="0.35">
      <c r="J891" s="66"/>
      <c r="AL891" s="67"/>
      <c r="AV891" s="68"/>
      <c r="AW891" s="68"/>
      <c r="BO891" s="68"/>
      <c r="BP891" s="68"/>
    </row>
    <row r="892" spans="10:68" ht="14.25" customHeight="1" x14ac:dyDescent="0.35">
      <c r="J892" s="66"/>
      <c r="AL892" s="67"/>
      <c r="AV892" s="68"/>
      <c r="AW892" s="68"/>
      <c r="BO892" s="68"/>
      <c r="BP892" s="68"/>
    </row>
    <row r="893" spans="10:68" ht="14.25" customHeight="1" x14ac:dyDescent="0.35">
      <c r="J893" s="66"/>
      <c r="AL893" s="67"/>
      <c r="AV893" s="68"/>
      <c r="AW893" s="68"/>
      <c r="BO893" s="68"/>
      <c r="BP893" s="68"/>
    </row>
    <row r="894" spans="10:68" ht="14.25" customHeight="1" x14ac:dyDescent="0.35">
      <c r="J894" s="66"/>
      <c r="AL894" s="67"/>
      <c r="AV894" s="68"/>
      <c r="AW894" s="68"/>
      <c r="BO894" s="68"/>
      <c r="BP894" s="68"/>
    </row>
    <row r="895" spans="10:68" ht="14.25" customHeight="1" x14ac:dyDescent="0.35">
      <c r="J895" s="66"/>
      <c r="AL895" s="67"/>
      <c r="AV895" s="68"/>
      <c r="AW895" s="68"/>
      <c r="BO895" s="68"/>
      <c r="BP895" s="68"/>
    </row>
    <row r="896" spans="10:68" ht="14.25" customHeight="1" x14ac:dyDescent="0.35">
      <c r="J896" s="66"/>
      <c r="AL896" s="67"/>
      <c r="AV896" s="68"/>
      <c r="AW896" s="68"/>
      <c r="BO896" s="68"/>
      <c r="BP896" s="68"/>
    </row>
    <row r="897" spans="10:68" ht="14.25" customHeight="1" x14ac:dyDescent="0.35">
      <c r="J897" s="66"/>
      <c r="AL897" s="67"/>
      <c r="AV897" s="68"/>
      <c r="AW897" s="68"/>
      <c r="BO897" s="68"/>
      <c r="BP897" s="68"/>
    </row>
    <row r="898" spans="10:68" ht="14.25" customHeight="1" x14ac:dyDescent="0.35">
      <c r="J898" s="66"/>
      <c r="AL898" s="67"/>
      <c r="AV898" s="68"/>
      <c r="AW898" s="68"/>
      <c r="BO898" s="68"/>
      <c r="BP898" s="68"/>
    </row>
    <row r="899" spans="10:68" ht="14.25" customHeight="1" x14ac:dyDescent="0.35">
      <c r="J899" s="66"/>
      <c r="AL899" s="67"/>
      <c r="AV899" s="68"/>
      <c r="AW899" s="68"/>
      <c r="BO899" s="68"/>
      <c r="BP899" s="68"/>
    </row>
    <row r="900" spans="10:68" ht="14.25" customHeight="1" x14ac:dyDescent="0.35">
      <c r="J900" s="66"/>
      <c r="AL900" s="67"/>
      <c r="AV900" s="68"/>
      <c r="AW900" s="68"/>
      <c r="BO900" s="68"/>
      <c r="BP900" s="68"/>
    </row>
    <row r="901" spans="10:68" ht="14.25" customHeight="1" x14ac:dyDescent="0.35">
      <c r="J901" s="66"/>
      <c r="AL901" s="67"/>
      <c r="AV901" s="68"/>
      <c r="AW901" s="68"/>
      <c r="BO901" s="68"/>
      <c r="BP901" s="68"/>
    </row>
    <row r="902" spans="10:68" ht="14.25" customHeight="1" x14ac:dyDescent="0.35">
      <c r="J902" s="66"/>
      <c r="AL902" s="67"/>
      <c r="AV902" s="68"/>
      <c r="AW902" s="68"/>
      <c r="BO902" s="68"/>
      <c r="BP902" s="68"/>
    </row>
    <row r="903" spans="10:68" ht="14.25" customHeight="1" x14ac:dyDescent="0.35">
      <c r="J903" s="66"/>
      <c r="AL903" s="67"/>
      <c r="AV903" s="68"/>
      <c r="AW903" s="68"/>
      <c r="BO903" s="68"/>
      <c r="BP903" s="68"/>
    </row>
    <row r="904" spans="10:68" ht="14.25" customHeight="1" x14ac:dyDescent="0.35">
      <c r="J904" s="66"/>
      <c r="AL904" s="67"/>
      <c r="AV904" s="68"/>
      <c r="AW904" s="68"/>
      <c r="BO904" s="68"/>
      <c r="BP904" s="68"/>
    </row>
    <row r="905" spans="10:68" ht="14.25" customHeight="1" x14ac:dyDescent="0.35">
      <c r="J905" s="66"/>
      <c r="AL905" s="67"/>
      <c r="AV905" s="68"/>
      <c r="AW905" s="68"/>
      <c r="BO905" s="68"/>
      <c r="BP905" s="68"/>
    </row>
    <row r="906" spans="10:68" ht="14.25" customHeight="1" x14ac:dyDescent="0.35">
      <c r="J906" s="66"/>
      <c r="AL906" s="67"/>
      <c r="AV906" s="68"/>
      <c r="AW906" s="68"/>
      <c r="BO906" s="68"/>
      <c r="BP906" s="68"/>
    </row>
    <row r="907" spans="10:68" ht="14.25" customHeight="1" x14ac:dyDescent="0.35">
      <c r="J907" s="66"/>
      <c r="AL907" s="67"/>
      <c r="AV907" s="68"/>
      <c r="AW907" s="68"/>
      <c r="BO907" s="68"/>
      <c r="BP907" s="68"/>
    </row>
    <row r="908" spans="10:68" ht="14.25" customHeight="1" x14ac:dyDescent="0.35">
      <c r="J908" s="66"/>
      <c r="AL908" s="67"/>
      <c r="AV908" s="68"/>
      <c r="AW908" s="68"/>
      <c r="BO908" s="68"/>
      <c r="BP908" s="68"/>
    </row>
    <row r="909" spans="10:68" ht="14.25" customHeight="1" x14ac:dyDescent="0.35">
      <c r="J909" s="66"/>
      <c r="AL909" s="67"/>
      <c r="AV909" s="68"/>
      <c r="AW909" s="68"/>
      <c r="BO909" s="68"/>
      <c r="BP909" s="68"/>
    </row>
    <row r="910" spans="10:68" ht="14.25" customHeight="1" x14ac:dyDescent="0.35">
      <c r="J910" s="66"/>
      <c r="AL910" s="67"/>
      <c r="AV910" s="68"/>
      <c r="AW910" s="68"/>
      <c r="BO910" s="68"/>
      <c r="BP910" s="68"/>
    </row>
    <row r="911" spans="10:68" ht="14.25" customHeight="1" x14ac:dyDescent="0.35">
      <c r="J911" s="66"/>
      <c r="AL911" s="67"/>
      <c r="AV911" s="68"/>
      <c r="AW911" s="68"/>
      <c r="BO911" s="68"/>
      <c r="BP911" s="68"/>
    </row>
    <row r="912" spans="10:68" ht="14.25" customHeight="1" x14ac:dyDescent="0.35">
      <c r="J912" s="66"/>
      <c r="AL912" s="67"/>
      <c r="AV912" s="68"/>
      <c r="AW912" s="68"/>
      <c r="BO912" s="68"/>
      <c r="BP912" s="68"/>
    </row>
    <row r="913" spans="10:68" ht="14.25" customHeight="1" x14ac:dyDescent="0.35">
      <c r="J913" s="66"/>
      <c r="AL913" s="67"/>
      <c r="AV913" s="68"/>
      <c r="AW913" s="68"/>
      <c r="BO913" s="68"/>
      <c r="BP913" s="68"/>
    </row>
    <row r="914" spans="10:68" ht="14.25" customHeight="1" x14ac:dyDescent="0.35">
      <c r="J914" s="66"/>
      <c r="AL914" s="67"/>
      <c r="AV914" s="68"/>
      <c r="AW914" s="68"/>
      <c r="BO914" s="68"/>
      <c r="BP914" s="68"/>
    </row>
    <row r="915" spans="10:68" ht="14.25" customHeight="1" x14ac:dyDescent="0.35">
      <c r="J915" s="66"/>
      <c r="AL915" s="67"/>
      <c r="AV915" s="68"/>
      <c r="AW915" s="68"/>
      <c r="BO915" s="68"/>
      <c r="BP915" s="68"/>
    </row>
    <row r="916" spans="10:68" ht="14.25" customHeight="1" x14ac:dyDescent="0.35">
      <c r="J916" s="66"/>
      <c r="AL916" s="67"/>
      <c r="AV916" s="68"/>
      <c r="AW916" s="68"/>
      <c r="BO916" s="68"/>
      <c r="BP916" s="68"/>
    </row>
    <row r="917" spans="10:68" ht="14.25" customHeight="1" x14ac:dyDescent="0.35">
      <c r="J917" s="66"/>
      <c r="AL917" s="67"/>
      <c r="AV917" s="68"/>
      <c r="AW917" s="68"/>
      <c r="BO917" s="68"/>
      <c r="BP917" s="68"/>
    </row>
    <row r="918" spans="10:68" ht="14.25" customHeight="1" x14ac:dyDescent="0.35">
      <c r="J918" s="66"/>
      <c r="AL918" s="67"/>
      <c r="AV918" s="68"/>
      <c r="AW918" s="68"/>
      <c r="BO918" s="68"/>
      <c r="BP918" s="68"/>
    </row>
    <row r="919" spans="10:68" ht="14.25" customHeight="1" x14ac:dyDescent="0.35">
      <c r="J919" s="66"/>
      <c r="AL919" s="67"/>
      <c r="AV919" s="68"/>
      <c r="AW919" s="68"/>
      <c r="BO919" s="68"/>
      <c r="BP919" s="68"/>
    </row>
    <row r="920" spans="10:68" ht="14.25" customHeight="1" x14ac:dyDescent="0.35">
      <c r="J920" s="66"/>
      <c r="AL920" s="67"/>
      <c r="AV920" s="68"/>
      <c r="AW920" s="68"/>
      <c r="BO920" s="68"/>
      <c r="BP920" s="68"/>
    </row>
    <row r="921" spans="10:68" ht="14.25" customHeight="1" x14ac:dyDescent="0.35">
      <c r="J921" s="66"/>
      <c r="AL921" s="67"/>
      <c r="AV921" s="68"/>
      <c r="AW921" s="68"/>
      <c r="BO921" s="68"/>
      <c r="BP921" s="68"/>
    </row>
    <row r="922" spans="10:68" ht="14.25" customHeight="1" x14ac:dyDescent="0.35">
      <c r="J922" s="66"/>
      <c r="AL922" s="67"/>
      <c r="AV922" s="68"/>
      <c r="AW922" s="68"/>
      <c r="BO922" s="68"/>
      <c r="BP922" s="68"/>
    </row>
    <row r="923" spans="10:68" ht="14.25" customHeight="1" x14ac:dyDescent="0.35">
      <c r="J923" s="66"/>
      <c r="AL923" s="67"/>
      <c r="AV923" s="68"/>
      <c r="AW923" s="68"/>
      <c r="BO923" s="68"/>
      <c r="BP923" s="68"/>
    </row>
    <row r="924" spans="10:68" ht="14.25" customHeight="1" x14ac:dyDescent="0.35">
      <c r="J924" s="66"/>
      <c r="AL924" s="67"/>
      <c r="AV924" s="68"/>
      <c r="AW924" s="68"/>
      <c r="BO924" s="68"/>
      <c r="BP924" s="68"/>
    </row>
    <row r="925" spans="10:68" ht="14.25" customHeight="1" x14ac:dyDescent="0.35">
      <c r="J925" s="66"/>
      <c r="AL925" s="67"/>
      <c r="AV925" s="68"/>
      <c r="AW925" s="68"/>
      <c r="BO925" s="68"/>
      <c r="BP925" s="68"/>
    </row>
    <row r="926" spans="10:68" ht="14.25" customHeight="1" x14ac:dyDescent="0.35">
      <c r="J926" s="66"/>
      <c r="AL926" s="67"/>
      <c r="AV926" s="68"/>
      <c r="AW926" s="68"/>
      <c r="BO926" s="68"/>
      <c r="BP926" s="68"/>
    </row>
    <row r="927" spans="10:68" ht="14.25" customHeight="1" x14ac:dyDescent="0.35">
      <c r="J927" s="66"/>
      <c r="AL927" s="67"/>
      <c r="AV927" s="68"/>
      <c r="AW927" s="68"/>
      <c r="BO927" s="68"/>
      <c r="BP927" s="68"/>
    </row>
    <row r="928" spans="10:68" ht="14.25" customHeight="1" x14ac:dyDescent="0.35">
      <c r="J928" s="66"/>
      <c r="AL928" s="67"/>
      <c r="AV928" s="68"/>
      <c r="AW928" s="68"/>
      <c r="BO928" s="68"/>
      <c r="BP928" s="68"/>
    </row>
    <row r="929" spans="10:68" ht="14.25" customHeight="1" x14ac:dyDescent="0.35">
      <c r="J929" s="66"/>
      <c r="AL929" s="67"/>
      <c r="AV929" s="68"/>
      <c r="AW929" s="68"/>
      <c r="BO929" s="68"/>
      <c r="BP929" s="68"/>
    </row>
    <row r="930" spans="10:68" ht="14.25" customHeight="1" x14ac:dyDescent="0.35">
      <c r="J930" s="66"/>
      <c r="AL930" s="67"/>
      <c r="AV930" s="68"/>
      <c r="AW930" s="68"/>
      <c r="BO930" s="68"/>
      <c r="BP930" s="68"/>
    </row>
    <row r="931" spans="10:68" ht="14.25" customHeight="1" x14ac:dyDescent="0.35">
      <c r="J931" s="66"/>
      <c r="AL931" s="67"/>
      <c r="AV931" s="68"/>
      <c r="AW931" s="68"/>
      <c r="BO931" s="68"/>
      <c r="BP931" s="68"/>
    </row>
    <row r="932" spans="10:68" ht="14.25" customHeight="1" x14ac:dyDescent="0.35">
      <c r="J932" s="66"/>
      <c r="AL932" s="67"/>
      <c r="AV932" s="68"/>
      <c r="AW932" s="68"/>
      <c r="BO932" s="68"/>
      <c r="BP932" s="68"/>
    </row>
    <row r="933" spans="10:68" ht="14.25" customHeight="1" x14ac:dyDescent="0.35">
      <c r="J933" s="66"/>
      <c r="AL933" s="67"/>
      <c r="AV933" s="68"/>
      <c r="AW933" s="68"/>
      <c r="BO933" s="68"/>
      <c r="BP933" s="68"/>
    </row>
    <row r="934" spans="10:68" ht="14.25" customHeight="1" x14ac:dyDescent="0.35">
      <c r="J934" s="66"/>
      <c r="AL934" s="67"/>
      <c r="AV934" s="68"/>
      <c r="AW934" s="68"/>
      <c r="BO934" s="68"/>
      <c r="BP934" s="68"/>
    </row>
    <row r="935" spans="10:68" ht="14.25" customHeight="1" x14ac:dyDescent="0.35">
      <c r="J935" s="66"/>
      <c r="AL935" s="67"/>
      <c r="AV935" s="68"/>
      <c r="AW935" s="68"/>
      <c r="BO935" s="68"/>
      <c r="BP935" s="68"/>
    </row>
    <row r="936" spans="10:68" ht="14.25" customHeight="1" x14ac:dyDescent="0.35">
      <c r="J936" s="66"/>
      <c r="AL936" s="67"/>
      <c r="AV936" s="68"/>
      <c r="AW936" s="68"/>
      <c r="BO936" s="68"/>
      <c r="BP936" s="68"/>
    </row>
    <row r="937" spans="10:68" ht="14.25" customHeight="1" x14ac:dyDescent="0.35">
      <c r="J937" s="66"/>
      <c r="AL937" s="67"/>
      <c r="AV937" s="68"/>
      <c r="AW937" s="68"/>
      <c r="BO937" s="68"/>
      <c r="BP937" s="68"/>
    </row>
    <row r="938" spans="10:68" ht="14.25" customHeight="1" x14ac:dyDescent="0.35">
      <c r="J938" s="66"/>
      <c r="AL938" s="67"/>
      <c r="AV938" s="68"/>
      <c r="AW938" s="68"/>
      <c r="BO938" s="68"/>
      <c r="BP938" s="68"/>
    </row>
    <row r="939" spans="10:68" ht="14.25" customHeight="1" x14ac:dyDescent="0.35">
      <c r="J939" s="66"/>
      <c r="AL939" s="67"/>
      <c r="AV939" s="68"/>
      <c r="AW939" s="68"/>
      <c r="BO939" s="68"/>
      <c r="BP939" s="68"/>
    </row>
    <row r="940" spans="10:68" ht="14.25" customHeight="1" x14ac:dyDescent="0.35">
      <c r="J940" s="66"/>
      <c r="AL940" s="67"/>
      <c r="AV940" s="68"/>
      <c r="AW940" s="68"/>
      <c r="BO940" s="68"/>
      <c r="BP940" s="68"/>
    </row>
    <row r="941" spans="10:68" ht="14.25" customHeight="1" x14ac:dyDescent="0.35">
      <c r="J941" s="66"/>
      <c r="AL941" s="67"/>
      <c r="AV941" s="68"/>
      <c r="AW941" s="68"/>
      <c r="BO941" s="68"/>
      <c r="BP941" s="68"/>
    </row>
    <row r="942" spans="10:68" ht="14.25" customHeight="1" x14ac:dyDescent="0.35">
      <c r="J942" s="66"/>
      <c r="AL942" s="67"/>
      <c r="AV942" s="68"/>
      <c r="AW942" s="68"/>
      <c r="BO942" s="68"/>
      <c r="BP942" s="68"/>
    </row>
    <row r="943" spans="10:68" ht="14.25" customHeight="1" x14ac:dyDescent="0.35">
      <c r="J943" s="66"/>
      <c r="AL943" s="67"/>
      <c r="AV943" s="68"/>
      <c r="AW943" s="68"/>
      <c r="BO943" s="68"/>
      <c r="BP943" s="68"/>
    </row>
    <row r="944" spans="10:68" ht="14.25" customHeight="1" x14ac:dyDescent="0.35">
      <c r="J944" s="66"/>
      <c r="AL944" s="67"/>
      <c r="AV944" s="68"/>
      <c r="AW944" s="68"/>
      <c r="BO944" s="68"/>
      <c r="BP944" s="68"/>
    </row>
    <row r="945" spans="10:68" ht="14.25" customHeight="1" x14ac:dyDescent="0.35">
      <c r="J945" s="66"/>
      <c r="AL945" s="67"/>
      <c r="AV945" s="68"/>
      <c r="AW945" s="68"/>
      <c r="BO945" s="68"/>
      <c r="BP945" s="68"/>
    </row>
    <row r="946" spans="10:68" ht="14.25" customHeight="1" x14ac:dyDescent="0.35">
      <c r="J946" s="66"/>
      <c r="AL946" s="67"/>
      <c r="AV946" s="68"/>
      <c r="AW946" s="68"/>
      <c r="BO946" s="68"/>
      <c r="BP946" s="68"/>
    </row>
    <row r="947" spans="10:68" ht="14.25" customHeight="1" x14ac:dyDescent="0.35">
      <c r="J947" s="66"/>
      <c r="AL947" s="67"/>
      <c r="AV947" s="68"/>
      <c r="AW947" s="68"/>
      <c r="BO947" s="68"/>
      <c r="BP947" s="68"/>
    </row>
    <row r="948" spans="10:68" ht="14.25" customHeight="1" x14ac:dyDescent="0.35">
      <c r="J948" s="66"/>
      <c r="AL948" s="67"/>
      <c r="AV948" s="68"/>
      <c r="AW948" s="68"/>
      <c r="BO948" s="68"/>
      <c r="BP948" s="68"/>
    </row>
    <row r="949" spans="10:68" ht="14.25" customHeight="1" x14ac:dyDescent="0.35">
      <c r="J949" s="66"/>
      <c r="AL949" s="67"/>
      <c r="AV949" s="68"/>
      <c r="AW949" s="68"/>
      <c r="BO949" s="68"/>
      <c r="BP949" s="68"/>
    </row>
    <row r="950" spans="10:68" ht="14.25" customHeight="1" x14ac:dyDescent="0.35">
      <c r="J950" s="66"/>
      <c r="AL950" s="67"/>
      <c r="AV950" s="68"/>
      <c r="AW950" s="68"/>
      <c r="BO950" s="68"/>
      <c r="BP950" s="68"/>
    </row>
    <row r="951" spans="10:68" ht="14.25" customHeight="1" x14ac:dyDescent="0.35">
      <c r="J951" s="66"/>
      <c r="AL951" s="67"/>
      <c r="AV951" s="68"/>
      <c r="AW951" s="68"/>
      <c r="BO951" s="68"/>
      <c r="BP951" s="68"/>
    </row>
    <row r="952" spans="10:68" ht="14.25" customHeight="1" x14ac:dyDescent="0.35">
      <c r="J952" s="66"/>
      <c r="AL952" s="67"/>
      <c r="AV952" s="68"/>
      <c r="AW952" s="68"/>
      <c r="BO952" s="68"/>
      <c r="BP952" s="68"/>
    </row>
    <row r="953" spans="10:68" ht="14.25" customHeight="1" x14ac:dyDescent="0.35">
      <c r="J953" s="66"/>
      <c r="AL953" s="67"/>
      <c r="AV953" s="68"/>
      <c r="AW953" s="68"/>
      <c r="BO953" s="68"/>
      <c r="BP953" s="68"/>
    </row>
    <row r="954" spans="10:68" ht="14.25" customHeight="1" x14ac:dyDescent="0.35">
      <c r="J954" s="66"/>
      <c r="AL954" s="67"/>
      <c r="AV954" s="68"/>
      <c r="AW954" s="68"/>
      <c r="BO954" s="68"/>
      <c r="BP954" s="68"/>
    </row>
    <row r="955" spans="10:68" ht="14.25" customHeight="1" x14ac:dyDescent="0.35">
      <c r="J955" s="66"/>
      <c r="AL955" s="67"/>
      <c r="AV955" s="68"/>
      <c r="AW955" s="68"/>
      <c r="BO955" s="68"/>
      <c r="BP955" s="68"/>
    </row>
    <row r="956" spans="10:68" ht="14.25" customHeight="1" x14ac:dyDescent="0.35">
      <c r="J956" s="66"/>
      <c r="AL956" s="67"/>
      <c r="AV956" s="68"/>
      <c r="AW956" s="68"/>
      <c r="BO956" s="68"/>
      <c r="BP956" s="68"/>
    </row>
    <row r="957" spans="10:68" ht="14.25" customHeight="1" x14ac:dyDescent="0.35">
      <c r="J957" s="66"/>
      <c r="AL957" s="67"/>
      <c r="AV957" s="68"/>
      <c r="AW957" s="68"/>
      <c r="BO957" s="68"/>
      <c r="BP957" s="68"/>
    </row>
    <row r="958" spans="10:68" ht="14.25" customHeight="1" x14ac:dyDescent="0.35">
      <c r="J958" s="66"/>
      <c r="AL958" s="67"/>
      <c r="AV958" s="68"/>
      <c r="AW958" s="68"/>
      <c r="BO958" s="68"/>
      <c r="BP958" s="68"/>
    </row>
    <row r="959" spans="10:68" ht="14.25" customHeight="1" x14ac:dyDescent="0.35">
      <c r="J959" s="66"/>
      <c r="AL959" s="67"/>
      <c r="AV959" s="68"/>
      <c r="AW959" s="68"/>
      <c r="BO959" s="68"/>
      <c r="BP959" s="68"/>
    </row>
    <row r="960" spans="10:68" ht="14.25" customHeight="1" x14ac:dyDescent="0.35">
      <c r="J960" s="66"/>
      <c r="AL960" s="67"/>
      <c r="AV960" s="68"/>
      <c r="AW960" s="68"/>
      <c r="BO960" s="68"/>
      <c r="BP960" s="68"/>
    </row>
    <row r="961" spans="10:68" ht="14.25" customHeight="1" x14ac:dyDescent="0.35">
      <c r="J961" s="66"/>
      <c r="AL961" s="67"/>
      <c r="AV961" s="68"/>
      <c r="AW961" s="68"/>
      <c r="BO961" s="68"/>
      <c r="BP961" s="68"/>
    </row>
    <row r="962" spans="10:68" ht="14.25" customHeight="1" x14ac:dyDescent="0.35">
      <c r="J962" s="66"/>
      <c r="AL962" s="67"/>
      <c r="AV962" s="68"/>
      <c r="AW962" s="68"/>
      <c r="BO962" s="68"/>
      <c r="BP962" s="68"/>
    </row>
    <row r="963" spans="10:68" ht="14.25" customHeight="1" x14ac:dyDescent="0.35">
      <c r="J963" s="66"/>
      <c r="AL963" s="67"/>
      <c r="AV963" s="68"/>
      <c r="AW963" s="68"/>
      <c r="BO963" s="68"/>
      <c r="BP963" s="68"/>
    </row>
    <row r="964" spans="10:68" ht="14.25" customHeight="1" x14ac:dyDescent="0.35">
      <c r="J964" s="66"/>
      <c r="AL964" s="67"/>
      <c r="AV964" s="68"/>
      <c r="AW964" s="68"/>
      <c r="BO964" s="68"/>
      <c r="BP964" s="68"/>
    </row>
    <row r="965" spans="10:68" ht="14.25" customHeight="1" x14ac:dyDescent="0.35">
      <c r="J965" s="66"/>
      <c r="AL965" s="67"/>
      <c r="AV965" s="68"/>
      <c r="AW965" s="68"/>
      <c r="BO965" s="68"/>
      <c r="BP965" s="68"/>
    </row>
    <row r="966" spans="10:68" ht="14.25" customHeight="1" x14ac:dyDescent="0.35">
      <c r="J966" s="66"/>
      <c r="AL966" s="67"/>
      <c r="AV966" s="68"/>
      <c r="AW966" s="68"/>
      <c r="BO966" s="68"/>
      <c r="BP966" s="68"/>
    </row>
    <row r="967" spans="10:68" ht="14.25" customHeight="1" x14ac:dyDescent="0.35">
      <c r="J967" s="66"/>
      <c r="AL967" s="67"/>
      <c r="AV967" s="68"/>
      <c r="AW967" s="68"/>
      <c r="BO967" s="68"/>
      <c r="BP967" s="68"/>
    </row>
    <row r="968" spans="10:68" ht="14.25" customHeight="1" x14ac:dyDescent="0.35">
      <c r="J968" s="66"/>
      <c r="AL968" s="67"/>
      <c r="AV968" s="68"/>
      <c r="AW968" s="68"/>
      <c r="BO968" s="68"/>
      <c r="BP968" s="68"/>
    </row>
    <row r="969" spans="10:68" ht="14.25" customHeight="1" x14ac:dyDescent="0.35">
      <c r="J969" s="66"/>
      <c r="AL969" s="67"/>
      <c r="AV969" s="68"/>
      <c r="AW969" s="68"/>
      <c r="BO969" s="68"/>
      <c r="BP969" s="68"/>
    </row>
    <row r="970" spans="10:68" ht="14.25" customHeight="1" x14ac:dyDescent="0.35">
      <c r="J970" s="66"/>
      <c r="AL970" s="67"/>
      <c r="AV970" s="68"/>
      <c r="AW970" s="68"/>
      <c r="BO970" s="68"/>
      <c r="BP970" s="68"/>
    </row>
    <row r="971" spans="10:68" ht="14.25" customHeight="1" x14ac:dyDescent="0.35">
      <c r="J971" s="66"/>
      <c r="AL971" s="67"/>
      <c r="AV971" s="68"/>
      <c r="AW971" s="68"/>
      <c r="BO971" s="68"/>
      <c r="BP971" s="68"/>
    </row>
    <row r="972" spans="10:68" ht="14.25" customHeight="1" x14ac:dyDescent="0.35">
      <c r="J972" s="66"/>
      <c r="AL972" s="67"/>
      <c r="AV972" s="68"/>
      <c r="AW972" s="68"/>
      <c r="BO972" s="68"/>
      <c r="BP972" s="68"/>
    </row>
    <row r="973" spans="10:68" ht="14.25" customHeight="1" x14ac:dyDescent="0.35">
      <c r="J973" s="66"/>
      <c r="AL973" s="67"/>
      <c r="AV973" s="68"/>
      <c r="AW973" s="68"/>
      <c r="BO973" s="68"/>
      <c r="BP973" s="68"/>
    </row>
    <row r="974" spans="10:68" ht="14.25" customHeight="1" x14ac:dyDescent="0.35">
      <c r="J974" s="66"/>
      <c r="AL974" s="67"/>
      <c r="AV974" s="68"/>
      <c r="AW974" s="68"/>
      <c r="BO974" s="68"/>
      <c r="BP974" s="68"/>
    </row>
    <row r="975" spans="10:68" ht="14.25" customHeight="1" x14ac:dyDescent="0.35">
      <c r="J975" s="66"/>
      <c r="AL975" s="67"/>
      <c r="AV975" s="68"/>
      <c r="AW975" s="68"/>
      <c r="BO975" s="68"/>
      <c r="BP975" s="68"/>
    </row>
    <row r="976" spans="10:68" ht="14.25" customHeight="1" x14ac:dyDescent="0.35">
      <c r="J976" s="66"/>
      <c r="AL976" s="67"/>
      <c r="AV976" s="68"/>
      <c r="AW976" s="68"/>
      <c r="BO976" s="68"/>
      <c r="BP976" s="68"/>
    </row>
    <row r="977" spans="10:68" ht="14.25" customHeight="1" x14ac:dyDescent="0.35">
      <c r="J977" s="66"/>
      <c r="AL977" s="67"/>
      <c r="AV977" s="68"/>
      <c r="AW977" s="68"/>
      <c r="BO977" s="68"/>
      <c r="BP977" s="68"/>
    </row>
    <row r="978" spans="10:68" ht="14.25" customHeight="1" x14ac:dyDescent="0.35">
      <c r="J978" s="66"/>
      <c r="AL978" s="67"/>
      <c r="AV978" s="68"/>
      <c r="AW978" s="68"/>
      <c r="BO978" s="68"/>
      <c r="BP978" s="68"/>
    </row>
    <row r="979" spans="10:68" ht="14.25" customHeight="1" x14ac:dyDescent="0.35">
      <c r="J979" s="66"/>
      <c r="AL979" s="67"/>
      <c r="AV979" s="68"/>
      <c r="AW979" s="68"/>
      <c r="BO979" s="68"/>
      <c r="BP979" s="68"/>
    </row>
    <row r="980" spans="10:68" ht="14.25" customHeight="1" x14ac:dyDescent="0.35">
      <c r="J980" s="66"/>
      <c r="AL980" s="67"/>
      <c r="AV980" s="68"/>
      <c r="AW980" s="68"/>
      <c r="BO980" s="68"/>
      <c r="BP980" s="68"/>
    </row>
    <row r="981" spans="10:68" ht="14.25" customHeight="1" x14ac:dyDescent="0.35">
      <c r="J981" s="66"/>
      <c r="AL981" s="67"/>
      <c r="AV981" s="68"/>
      <c r="AW981" s="68"/>
      <c r="BO981" s="68"/>
      <c r="BP981" s="68"/>
    </row>
    <row r="982" spans="10:68" ht="14.25" customHeight="1" x14ac:dyDescent="0.35">
      <c r="J982" s="66"/>
      <c r="AL982" s="67"/>
      <c r="AV982" s="68"/>
      <c r="AW982" s="68"/>
      <c r="BO982" s="68"/>
      <c r="BP982" s="68"/>
    </row>
    <row r="983" spans="10:68" ht="14.25" customHeight="1" x14ac:dyDescent="0.35">
      <c r="J983" s="66"/>
      <c r="AL983" s="67"/>
      <c r="AV983" s="68"/>
      <c r="AW983" s="68"/>
      <c r="BO983" s="68"/>
      <c r="BP983" s="68"/>
    </row>
    <row r="984" spans="10:68" ht="14.25" customHeight="1" x14ac:dyDescent="0.35">
      <c r="J984" s="66"/>
      <c r="AL984" s="67"/>
      <c r="AV984" s="68"/>
      <c r="AW984" s="68"/>
      <c r="BO984" s="68"/>
      <c r="BP984" s="68"/>
    </row>
    <row r="985" spans="10:68" ht="14.25" customHeight="1" x14ac:dyDescent="0.35">
      <c r="J985" s="66"/>
      <c r="AL985" s="67"/>
      <c r="AV985" s="68"/>
      <c r="AW985" s="68"/>
      <c r="BO985" s="68"/>
      <c r="BP985" s="68"/>
    </row>
    <row r="986" spans="10:68" ht="14.25" customHeight="1" x14ac:dyDescent="0.35">
      <c r="J986" s="66"/>
      <c r="AL986" s="67"/>
      <c r="AV986" s="68"/>
      <c r="AW986" s="68"/>
      <c r="BO986" s="68"/>
      <c r="BP986" s="68"/>
    </row>
    <row r="987" spans="10:68" ht="14.25" customHeight="1" x14ac:dyDescent="0.35">
      <c r="J987" s="66"/>
      <c r="AL987" s="67"/>
      <c r="AV987" s="68"/>
      <c r="AW987" s="68"/>
      <c r="BO987" s="68"/>
      <c r="BP987" s="68"/>
    </row>
    <row r="988" spans="10:68" ht="14.25" customHeight="1" x14ac:dyDescent="0.35">
      <c r="J988" s="66"/>
      <c r="AL988" s="67"/>
      <c r="AV988" s="68"/>
      <c r="AW988" s="68"/>
      <c r="BO988" s="68"/>
      <c r="BP988" s="68"/>
    </row>
    <row r="989" spans="10:68" ht="14.25" customHeight="1" x14ac:dyDescent="0.35">
      <c r="J989" s="66"/>
      <c r="AL989" s="67"/>
      <c r="AV989" s="68"/>
      <c r="AW989" s="68"/>
      <c r="BO989" s="68"/>
      <c r="BP989" s="68"/>
    </row>
    <row r="990" spans="10:68" ht="14.25" customHeight="1" x14ac:dyDescent="0.35">
      <c r="J990" s="66"/>
      <c r="AL990" s="67"/>
      <c r="AV990" s="68"/>
      <c r="AW990" s="68"/>
      <c r="BO990" s="68"/>
      <c r="BP990" s="68"/>
    </row>
    <row r="991" spans="10:68" ht="14.25" customHeight="1" x14ac:dyDescent="0.35">
      <c r="J991" s="66"/>
      <c r="AL991" s="67"/>
      <c r="AV991" s="68"/>
      <c r="AW991" s="68"/>
      <c r="BO991" s="68"/>
      <c r="BP991" s="68"/>
    </row>
    <row r="992" spans="10:68" ht="14.25" customHeight="1" x14ac:dyDescent="0.35">
      <c r="J992" s="66"/>
      <c r="AL992" s="67"/>
      <c r="AV992" s="68"/>
      <c r="AW992" s="68"/>
      <c r="BO992" s="68"/>
      <c r="BP992" s="68"/>
    </row>
    <row r="993" spans="10:68" ht="14.25" customHeight="1" x14ac:dyDescent="0.35">
      <c r="J993" s="66"/>
      <c r="AL993" s="67"/>
      <c r="AV993" s="68"/>
      <c r="AW993" s="68"/>
      <c r="BO993" s="68"/>
      <c r="BP993" s="68"/>
    </row>
    <row r="994" spans="10:68" ht="14.25" customHeight="1" x14ac:dyDescent="0.35">
      <c r="J994" s="66"/>
      <c r="AL994" s="67"/>
      <c r="AV994" s="68"/>
      <c r="AW994" s="68"/>
      <c r="BO994" s="68"/>
      <c r="BP994" s="68"/>
    </row>
    <row r="995" spans="10:68" ht="14.25" customHeight="1" x14ac:dyDescent="0.35">
      <c r="J995" s="66"/>
      <c r="AL995" s="67"/>
      <c r="AV995" s="68"/>
      <c r="AW995" s="68"/>
      <c r="BO995" s="68"/>
      <c r="BP995" s="68"/>
    </row>
    <row r="996" spans="10:68" ht="14.25" customHeight="1" x14ac:dyDescent="0.35">
      <c r="J996" s="66"/>
      <c r="AL996" s="67"/>
      <c r="AV996" s="68"/>
      <c r="AW996" s="68"/>
      <c r="BO996" s="68"/>
      <c r="BP996" s="68"/>
    </row>
    <row r="997" spans="10:68" ht="14.25" customHeight="1" x14ac:dyDescent="0.35">
      <c r="J997" s="66"/>
      <c r="AL997" s="67"/>
      <c r="AV997" s="68"/>
      <c r="AW997" s="68"/>
      <c r="BO997" s="68"/>
      <c r="BP997" s="68"/>
    </row>
    <row r="998" spans="10:68" ht="14.25" customHeight="1" x14ac:dyDescent="0.35">
      <c r="J998" s="66"/>
      <c r="AL998" s="67"/>
      <c r="AV998" s="68"/>
      <c r="AW998" s="68"/>
      <c r="BO998" s="68"/>
      <c r="BP998" s="68"/>
    </row>
    <row r="999" spans="10:68" ht="14.25" customHeight="1" x14ac:dyDescent="0.35">
      <c r="J999" s="66"/>
      <c r="AL999" s="67"/>
      <c r="AV999" s="68"/>
      <c r="AW999" s="68"/>
      <c r="BO999" s="68"/>
      <c r="BP999" s="68"/>
    </row>
    <row r="1000" spans="10:68" ht="14.25" customHeight="1" x14ac:dyDescent="0.35">
      <c r="J1000" s="66"/>
      <c r="AL1000" s="67"/>
      <c r="AV1000" s="68"/>
      <c r="AW1000" s="68"/>
      <c r="BO1000" s="68"/>
      <c r="BP1000" s="68"/>
    </row>
  </sheetData>
  <pageMargins left="0.7" right="0.7" top="0.75" bottom="0.75" header="0" footer="0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O401"/>
  <sheetViews>
    <sheetView workbookViewId="0">
      <selection sqref="A1:K1"/>
    </sheetView>
  </sheetViews>
  <sheetFormatPr defaultColWidth="14.453125" defaultRowHeight="15" customHeight="1" x14ac:dyDescent="0.35"/>
  <cols>
    <col min="1" max="1" width="12.54296875" customWidth="1"/>
    <col min="2" max="2" width="11.453125" customWidth="1"/>
    <col min="3" max="3" width="12.54296875" customWidth="1"/>
    <col min="4" max="4" width="11.453125" customWidth="1"/>
    <col min="5" max="5" width="12.453125" customWidth="1"/>
    <col min="6" max="6" width="12" customWidth="1"/>
    <col min="7" max="8" width="9.453125" customWidth="1"/>
    <col min="9" max="9" width="10.54296875" customWidth="1"/>
    <col min="10" max="11" width="11.453125" customWidth="1"/>
    <col min="12" max="200" width="9.1796875" customWidth="1"/>
    <col min="201" max="223" width="9.1796875" hidden="1" customWidth="1"/>
  </cols>
  <sheetData>
    <row r="1" spans="1:223" ht="12" customHeight="1" x14ac:dyDescent="0.35">
      <c r="A1" s="244" t="s">
        <v>128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60"/>
      <c r="ES1" s="60"/>
      <c r="ET1" s="60"/>
      <c r="EU1" s="60"/>
      <c r="EV1" s="60"/>
      <c r="EW1" s="60"/>
      <c r="EX1" s="60"/>
      <c r="EY1" s="60"/>
      <c r="EZ1" s="60"/>
      <c r="FA1" s="60"/>
      <c r="FB1" s="60"/>
      <c r="FC1" s="60"/>
      <c r="FD1" s="60"/>
      <c r="FE1" s="60"/>
      <c r="FF1" s="60"/>
      <c r="FG1" s="60"/>
      <c r="FH1" s="60"/>
      <c r="FI1" s="60"/>
      <c r="FJ1" s="60"/>
      <c r="FK1" s="60"/>
      <c r="FL1" s="60"/>
      <c r="FM1" s="60"/>
      <c r="FN1" s="60"/>
      <c r="FO1" s="60"/>
      <c r="FP1" s="60"/>
      <c r="FQ1" s="60"/>
      <c r="FR1" s="60"/>
      <c r="FS1" s="60"/>
      <c r="FT1" s="60"/>
      <c r="FU1" s="60"/>
      <c r="FV1" s="60"/>
      <c r="FW1" s="60"/>
      <c r="FX1" s="60"/>
      <c r="FY1" s="60"/>
      <c r="FZ1" s="60"/>
      <c r="GA1" s="60"/>
      <c r="GB1" s="60"/>
      <c r="GC1" s="60"/>
      <c r="GD1" s="60"/>
      <c r="GE1" s="60"/>
      <c r="GF1" s="60"/>
      <c r="GG1" s="60"/>
      <c r="GH1" s="60"/>
      <c r="GI1" s="60"/>
      <c r="GJ1" s="60"/>
      <c r="GK1" s="60"/>
      <c r="GL1" s="60"/>
      <c r="GM1" s="60"/>
      <c r="GN1" s="60"/>
      <c r="GO1" s="60"/>
      <c r="GP1" s="60"/>
      <c r="GQ1" s="60"/>
      <c r="GR1" s="60"/>
      <c r="GS1" s="60"/>
      <c r="GT1" s="60"/>
      <c r="GU1" s="60"/>
      <c r="GV1" s="60"/>
      <c r="GW1" s="60"/>
      <c r="GX1" s="60"/>
      <c r="GY1" s="60"/>
      <c r="GZ1" s="60"/>
      <c r="HA1" s="60"/>
      <c r="HB1" s="60"/>
      <c r="HC1" s="60"/>
      <c r="HD1" s="60"/>
      <c r="HE1" s="60"/>
      <c r="HF1" s="60"/>
      <c r="HG1" s="60"/>
      <c r="HH1" s="60"/>
      <c r="HI1" s="60"/>
      <c r="HJ1" s="60"/>
      <c r="HK1" s="60"/>
      <c r="HL1" s="60"/>
      <c r="HM1" s="60"/>
      <c r="HN1" s="60"/>
      <c r="HO1" s="60"/>
    </row>
    <row r="2" spans="1:223" ht="12" customHeight="1" x14ac:dyDescent="0.35">
      <c r="A2" s="246" t="s">
        <v>129</v>
      </c>
      <c r="B2" s="247"/>
      <c r="C2" s="248" t="s">
        <v>51</v>
      </c>
      <c r="D2" s="247"/>
      <c r="E2" s="247"/>
      <c r="F2" s="247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  <c r="CY2" s="60"/>
      <c r="CZ2" s="60"/>
      <c r="DA2" s="60"/>
      <c r="DB2" s="60"/>
      <c r="DC2" s="60"/>
      <c r="DD2" s="60"/>
      <c r="DE2" s="60"/>
      <c r="DF2" s="60"/>
      <c r="DG2" s="60"/>
      <c r="DH2" s="60"/>
      <c r="DI2" s="60"/>
      <c r="DJ2" s="60"/>
      <c r="DK2" s="60"/>
      <c r="DL2" s="60"/>
      <c r="DM2" s="60"/>
      <c r="DN2" s="60"/>
      <c r="DO2" s="60"/>
      <c r="DP2" s="60"/>
      <c r="DQ2" s="60"/>
      <c r="DR2" s="60"/>
      <c r="DS2" s="60"/>
      <c r="DT2" s="60"/>
      <c r="DU2" s="60"/>
      <c r="DV2" s="60"/>
      <c r="DW2" s="60"/>
      <c r="DX2" s="60"/>
      <c r="DY2" s="60"/>
      <c r="DZ2" s="60"/>
      <c r="EA2" s="60"/>
      <c r="EB2" s="60"/>
      <c r="EC2" s="60"/>
      <c r="ED2" s="60"/>
      <c r="EE2" s="60"/>
      <c r="EF2" s="60"/>
      <c r="EG2" s="60"/>
      <c r="EH2" s="60"/>
      <c r="EI2" s="60"/>
      <c r="EJ2" s="60"/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0"/>
      <c r="FJ2" s="60"/>
      <c r="FK2" s="60"/>
      <c r="FL2" s="60"/>
      <c r="FM2" s="60"/>
      <c r="FN2" s="60"/>
      <c r="FO2" s="60"/>
      <c r="FP2" s="60"/>
      <c r="FQ2" s="60"/>
      <c r="FR2" s="60"/>
      <c r="FS2" s="60"/>
      <c r="FT2" s="60"/>
      <c r="FU2" s="60"/>
      <c r="FV2" s="60"/>
      <c r="FW2" s="60"/>
      <c r="FX2" s="60"/>
      <c r="FY2" s="60"/>
      <c r="FZ2" s="60"/>
      <c r="GA2" s="60"/>
      <c r="GB2" s="60"/>
      <c r="GC2" s="60"/>
      <c r="GD2" s="60"/>
      <c r="GE2" s="60"/>
      <c r="GF2" s="60"/>
      <c r="GG2" s="60"/>
      <c r="GH2" s="60"/>
      <c r="GI2" s="60"/>
      <c r="GJ2" s="60"/>
      <c r="GK2" s="60"/>
      <c r="GL2" s="60"/>
      <c r="GM2" s="60"/>
      <c r="GN2" s="60"/>
      <c r="GO2" s="60"/>
      <c r="GP2" s="60"/>
      <c r="GQ2" s="60"/>
      <c r="GR2" s="60"/>
      <c r="GS2" s="60">
        <v>8.0931360830244099</v>
      </c>
      <c r="GT2" s="60">
        <v>218.312795731416</v>
      </c>
      <c r="GU2" s="60">
        <v>8.0681558982148491</v>
      </c>
      <c r="GV2" s="60">
        <v>218.312795731416</v>
      </c>
      <c r="GW2" s="60">
        <v>7.9443107913472302</v>
      </c>
      <c r="GX2" s="60">
        <v>145.906834232661</v>
      </c>
      <c r="GY2" s="60">
        <v>7.9790078267672797</v>
      </c>
      <c r="GZ2" s="60">
        <v>145.906834232661</v>
      </c>
      <c r="HA2" s="60">
        <v>7.8786618059662601</v>
      </c>
      <c r="HB2" s="60">
        <v>145.906834232661</v>
      </c>
      <c r="HC2" s="60">
        <v>8.0446568121482507</v>
      </c>
      <c r="HD2" s="60">
        <v>145.906834232661</v>
      </c>
      <c r="HE2" s="60" t="s">
        <v>130</v>
      </c>
      <c r="HF2" s="60">
        <v>1</v>
      </c>
      <c r="HG2" s="60">
        <v>-0.17499999999999999</v>
      </c>
      <c r="HH2" s="60">
        <v>8.99990814317588E-4</v>
      </c>
      <c r="HI2" s="60">
        <v>-0.2</v>
      </c>
      <c r="HJ2" s="60">
        <v>-9.5681532042262998E-2</v>
      </c>
      <c r="HK2" s="60">
        <v>-9.5681532042262998E-2</v>
      </c>
      <c r="HL2" s="60">
        <v>-3.18093108963294E-2</v>
      </c>
      <c r="HM2" s="60">
        <v>-2.4980184809557202E-2</v>
      </c>
      <c r="HN2" s="60">
        <v>-2.4980184809557202E-2</v>
      </c>
      <c r="HO2" s="60">
        <v>8.0931360830244099</v>
      </c>
    </row>
    <row r="3" spans="1:223" ht="12" customHeight="1" x14ac:dyDescent="0.35">
      <c r="A3" s="249" t="s">
        <v>131</v>
      </c>
      <c r="B3" s="250"/>
      <c r="C3" s="251" t="s">
        <v>27</v>
      </c>
      <c r="D3" s="250"/>
      <c r="E3" s="250"/>
      <c r="F3" s="25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  <c r="CY3" s="60"/>
      <c r="CZ3" s="60"/>
      <c r="DA3" s="60"/>
      <c r="DB3" s="60"/>
      <c r="DC3" s="60"/>
      <c r="DD3" s="60"/>
      <c r="DE3" s="60"/>
      <c r="DF3" s="60"/>
      <c r="DG3" s="60"/>
      <c r="DH3" s="60"/>
      <c r="DI3" s="60"/>
      <c r="DJ3" s="60"/>
      <c r="DK3" s="60"/>
      <c r="DL3" s="60"/>
      <c r="DM3" s="60"/>
      <c r="DN3" s="60"/>
      <c r="DO3" s="60"/>
      <c r="DP3" s="60"/>
      <c r="DQ3" s="60"/>
      <c r="DR3" s="60"/>
      <c r="DS3" s="60"/>
      <c r="DT3" s="60"/>
      <c r="DU3" s="60"/>
      <c r="DV3" s="60"/>
      <c r="DW3" s="60"/>
      <c r="DX3" s="60"/>
      <c r="DY3" s="60"/>
      <c r="DZ3" s="60"/>
      <c r="EA3" s="60"/>
      <c r="EB3" s="60"/>
      <c r="EC3" s="60"/>
      <c r="ED3" s="60"/>
      <c r="EE3" s="60"/>
      <c r="EF3" s="60"/>
      <c r="EG3" s="60"/>
      <c r="EH3" s="60"/>
      <c r="EI3" s="60"/>
      <c r="EJ3" s="60"/>
      <c r="EK3" s="60"/>
      <c r="EL3" s="60"/>
      <c r="EM3" s="60"/>
      <c r="EN3" s="60"/>
      <c r="EO3" s="60"/>
      <c r="EP3" s="60"/>
      <c r="EQ3" s="60"/>
      <c r="ER3" s="60"/>
      <c r="ES3" s="60"/>
      <c r="ET3" s="60"/>
      <c r="EU3" s="60"/>
      <c r="EV3" s="60"/>
      <c r="EW3" s="60"/>
      <c r="EX3" s="60"/>
      <c r="EY3" s="60"/>
      <c r="EZ3" s="60"/>
      <c r="FA3" s="60"/>
      <c r="FB3" s="60"/>
      <c r="FC3" s="60"/>
      <c r="FD3" s="60"/>
      <c r="FE3" s="60"/>
      <c r="FF3" s="60"/>
      <c r="FG3" s="60"/>
      <c r="FH3" s="60"/>
      <c r="FI3" s="60"/>
      <c r="FJ3" s="60"/>
      <c r="FK3" s="60"/>
      <c r="FL3" s="60"/>
      <c r="FM3" s="60"/>
      <c r="FN3" s="60"/>
      <c r="FO3" s="60"/>
      <c r="FP3" s="60"/>
      <c r="FQ3" s="60"/>
      <c r="FR3" s="60"/>
      <c r="FS3" s="60"/>
      <c r="FT3" s="60"/>
      <c r="FU3" s="60"/>
      <c r="FV3" s="60"/>
      <c r="FW3" s="60"/>
      <c r="FX3" s="60"/>
      <c r="FY3" s="60"/>
      <c r="FZ3" s="60"/>
      <c r="GA3" s="60"/>
      <c r="GB3" s="60"/>
      <c r="GC3" s="60"/>
      <c r="GD3" s="60"/>
      <c r="GE3" s="60"/>
      <c r="GF3" s="60"/>
      <c r="GG3" s="60"/>
      <c r="GH3" s="60"/>
      <c r="GI3" s="60"/>
      <c r="GJ3" s="60"/>
      <c r="GK3" s="60"/>
      <c r="GL3" s="60"/>
      <c r="GM3" s="60"/>
      <c r="GN3" s="60"/>
      <c r="GO3" s="60"/>
      <c r="GP3" s="60"/>
      <c r="GQ3" s="60"/>
      <c r="GR3" s="60"/>
      <c r="GS3" s="60">
        <v>8.0969645453875394</v>
      </c>
      <c r="GT3" s="60">
        <v>220.42117951738899</v>
      </c>
      <c r="GU3" s="60">
        <v>8.0603299320889494</v>
      </c>
      <c r="GV3" s="60">
        <v>220.42117951738899</v>
      </c>
      <c r="GW3" s="60">
        <v>7.9810539005419496</v>
      </c>
      <c r="GX3" s="60">
        <v>164.41019230862801</v>
      </c>
      <c r="GY3" s="60">
        <v>8.0094625498236809</v>
      </c>
      <c r="GZ3" s="60">
        <v>164.41019230862801</v>
      </c>
      <c r="HA3" s="60">
        <v>7.9128605474782399</v>
      </c>
      <c r="HB3" s="60">
        <v>164.41019230862801</v>
      </c>
      <c r="HC3" s="60">
        <v>8.0776559028874004</v>
      </c>
      <c r="HD3" s="60">
        <v>164.41019230862801</v>
      </c>
      <c r="HE3" s="60" t="s">
        <v>132</v>
      </c>
      <c r="HF3" s="60">
        <v>0</v>
      </c>
      <c r="HG3" s="60">
        <v>-0.125</v>
      </c>
      <c r="HH3" s="60">
        <v>5.9477026043992598E-3</v>
      </c>
      <c r="HI3" s="60">
        <v>-0.18333333333333299</v>
      </c>
      <c r="HJ3" s="60">
        <v>9.5681532042262193E-2</v>
      </c>
      <c r="HK3" s="60">
        <v>9.5681532042262193E-2</v>
      </c>
      <c r="HL3" s="60">
        <v>-4.2186397279231999E-2</v>
      </c>
      <c r="HM3" s="60">
        <v>-3.6634613298590003E-2</v>
      </c>
      <c r="HN3" s="60">
        <v>-3.6634613298590003E-2</v>
      </c>
      <c r="HO3" s="60">
        <v>8.0969645453875394</v>
      </c>
    </row>
    <row r="4" spans="1:223" ht="12" customHeight="1" x14ac:dyDescent="0.35">
      <c r="A4" s="249" t="s">
        <v>133</v>
      </c>
      <c r="B4" s="250"/>
      <c r="C4" s="81">
        <v>253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60"/>
      <c r="FE4" s="60"/>
      <c r="FF4" s="60"/>
      <c r="FG4" s="60"/>
      <c r="FH4" s="60"/>
      <c r="FI4" s="60"/>
      <c r="FJ4" s="60"/>
      <c r="FK4" s="60"/>
      <c r="FL4" s="60"/>
      <c r="FM4" s="60"/>
      <c r="FN4" s="60"/>
      <c r="FO4" s="60"/>
      <c r="FP4" s="60"/>
      <c r="FQ4" s="60"/>
      <c r="FR4" s="60"/>
      <c r="FS4" s="60"/>
      <c r="FT4" s="60"/>
      <c r="FU4" s="60"/>
      <c r="FV4" s="60"/>
      <c r="FW4" s="60"/>
      <c r="FX4" s="60"/>
      <c r="FY4" s="60"/>
      <c r="FZ4" s="60"/>
      <c r="GA4" s="60"/>
      <c r="GB4" s="60"/>
      <c r="GC4" s="60"/>
      <c r="GD4" s="60"/>
      <c r="GE4" s="60"/>
      <c r="GF4" s="60"/>
      <c r="GG4" s="60"/>
      <c r="GH4" s="60"/>
      <c r="GI4" s="60"/>
      <c r="GJ4" s="60"/>
      <c r="GK4" s="60"/>
      <c r="GL4" s="60"/>
      <c r="GM4" s="60"/>
      <c r="GN4" s="60"/>
      <c r="GO4" s="60"/>
      <c r="GP4" s="60"/>
      <c r="GQ4" s="60"/>
      <c r="GR4" s="60"/>
      <c r="GS4" s="60">
        <v>8.1101240424560199</v>
      </c>
      <c r="GT4" s="60">
        <v>227.66828491352101</v>
      </c>
      <c r="GU4" s="60">
        <v>8.0900933049822399</v>
      </c>
      <c r="GV4" s="60">
        <v>227.66828491352101</v>
      </c>
      <c r="GW4" s="60">
        <v>7.9835352396721904</v>
      </c>
      <c r="GX4" s="60">
        <v>165.66128197680001</v>
      </c>
      <c r="GY4" s="60">
        <v>8.0115247380525094</v>
      </c>
      <c r="GZ4" s="60">
        <v>165.66128197680001</v>
      </c>
      <c r="HA4" s="60">
        <v>7.9151681806166598</v>
      </c>
      <c r="HB4" s="60">
        <v>165.66128197680001</v>
      </c>
      <c r="HC4" s="60">
        <v>8.0798917971080506</v>
      </c>
      <c r="HD4" s="60">
        <v>165.66128197680001</v>
      </c>
      <c r="HE4" s="60" t="s">
        <v>134</v>
      </c>
      <c r="HF4" s="60">
        <v>21</v>
      </c>
      <c r="HG4" s="60">
        <v>-7.4999999999999997E-2</v>
      </c>
      <c r="HH4" s="60">
        <v>3.3353882795356199E-2</v>
      </c>
      <c r="HI4" s="60">
        <v>-0.16666666666666699</v>
      </c>
      <c r="HJ4" s="60"/>
      <c r="HK4" s="60"/>
      <c r="HL4" s="60">
        <v>-2.7074279570546901E-2</v>
      </c>
      <c r="HM4" s="60">
        <v>-2.0030737473780001E-2</v>
      </c>
      <c r="HN4" s="60">
        <v>-2.0030737473780001E-2</v>
      </c>
      <c r="HO4" s="60">
        <v>8.1101240424560199</v>
      </c>
    </row>
    <row r="5" spans="1:223" ht="12" customHeight="1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  <c r="CS5" s="60"/>
      <c r="CT5" s="60"/>
      <c r="CU5" s="60"/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60"/>
      <c r="DI5" s="60"/>
      <c r="DJ5" s="60"/>
      <c r="DK5" s="60"/>
      <c r="DL5" s="60"/>
      <c r="DM5" s="60"/>
      <c r="DN5" s="60"/>
      <c r="DO5" s="60"/>
      <c r="DP5" s="60"/>
      <c r="DQ5" s="60"/>
      <c r="DR5" s="60"/>
      <c r="DS5" s="60"/>
      <c r="DT5" s="60"/>
      <c r="DU5" s="60"/>
      <c r="DV5" s="60"/>
      <c r="DW5" s="60"/>
      <c r="DX5" s="60"/>
      <c r="DY5" s="60"/>
      <c r="DZ5" s="60"/>
      <c r="EA5" s="60"/>
      <c r="EB5" s="60"/>
      <c r="EC5" s="60"/>
      <c r="ED5" s="60"/>
      <c r="EE5" s="60"/>
      <c r="EF5" s="60"/>
      <c r="EG5" s="60"/>
      <c r="EH5" s="60"/>
      <c r="EI5" s="60"/>
      <c r="EJ5" s="60"/>
      <c r="EK5" s="60"/>
      <c r="EL5" s="60"/>
      <c r="EM5" s="60"/>
      <c r="EN5" s="60"/>
      <c r="EO5" s="60"/>
      <c r="EP5" s="60"/>
      <c r="EQ5" s="60"/>
      <c r="ER5" s="60"/>
      <c r="ES5" s="60"/>
      <c r="ET5" s="60"/>
      <c r="EU5" s="60"/>
      <c r="EV5" s="60"/>
      <c r="EW5" s="60"/>
      <c r="EX5" s="60"/>
      <c r="EY5" s="60"/>
      <c r="EZ5" s="60"/>
      <c r="FA5" s="60"/>
      <c r="FB5" s="60"/>
      <c r="FC5" s="60"/>
      <c r="FD5" s="60"/>
      <c r="FE5" s="60"/>
      <c r="FF5" s="60"/>
      <c r="FG5" s="60"/>
      <c r="FH5" s="60"/>
      <c r="FI5" s="60"/>
      <c r="FJ5" s="60"/>
      <c r="FK5" s="60"/>
      <c r="FL5" s="60"/>
      <c r="FM5" s="60"/>
      <c r="FN5" s="60"/>
      <c r="FO5" s="60"/>
      <c r="FP5" s="60"/>
      <c r="FQ5" s="60"/>
      <c r="FR5" s="60"/>
      <c r="FS5" s="60"/>
      <c r="FT5" s="60"/>
      <c r="FU5" s="60"/>
      <c r="FV5" s="60"/>
      <c r="FW5" s="60"/>
      <c r="FX5" s="60"/>
      <c r="FY5" s="60"/>
      <c r="FZ5" s="60"/>
      <c r="GA5" s="60"/>
      <c r="GB5" s="60"/>
      <c r="GC5" s="60"/>
      <c r="GD5" s="60"/>
      <c r="GE5" s="60"/>
      <c r="GF5" s="60"/>
      <c r="GG5" s="60"/>
      <c r="GH5" s="60"/>
      <c r="GI5" s="60"/>
      <c r="GJ5" s="60"/>
      <c r="GK5" s="60"/>
      <c r="GL5" s="60"/>
      <c r="GM5" s="60"/>
      <c r="GN5" s="60"/>
      <c r="GO5" s="60"/>
      <c r="GP5" s="60"/>
      <c r="GQ5" s="60"/>
      <c r="GR5" s="60"/>
      <c r="GS5" s="60">
        <v>8.1193281911300499</v>
      </c>
      <c r="GT5" s="60">
        <v>232.73712874358699</v>
      </c>
      <c r="GU5" s="60">
        <v>8.1202886171903206</v>
      </c>
      <c r="GV5" s="60">
        <v>232.73712874358699</v>
      </c>
      <c r="GW5" s="60">
        <v>7.9907914870984103</v>
      </c>
      <c r="GX5" s="60">
        <v>169.32130961652899</v>
      </c>
      <c r="GY5" s="60">
        <v>8.0175604521372392</v>
      </c>
      <c r="GZ5" s="60">
        <v>169.32130961652899</v>
      </c>
      <c r="HA5" s="60">
        <v>7.9219156582585999</v>
      </c>
      <c r="HB5" s="60">
        <v>169.32130961652899</v>
      </c>
      <c r="HC5" s="60">
        <v>8.0864362809770505</v>
      </c>
      <c r="HD5" s="60">
        <v>169.32130961652899</v>
      </c>
      <c r="HE5" s="60" t="s">
        <v>135</v>
      </c>
      <c r="HF5" s="60">
        <v>105</v>
      </c>
      <c r="HG5" s="60">
        <v>-2.5000000000000001E-2</v>
      </c>
      <c r="HH5" s="60">
        <v>0.1587192260633</v>
      </c>
      <c r="HI5" s="60">
        <v>-0.15</v>
      </c>
      <c r="HJ5" s="60"/>
      <c r="HK5" s="60"/>
      <c r="HL5" s="60">
        <v>1.2214593893075799E-3</v>
      </c>
      <c r="HM5" s="60">
        <v>9.6042606027424405E-4</v>
      </c>
      <c r="HN5" s="60">
        <v>9.6042606027424405E-4</v>
      </c>
      <c r="HO5" s="60">
        <v>8.1193281911300499</v>
      </c>
    </row>
    <row r="6" spans="1:223" ht="12" customHeight="1" x14ac:dyDescent="0.3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  <c r="DQ6" s="60"/>
      <c r="DR6" s="60"/>
      <c r="DS6" s="60"/>
      <c r="DT6" s="60"/>
      <c r="DU6" s="60"/>
      <c r="DV6" s="60"/>
      <c r="DW6" s="60"/>
      <c r="DX6" s="60"/>
      <c r="DY6" s="60"/>
      <c r="DZ6" s="60"/>
      <c r="EA6" s="60"/>
      <c r="EB6" s="60"/>
      <c r="EC6" s="60"/>
      <c r="ED6" s="60"/>
      <c r="EE6" s="60"/>
      <c r="EF6" s="60"/>
      <c r="EG6" s="60"/>
      <c r="EH6" s="60"/>
      <c r="EI6" s="60"/>
      <c r="EJ6" s="60"/>
      <c r="EK6" s="60"/>
      <c r="EL6" s="60"/>
      <c r="EM6" s="60"/>
      <c r="EN6" s="60"/>
      <c r="EO6" s="60"/>
      <c r="EP6" s="60"/>
      <c r="EQ6" s="60"/>
      <c r="ER6" s="60"/>
      <c r="ES6" s="60"/>
      <c r="ET6" s="60"/>
      <c r="EU6" s="60"/>
      <c r="EV6" s="60"/>
      <c r="EW6" s="60"/>
      <c r="EX6" s="60"/>
      <c r="EY6" s="60"/>
      <c r="EZ6" s="60"/>
      <c r="FA6" s="60"/>
      <c r="FB6" s="60"/>
      <c r="FC6" s="60"/>
      <c r="FD6" s="60"/>
      <c r="FE6" s="60"/>
      <c r="FF6" s="60"/>
      <c r="FG6" s="60"/>
      <c r="FH6" s="60"/>
      <c r="FI6" s="60"/>
      <c r="FJ6" s="60"/>
      <c r="FK6" s="60"/>
      <c r="FL6" s="60"/>
      <c r="FM6" s="60"/>
      <c r="FN6" s="60"/>
      <c r="FO6" s="60"/>
      <c r="FP6" s="60"/>
      <c r="FQ6" s="60"/>
      <c r="FR6" s="60"/>
      <c r="FS6" s="60"/>
      <c r="FT6" s="60"/>
      <c r="FU6" s="60"/>
      <c r="FV6" s="60"/>
      <c r="FW6" s="60"/>
      <c r="FX6" s="60"/>
      <c r="FY6" s="60"/>
      <c r="FZ6" s="60"/>
      <c r="GA6" s="60"/>
      <c r="GB6" s="60"/>
      <c r="GC6" s="60"/>
      <c r="GD6" s="60"/>
      <c r="GE6" s="60"/>
      <c r="GF6" s="60"/>
      <c r="GG6" s="60"/>
      <c r="GH6" s="60"/>
      <c r="GI6" s="60"/>
      <c r="GJ6" s="60"/>
      <c r="GK6" s="60"/>
      <c r="GL6" s="60"/>
      <c r="GM6" s="60"/>
      <c r="GN6" s="60"/>
      <c r="GO6" s="60"/>
      <c r="GP6" s="60"/>
      <c r="GQ6" s="60"/>
      <c r="GR6" s="60"/>
      <c r="GS6" s="60">
        <v>8.1148971251863902</v>
      </c>
      <c r="GT6" s="60">
        <v>230.29688336461899</v>
      </c>
      <c r="GU6" s="60">
        <v>8.1143446549332907</v>
      </c>
      <c r="GV6" s="60">
        <v>230.29688336461899</v>
      </c>
      <c r="GW6" s="60">
        <v>8.00834759262702</v>
      </c>
      <c r="GX6" s="60">
        <v>178.187102520233</v>
      </c>
      <c r="GY6" s="60">
        <v>8.0322018570210805</v>
      </c>
      <c r="GZ6" s="60">
        <v>178.187102520233</v>
      </c>
      <c r="HA6" s="60">
        <v>7.9382389342503599</v>
      </c>
      <c r="HB6" s="60">
        <v>178.187102520233</v>
      </c>
      <c r="HC6" s="60">
        <v>8.1023105153977397</v>
      </c>
      <c r="HD6" s="60">
        <v>178.187102520233</v>
      </c>
      <c r="HE6" s="60" t="s">
        <v>136</v>
      </c>
      <c r="HF6" s="60">
        <v>109</v>
      </c>
      <c r="HG6" s="60">
        <v>2.5000000000000001E-2</v>
      </c>
      <c r="HH6" s="60">
        <v>0.64091238109876303</v>
      </c>
      <c r="HI6" s="60">
        <v>-0.133333333333333</v>
      </c>
      <c r="HJ6" s="60"/>
      <c r="HK6" s="60"/>
      <c r="HL6" s="60">
        <v>-1.6287987938796999E-3</v>
      </c>
      <c r="HM6" s="60">
        <v>-5.5247025309768105E-4</v>
      </c>
      <c r="HN6" s="60">
        <v>-5.5247025309768105E-4</v>
      </c>
      <c r="HO6" s="60">
        <v>8.1148971251863902</v>
      </c>
    </row>
    <row r="7" spans="1:223" ht="15.75" customHeight="1" x14ac:dyDescent="0.35">
      <c r="A7" s="252" t="s">
        <v>137</v>
      </c>
      <c r="B7" s="253"/>
      <c r="C7" s="253"/>
      <c r="D7" s="253"/>
      <c r="E7" s="82"/>
      <c r="F7" s="82"/>
      <c r="G7" s="82"/>
      <c r="H7" s="82"/>
      <c r="I7" s="82"/>
      <c r="J7" s="82"/>
      <c r="K7" s="82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0"/>
      <c r="DZ7" s="60"/>
      <c r="EA7" s="60"/>
      <c r="EB7" s="60"/>
      <c r="EC7" s="60"/>
      <c r="ED7" s="60"/>
      <c r="EE7" s="60"/>
      <c r="EF7" s="60"/>
      <c r="EG7" s="60"/>
      <c r="EH7" s="60"/>
      <c r="EI7" s="60"/>
      <c r="EJ7" s="60"/>
      <c r="EK7" s="60"/>
      <c r="EL7" s="60"/>
      <c r="EM7" s="60"/>
      <c r="EN7" s="60"/>
      <c r="EO7" s="60"/>
      <c r="EP7" s="60"/>
      <c r="EQ7" s="60"/>
      <c r="ER7" s="60"/>
      <c r="ES7" s="60"/>
      <c r="ET7" s="60"/>
      <c r="EU7" s="60"/>
      <c r="EV7" s="60"/>
      <c r="EW7" s="60"/>
      <c r="EX7" s="60"/>
      <c r="EY7" s="60"/>
      <c r="EZ7" s="60"/>
      <c r="FA7" s="60"/>
      <c r="FB7" s="60"/>
      <c r="FC7" s="60"/>
      <c r="FD7" s="60"/>
      <c r="FE7" s="60"/>
      <c r="FF7" s="60"/>
      <c r="FG7" s="60"/>
      <c r="FH7" s="60"/>
      <c r="FI7" s="60"/>
      <c r="FJ7" s="60"/>
      <c r="FK7" s="60"/>
      <c r="FL7" s="60"/>
      <c r="FM7" s="60"/>
      <c r="FN7" s="60"/>
      <c r="FO7" s="60"/>
      <c r="FP7" s="60"/>
      <c r="FQ7" s="60"/>
      <c r="FR7" s="60"/>
      <c r="FS7" s="60"/>
      <c r="FT7" s="60"/>
      <c r="FU7" s="60"/>
      <c r="FV7" s="60"/>
      <c r="FW7" s="60"/>
      <c r="FX7" s="60"/>
      <c r="FY7" s="60"/>
      <c r="FZ7" s="60"/>
      <c r="GA7" s="60"/>
      <c r="GB7" s="60"/>
      <c r="GC7" s="60"/>
      <c r="GD7" s="60"/>
      <c r="GE7" s="60"/>
      <c r="GF7" s="60"/>
      <c r="GG7" s="60"/>
      <c r="GH7" s="60"/>
      <c r="GI7" s="60"/>
      <c r="GJ7" s="60"/>
      <c r="GK7" s="60"/>
      <c r="GL7" s="60"/>
      <c r="GM7" s="60"/>
      <c r="GN7" s="60"/>
      <c r="GO7" s="60"/>
      <c r="GP7" s="60"/>
      <c r="GQ7" s="60"/>
      <c r="GR7" s="60"/>
      <c r="GS7" s="60">
        <v>8.1165515554927001</v>
      </c>
      <c r="GT7" s="60">
        <v>231.20799955226499</v>
      </c>
      <c r="GU7" s="60">
        <v>8.0990154264276395</v>
      </c>
      <c r="GV7" s="60">
        <v>231.20799955226499</v>
      </c>
      <c r="GW7" s="60">
        <v>8.0109629146467505</v>
      </c>
      <c r="GX7" s="60">
        <v>179.509364832145</v>
      </c>
      <c r="GY7" s="60">
        <v>8.0343885369224708</v>
      </c>
      <c r="GZ7" s="60">
        <v>179.509364832145</v>
      </c>
      <c r="HA7" s="60">
        <v>7.9406708210693697</v>
      </c>
      <c r="HB7" s="60">
        <v>179.509364832145</v>
      </c>
      <c r="HC7" s="60">
        <v>8.1046806304998498</v>
      </c>
      <c r="HD7" s="60">
        <v>179.509364832145</v>
      </c>
      <c r="HE7" s="60" t="s">
        <v>138</v>
      </c>
      <c r="HF7" s="60">
        <v>15</v>
      </c>
      <c r="HG7" s="60">
        <v>7.4999999999999997E-2</v>
      </c>
      <c r="HH7" s="60">
        <v>2.1961083889802002</v>
      </c>
      <c r="HI7" s="60">
        <v>-0.116666666666667</v>
      </c>
      <c r="HJ7" s="60"/>
      <c r="HK7" s="60"/>
      <c r="HL7" s="60">
        <v>-2.4594703657402298E-2</v>
      </c>
      <c r="HM7" s="60">
        <v>-1.75361290650571E-2</v>
      </c>
      <c r="HN7" s="60">
        <v>-1.75361290650571E-2</v>
      </c>
      <c r="HO7" s="60">
        <v>8.1165515554927001</v>
      </c>
    </row>
    <row r="8" spans="1:223" ht="12" customHeight="1" x14ac:dyDescent="0.35">
      <c r="A8" s="254" t="s">
        <v>139</v>
      </c>
      <c r="B8" s="255"/>
      <c r="C8" s="83">
        <v>0.78236479836524997</v>
      </c>
      <c r="D8" s="256" t="s">
        <v>140</v>
      </c>
      <c r="E8" s="255"/>
      <c r="F8" s="84">
        <v>0.61209467772109805</v>
      </c>
      <c r="G8" s="254" t="s">
        <v>141</v>
      </c>
      <c r="H8" s="255"/>
      <c r="I8" s="83">
        <v>0.61054923819010698</v>
      </c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60"/>
      <c r="DW8" s="60"/>
      <c r="DX8" s="60"/>
      <c r="DY8" s="60"/>
      <c r="DZ8" s="60"/>
      <c r="EA8" s="60"/>
      <c r="EB8" s="60"/>
      <c r="EC8" s="60"/>
      <c r="ED8" s="60"/>
      <c r="EE8" s="60"/>
      <c r="EF8" s="60"/>
      <c r="EG8" s="60"/>
      <c r="EH8" s="60"/>
      <c r="EI8" s="60"/>
      <c r="EJ8" s="60"/>
      <c r="EK8" s="60"/>
      <c r="EL8" s="60"/>
      <c r="EM8" s="60"/>
      <c r="EN8" s="60"/>
      <c r="EO8" s="60"/>
      <c r="EP8" s="60"/>
      <c r="EQ8" s="60"/>
      <c r="ER8" s="60"/>
      <c r="ES8" s="60"/>
      <c r="ET8" s="60"/>
      <c r="EU8" s="60"/>
      <c r="EV8" s="60"/>
      <c r="EW8" s="60"/>
      <c r="EX8" s="60"/>
      <c r="EY8" s="60"/>
      <c r="EZ8" s="60"/>
      <c r="FA8" s="60"/>
      <c r="FB8" s="60"/>
      <c r="FC8" s="60"/>
      <c r="FD8" s="60"/>
      <c r="FE8" s="60"/>
      <c r="FF8" s="60"/>
      <c r="FG8" s="60"/>
      <c r="FH8" s="60"/>
      <c r="FI8" s="60"/>
      <c r="FJ8" s="60"/>
      <c r="FK8" s="60"/>
      <c r="FL8" s="60"/>
      <c r="FM8" s="60"/>
      <c r="FN8" s="60"/>
      <c r="FO8" s="60"/>
      <c r="FP8" s="60"/>
      <c r="FQ8" s="60"/>
      <c r="FR8" s="60"/>
      <c r="FS8" s="60"/>
      <c r="FT8" s="60"/>
      <c r="FU8" s="60"/>
      <c r="FV8" s="60"/>
      <c r="FW8" s="60"/>
      <c r="FX8" s="60"/>
      <c r="FY8" s="60"/>
      <c r="FZ8" s="60"/>
      <c r="GA8" s="60"/>
      <c r="GB8" s="60"/>
      <c r="GC8" s="60"/>
      <c r="GD8" s="60"/>
      <c r="GE8" s="60"/>
      <c r="GF8" s="60"/>
      <c r="GG8" s="60"/>
      <c r="GH8" s="60"/>
      <c r="GI8" s="60"/>
      <c r="GJ8" s="60"/>
      <c r="GK8" s="60"/>
      <c r="GL8" s="60"/>
      <c r="GM8" s="60"/>
      <c r="GN8" s="60"/>
      <c r="GO8" s="60"/>
      <c r="GP8" s="60"/>
      <c r="GQ8" s="60"/>
      <c r="GR8" s="60"/>
      <c r="GS8" s="60">
        <v>8.1031104512402905</v>
      </c>
      <c r="GT8" s="60">
        <v>223.80580943430999</v>
      </c>
      <c r="GU8" s="60">
        <v>8.0961904914288105</v>
      </c>
      <c r="GV8" s="60">
        <v>223.80580943430999</v>
      </c>
      <c r="GW8" s="60">
        <v>8.0170338917976594</v>
      </c>
      <c r="GX8" s="60">
        <v>182.58057781316501</v>
      </c>
      <c r="GY8" s="60">
        <v>8.0394711489664807</v>
      </c>
      <c r="GZ8" s="60">
        <v>182.58057781316501</v>
      </c>
      <c r="HA8" s="60">
        <v>7.9463167401641499</v>
      </c>
      <c r="HB8" s="60">
        <v>182.58057781316501</v>
      </c>
      <c r="HC8" s="60">
        <v>8.1101883006000008</v>
      </c>
      <c r="HD8" s="60">
        <v>182.58057781316501</v>
      </c>
      <c r="HE8" s="60" t="s">
        <v>142</v>
      </c>
      <c r="HF8" s="60">
        <v>1</v>
      </c>
      <c r="HG8" s="60">
        <v>0.125</v>
      </c>
      <c r="HH8" s="60">
        <v>6.3854993628192904</v>
      </c>
      <c r="HI8" s="60">
        <v>-0.1</v>
      </c>
      <c r="HJ8" s="60"/>
      <c r="HK8" s="60"/>
      <c r="HL8" s="60">
        <v>-1.15485839536005E-2</v>
      </c>
      <c r="HM8" s="60">
        <v>-6.91995981148352E-3</v>
      </c>
      <c r="HN8" s="60">
        <v>-6.91995981148352E-3</v>
      </c>
      <c r="HO8" s="60">
        <v>8.1031104512402905</v>
      </c>
    </row>
    <row r="9" spans="1:223" ht="12" customHeight="1" x14ac:dyDescent="0.35">
      <c r="A9" s="249" t="s">
        <v>143</v>
      </c>
      <c r="B9" s="250"/>
      <c r="C9" s="83">
        <v>1.69837560906622E-3</v>
      </c>
      <c r="D9" s="257" t="s">
        <v>144</v>
      </c>
      <c r="E9" s="250"/>
      <c r="F9" s="84">
        <v>4.1211352914775998E-2</v>
      </c>
      <c r="G9" s="249" t="s">
        <v>145</v>
      </c>
      <c r="H9" s="250"/>
      <c r="I9" s="83">
        <v>0.35848319085099101</v>
      </c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/>
      <c r="DV9" s="60"/>
      <c r="DW9" s="60"/>
      <c r="DX9" s="60"/>
      <c r="DY9" s="60"/>
      <c r="DZ9" s="60"/>
      <c r="EA9" s="60"/>
      <c r="EB9" s="60"/>
      <c r="EC9" s="60"/>
      <c r="ED9" s="60"/>
      <c r="EE9" s="60"/>
      <c r="EF9" s="60"/>
      <c r="EG9" s="60"/>
      <c r="EH9" s="60"/>
      <c r="EI9" s="60"/>
      <c r="EJ9" s="60"/>
      <c r="EK9" s="60"/>
      <c r="EL9" s="60"/>
      <c r="EM9" s="60"/>
      <c r="EN9" s="60"/>
      <c r="EO9" s="60"/>
      <c r="EP9" s="60"/>
      <c r="EQ9" s="60"/>
      <c r="ER9" s="60"/>
      <c r="ES9" s="60"/>
      <c r="ET9" s="60"/>
      <c r="EU9" s="60"/>
      <c r="EV9" s="60"/>
      <c r="EW9" s="60"/>
      <c r="EX9" s="60"/>
      <c r="EY9" s="60"/>
      <c r="EZ9" s="60"/>
      <c r="FA9" s="60"/>
      <c r="FB9" s="60"/>
      <c r="FC9" s="60"/>
      <c r="FD9" s="60"/>
      <c r="FE9" s="60"/>
      <c r="FF9" s="60"/>
      <c r="FG9" s="60"/>
      <c r="FH9" s="60"/>
      <c r="FI9" s="60"/>
      <c r="FJ9" s="60"/>
      <c r="FK9" s="60"/>
      <c r="FL9" s="60"/>
      <c r="FM9" s="60"/>
      <c r="FN9" s="60"/>
      <c r="FO9" s="60"/>
      <c r="FP9" s="60"/>
      <c r="FQ9" s="60"/>
      <c r="FR9" s="60"/>
      <c r="FS9" s="60"/>
      <c r="FT9" s="60"/>
      <c r="FU9" s="60"/>
      <c r="FV9" s="60"/>
      <c r="FW9" s="60"/>
      <c r="FX9" s="60"/>
      <c r="FY9" s="60"/>
      <c r="FZ9" s="60"/>
      <c r="GA9" s="60"/>
      <c r="GB9" s="60"/>
      <c r="GC9" s="60"/>
      <c r="GD9" s="60"/>
      <c r="GE9" s="60"/>
      <c r="GF9" s="60"/>
      <c r="GG9" s="60"/>
      <c r="GH9" s="60"/>
      <c r="GI9" s="60"/>
      <c r="GJ9" s="60"/>
      <c r="GK9" s="60"/>
      <c r="GL9" s="60"/>
      <c r="GM9" s="60"/>
      <c r="GN9" s="60"/>
      <c r="GO9" s="60"/>
      <c r="GP9" s="60"/>
      <c r="GQ9" s="60"/>
      <c r="GR9" s="60"/>
      <c r="GS9" s="60">
        <v>8.1691190199958008</v>
      </c>
      <c r="GT9" s="60">
        <v>260.157582783213</v>
      </c>
      <c r="GU9" s="60">
        <v>8.1857893280903706</v>
      </c>
      <c r="GV9" s="60">
        <v>260.157582783213</v>
      </c>
      <c r="GW9" s="60">
        <v>8.0215787280821402</v>
      </c>
      <c r="GX9" s="60">
        <v>184.88158396927199</v>
      </c>
      <c r="GY9" s="60">
        <v>8.0432827756036094</v>
      </c>
      <c r="GZ9" s="60">
        <v>184.88158396927199</v>
      </c>
      <c r="HA9" s="60">
        <v>7.9505443618118798</v>
      </c>
      <c r="HB9" s="60">
        <v>184.88158396927199</v>
      </c>
      <c r="HC9" s="60">
        <v>8.1143171418738707</v>
      </c>
      <c r="HD9" s="60">
        <v>184.88158396927199</v>
      </c>
      <c r="HE9" s="60" t="s">
        <v>146</v>
      </c>
      <c r="HF9" s="60">
        <v>0</v>
      </c>
      <c r="HG9" s="60">
        <v>0.17499999999999999</v>
      </c>
      <c r="HH9" s="60">
        <v>15.755128376570999</v>
      </c>
      <c r="HI9" s="60">
        <v>-8.3333333333333301E-2</v>
      </c>
      <c r="HJ9" s="60"/>
      <c r="HK9" s="60"/>
      <c r="HL9" s="60">
        <v>1.98812182939264E-2</v>
      </c>
      <c r="HM9" s="60">
        <v>1.6670308094575099E-2</v>
      </c>
      <c r="HN9" s="60">
        <v>1.6670308094575099E-2</v>
      </c>
      <c r="HO9" s="60">
        <v>8.1691190199958008</v>
      </c>
    </row>
    <row r="10" spans="1:223" ht="12" customHeight="1" x14ac:dyDescent="0.35">
      <c r="A10" s="249" t="s">
        <v>147</v>
      </c>
      <c r="B10" s="250"/>
      <c r="C10" s="83">
        <v>1.2021579487101299</v>
      </c>
      <c r="D10" s="249" t="s">
        <v>148</v>
      </c>
      <c r="E10" s="250"/>
      <c r="F10" s="83">
        <v>448.84002523663401</v>
      </c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0"/>
      <c r="DZ10" s="60"/>
      <c r="EA10" s="60"/>
      <c r="EB10" s="60"/>
      <c r="EC10" s="60"/>
      <c r="ED10" s="60"/>
      <c r="EE10" s="60"/>
      <c r="EF10" s="60"/>
      <c r="EG10" s="60"/>
      <c r="EH10" s="60"/>
      <c r="EI10" s="60"/>
      <c r="EJ10" s="60"/>
      <c r="EK10" s="60"/>
      <c r="EL10" s="60"/>
      <c r="EM10" s="60"/>
      <c r="EN10" s="60"/>
      <c r="EO10" s="60"/>
      <c r="EP10" s="60"/>
      <c r="EQ10" s="60"/>
      <c r="ER10" s="60"/>
      <c r="ES10" s="60"/>
      <c r="ET10" s="60"/>
      <c r="EU10" s="60"/>
      <c r="EV10" s="60"/>
      <c r="EW10" s="60"/>
      <c r="EX10" s="60"/>
      <c r="EY10" s="60"/>
      <c r="EZ10" s="60"/>
      <c r="FA10" s="60"/>
      <c r="FB10" s="60"/>
      <c r="FC10" s="60"/>
      <c r="FD10" s="60"/>
      <c r="FE10" s="60"/>
      <c r="FF10" s="60"/>
      <c r="FG10" s="60"/>
      <c r="FH10" s="60"/>
      <c r="FI10" s="60"/>
      <c r="FJ10" s="60"/>
      <c r="FK10" s="60"/>
      <c r="FL10" s="60"/>
      <c r="FM10" s="60"/>
      <c r="FN10" s="60"/>
      <c r="FO10" s="60"/>
      <c r="FP10" s="60"/>
      <c r="FQ10" s="60"/>
      <c r="FR10" s="60"/>
      <c r="FS10" s="60"/>
      <c r="FT10" s="60"/>
      <c r="FU10" s="60"/>
      <c r="FV10" s="60"/>
      <c r="FW10" s="60"/>
      <c r="FX10" s="60"/>
      <c r="FY10" s="60"/>
      <c r="FZ10" s="60"/>
      <c r="GA10" s="60"/>
      <c r="GB10" s="60"/>
      <c r="GC10" s="60"/>
      <c r="GD10" s="60"/>
      <c r="GE10" s="60"/>
      <c r="GF10" s="60"/>
      <c r="GG10" s="60"/>
      <c r="GH10" s="60"/>
      <c r="GI10" s="60"/>
      <c r="GJ10" s="60"/>
      <c r="GK10" s="60"/>
      <c r="GL10" s="60"/>
      <c r="GM10" s="60"/>
      <c r="GN10" s="60"/>
      <c r="GO10" s="60"/>
      <c r="GP10" s="60"/>
      <c r="GQ10" s="60"/>
      <c r="GR10" s="60"/>
      <c r="GS10" s="60">
        <v>8.2367066503737494</v>
      </c>
      <c r="GT10" s="60">
        <v>297.37896580985</v>
      </c>
      <c r="GU10" s="60">
        <v>8.1871876353184092</v>
      </c>
      <c r="GV10" s="60">
        <v>297.37896580985</v>
      </c>
      <c r="GW10" s="60">
        <v>8.0470000207316197</v>
      </c>
      <c r="GX10" s="60">
        <v>197.79099958303701</v>
      </c>
      <c r="GY10" s="60">
        <v>8.0647440402343804</v>
      </c>
      <c r="GZ10" s="60">
        <v>197.79099958303701</v>
      </c>
      <c r="HA10" s="60">
        <v>7.9742244523827699</v>
      </c>
      <c r="HB10" s="60">
        <v>197.79099958303701</v>
      </c>
      <c r="HC10" s="60">
        <v>8.1375196085832293</v>
      </c>
      <c r="HD10" s="60">
        <v>197.79099958303701</v>
      </c>
      <c r="HE10" s="60" t="s">
        <v>149</v>
      </c>
      <c r="HF10" s="60">
        <v>0</v>
      </c>
      <c r="HG10" s="60">
        <v>0.22500000000000001</v>
      </c>
      <c r="HH10" s="60">
        <v>32.986406911359801</v>
      </c>
      <c r="HI10" s="60">
        <v>-6.6666666666666693E-2</v>
      </c>
      <c r="HJ10" s="60"/>
      <c r="HK10" s="60"/>
      <c r="HL10" s="60">
        <v>-5.43230496318267E-2</v>
      </c>
      <c r="HM10" s="60">
        <v>-4.9519015055336603E-2</v>
      </c>
      <c r="HN10" s="60">
        <v>-4.9519015055336603E-2</v>
      </c>
      <c r="HO10" s="60">
        <v>8.2367066503737494</v>
      </c>
    </row>
    <row r="11" spans="1:223" ht="12" customHeight="1" x14ac:dyDescent="0.35">
      <c r="A11" s="249" t="s">
        <v>150</v>
      </c>
      <c r="B11" s="250"/>
      <c r="C11" s="83">
        <v>-3.5323322153093599</v>
      </c>
      <c r="D11" s="249" t="s">
        <v>151</v>
      </c>
      <c r="E11" s="250"/>
      <c r="F11" s="83">
        <v>-3.5322692261592401</v>
      </c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  <c r="EM11" s="60"/>
      <c r="EN11" s="60"/>
      <c r="EO11" s="60"/>
      <c r="EP11" s="60"/>
      <c r="EQ11" s="60"/>
      <c r="ER11" s="60"/>
      <c r="ES11" s="60"/>
      <c r="ET11" s="60"/>
      <c r="EU11" s="60"/>
      <c r="EV11" s="60"/>
      <c r="EW11" s="60"/>
      <c r="EX11" s="60"/>
      <c r="EY11" s="60"/>
      <c r="EZ11" s="60"/>
      <c r="FA11" s="60"/>
      <c r="FB11" s="60"/>
      <c r="FC11" s="60"/>
      <c r="FD11" s="60"/>
      <c r="FE11" s="60"/>
      <c r="FF11" s="60"/>
      <c r="FG11" s="60"/>
      <c r="FH11" s="60"/>
      <c r="FI11" s="60"/>
      <c r="FJ11" s="60"/>
      <c r="FK11" s="60"/>
      <c r="FL11" s="60"/>
      <c r="FM11" s="60"/>
      <c r="FN11" s="60"/>
      <c r="FO11" s="60"/>
      <c r="FP11" s="60"/>
      <c r="FQ11" s="60"/>
      <c r="FR11" s="60"/>
      <c r="FS11" s="60"/>
      <c r="FT11" s="60"/>
      <c r="FU11" s="60"/>
      <c r="FV11" s="60"/>
      <c r="FW11" s="60"/>
      <c r="FX11" s="60"/>
      <c r="FY11" s="60"/>
      <c r="FZ11" s="60"/>
      <c r="GA11" s="60"/>
      <c r="GB11" s="60"/>
      <c r="GC11" s="60"/>
      <c r="GD11" s="60"/>
      <c r="GE11" s="60"/>
      <c r="GF11" s="60"/>
      <c r="GG11" s="60"/>
      <c r="GH11" s="60"/>
      <c r="GI11" s="60"/>
      <c r="GJ11" s="60"/>
      <c r="GK11" s="60"/>
      <c r="GL11" s="60"/>
      <c r="GM11" s="60"/>
      <c r="GN11" s="60"/>
      <c r="GO11" s="60"/>
      <c r="GP11" s="60"/>
      <c r="GQ11" s="60"/>
      <c r="GR11" s="60"/>
      <c r="GS11" s="60">
        <v>8.2270892764650299</v>
      </c>
      <c r="GT11" s="60">
        <v>292.08255349349798</v>
      </c>
      <c r="GU11" s="60">
        <v>8.1901644394051001</v>
      </c>
      <c r="GV11" s="60">
        <v>292.08255349349798</v>
      </c>
      <c r="GW11" s="60">
        <v>8.0479323055093595</v>
      </c>
      <c r="GX11" s="60">
        <v>198.266039542437</v>
      </c>
      <c r="GY11" s="60">
        <v>8.0655369371978907</v>
      </c>
      <c r="GZ11" s="60">
        <v>198.266039542437</v>
      </c>
      <c r="HA11" s="60">
        <v>7.9750945869536602</v>
      </c>
      <c r="HB11" s="60">
        <v>198.266039542437</v>
      </c>
      <c r="HC11" s="60">
        <v>8.1383746557535908</v>
      </c>
      <c r="HD11" s="60">
        <v>198.266039542437</v>
      </c>
      <c r="HE11" s="60" t="s">
        <v>152</v>
      </c>
      <c r="HF11" s="60">
        <v>1</v>
      </c>
      <c r="HG11" s="60">
        <v>0.27500000000000002</v>
      </c>
      <c r="HH11" s="60">
        <v>58.6049180724401</v>
      </c>
      <c r="HI11" s="60">
        <v>-0.05</v>
      </c>
      <c r="HJ11" s="60"/>
      <c r="HK11" s="60"/>
      <c r="HL11" s="60">
        <v>-4.2881297954594E-2</v>
      </c>
      <c r="HM11" s="60">
        <v>-3.6924837059926198E-2</v>
      </c>
      <c r="HN11" s="60">
        <v>-3.6924837059926198E-2</v>
      </c>
      <c r="HO11" s="60">
        <v>8.2270892764650299</v>
      </c>
    </row>
    <row r="12" spans="1:223" ht="12" customHeight="1" x14ac:dyDescent="0.35">
      <c r="A12" s="249" t="s">
        <v>153</v>
      </c>
      <c r="B12" s="250"/>
      <c r="C12" s="83">
        <v>-3.5044002825921399</v>
      </c>
      <c r="D12" s="249" t="s">
        <v>154</v>
      </c>
      <c r="E12" s="250"/>
      <c r="F12" s="83">
        <v>-3.5210942618673302</v>
      </c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  <c r="DX12" s="60"/>
      <c r="DY12" s="60"/>
      <c r="DZ12" s="60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  <c r="EL12" s="60"/>
      <c r="EM12" s="60"/>
      <c r="EN12" s="60"/>
      <c r="EO12" s="60"/>
      <c r="EP12" s="60"/>
      <c r="EQ12" s="60"/>
      <c r="ER12" s="60"/>
      <c r="ES12" s="60"/>
      <c r="ET12" s="60"/>
      <c r="EU12" s="60"/>
      <c r="EV12" s="60"/>
      <c r="EW12" s="60"/>
      <c r="EX12" s="60"/>
      <c r="EY12" s="60"/>
      <c r="EZ12" s="60"/>
      <c r="FA12" s="60"/>
      <c r="FB12" s="60"/>
      <c r="FC12" s="60"/>
      <c r="FD12" s="60"/>
      <c r="FE12" s="60"/>
      <c r="FF12" s="60"/>
      <c r="FG12" s="60"/>
      <c r="FH12" s="60"/>
      <c r="FI12" s="60"/>
      <c r="FJ12" s="60"/>
      <c r="FK12" s="60"/>
      <c r="FL12" s="60"/>
      <c r="FM12" s="60"/>
      <c r="FN12" s="60"/>
      <c r="FO12" s="60"/>
      <c r="FP12" s="60"/>
      <c r="FQ12" s="60"/>
      <c r="FR12" s="60"/>
      <c r="FS12" s="60"/>
      <c r="FT12" s="60"/>
      <c r="FU12" s="60"/>
      <c r="FV12" s="60"/>
      <c r="FW12" s="60"/>
      <c r="FX12" s="60"/>
      <c r="FY12" s="60"/>
      <c r="FZ12" s="60"/>
      <c r="GA12" s="60"/>
      <c r="GB12" s="60"/>
      <c r="GC12" s="60"/>
      <c r="GD12" s="60"/>
      <c r="GE12" s="60"/>
      <c r="GF12" s="60"/>
      <c r="GG12" s="60"/>
      <c r="GH12" s="60"/>
      <c r="GI12" s="60"/>
      <c r="GJ12" s="60"/>
      <c r="GK12" s="60"/>
      <c r="GL12" s="60"/>
      <c r="GM12" s="60"/>
      <c r="GN12" s="60"/>
      <c r="GO12" s="60"/>
      <c r="GP12" s="60"/>
      <c r="GQ12" s="60"/>
      <c r="GR12" s="60"/>
      <c r="GS12" s="60">
        <v>8.1855280336046707</v>
      </c>
      <c r="GT12" s="60">
        <v>269.194239005805</v>
      </c>
      <c r="GU12" s="60">
        <v>8.1940058122034607</v>
      </c>
      <c r="GV12" s="60">
        <v>269.194239005805</v>
      </c>
      <c r="GW12" s="60">
        <v>8.0518099664328506</v>
      </c>
      <c r="GX12" s="60">
        <v>200.243440158683</v>
      </c>
      <c r="GY12" s="60">
        <v>8.0688405151802307</v>
      </c>
      <c r="GZ12" s="60">
        <v>200.243440158683</v>
      </c>
      <c r="HA12" s="60">
        <v>7.9787156558899204</v>
      </c>
      <c r="HB12" s="60">
        <v>200.243440158683</v>
      </c>
      <c r="HC12" s="60">
        <v>8.1419348257231707</v>
      </c>
      <c r="HD12" s="60">
        <v>200.243440158683</v>
      </c>
      <c r="HE12" s="60"/>
      <c r="HF12" s="60"/>
      <c r="HG12" s="60"/>
      <c r="HH12" s="60">
        <v>88.352552279471993</v>
      </c>
      <c r="HI12" s="60">
        <v>-3.3333333333333298E-2</v>
      </c>
      <c r="HJ12" s="60"/>
      <c r="HK12" s="60"/>
      <c r="HL12" s="60">
        <v>1.11257258757265E-2</v>
      </c>
      <c r="HM12" s="60">
        <v>8.4777785987917298E-3</v>
      </c>
      <c r="HN12" s="60">
        <v>8.4777785987917298E-3</v>
      </c>
      <c r="HO12" s="60">
        <v>8.1855280336046707</v>
      </c>
    </row>
    <row r="13" spans="1:223" ht="12" customHeight="1" x14ac:dyDescent="0.35">
      <c r="A13" s="249" t="s">
        <v>155</v>
      </c>
      <c r="B13" s="250"/>
      <c r="C13" s="83">
        <v>0.43246001109278698</v>
      </c>
      <c r="D13" s="249" t="s">
        <v>156</v>
      </c>
      <c r="E13" s="250"/>
      <c r="F13" s="83">
        <v>4.1344021418895802E-2</v>
      </c>
      <c r="G13" s="249" t="s">
        <v>157</v>
      </c>
      <c r="H13" s="250"/>
      <c r="I13" s="83">
        <v>0.60648233927279704</v>
      </c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>
        <v>8.1888430126456697</v>
      </c>
      <c r="GT13" s="60">
        <v>271.01984087881601</v>
      </c>
      <c r="GU13" s="60">
        <v>8.1924467131498204</v>
      </c>
      <c r="GV13" s="60">
        <v>271.01984087881601</v>
      </c>
      <c r="GW13" s="60">
        <v>8.0534457278606695</v>
      </c>
      <c r="GX13" s="60">
        <v>201.078391534274</v>
      </c>
      <c r="GY13" s="60">
        <v>8.0702370099647496</v>
      </c>
      <c r="GZ13" s="60">
        <v>201.078391534274</v>
      </c>
      <c r="HA13" s="60">
        <v>7.9802441799826997</v>
      </c>
      <c r="HB13" s="60">
        <v>201.078391534274</v>
      </c>
      <c r="HC13" s="60">
        <v>8.1434385578427193</v>
      </c>
      <c r="HD13" s="60">
        <v>201.078391534274</v>
      </c>
      <c r="HE13" s="60"/>
      <c r="HF13" s="60"/>
      <c r="HG13" s="60"/>
      <c r="HH13" s="60">
        <v>113.02906150160401</v>
      </c>
      <c r="HI13" s="60">
        <v>-1.6666666666666701E-2</v>
      </c>
      <c r="HJ13" s="60"/>
      <c r="HK13" s="60"/>
      <c r="HL13" s="60">
        <v>5.3069013756517703E-3</v>
      </c>
      <c r="HM13" s="60">
        <v>3.6037005041507099E-3</v>
      </c>
      <c r="HN13" s="60">
        <v>3.6037005041507099E-3</v>
      </c>
      <c r="HO13" s="60">
        <v>8.1888430126456697</v>
      </c>
    </row>
    <row r="14" spans="1:223" ht="12" customHeight="1" x14ac:dyDescent="0.35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  <c r="DW14" s="60"/>
      <c r="DX14" s="60"/>
      <c r="DY14" s="60"/>
      <c r="DZ14" s="60"/>
      <c r="EA14" s="60"/>
      <c r="EB14" s="60"/>
      <c r="EC14" s="60"/>
      <c r="ED14" s="60"/>
      <c r="EE14" s="60"/>
      <c r="EF14" s="60"/>
      <c r="EG14" s="60"/>
      <c r="EH14" s="60"/>
      <c r="EI14" s="60"/>
      <c r="EJ14" s="60"/>
      <c r="EK14" s="60"/>
      <c r="EL14" s="60"/>
      <c r="EM14" s="60"/>
      <c r="EN14" s="60"/>
      <c r="EO14" s="60"/>
      <c r="EP14" s="60"/>
      <c r="EQ14" s="60"/>
      <c r="ER14" s="60"/>
      <c r="ES14" s="60"/>
      <c r="ET14" s="60"/>
      <c r="EU14" s="60"/>
      <c r="EV14" s="60"/>
      <c r="EW14" s="60"/>
      <c r="EX14" s="60"/>
      <c r="EY14" s="60"/>
      <c r="EZ14" s="60"/>
      <c r="FA14" s="60"/>
      <c r="FB14" s="60"/>
      <c r="FC14" s="60"/>
      <c r="FD14" s="60"/>
      <c r="FE14" s="60"/>
      <c r="FF14" s="60"/>
      <c r="FG14" s="60"/>
      <c r="FH14" s="60"/>
      <c r="FI14" s="60"/>
      <c r="FJ14" s="60"/>
      <c r="FK14" s="60"/>
      <c r="FL14" s="60"/>
      <c r="FM14" s="60"/>
      <c r="FN14" s="60"/>
      <c r="FO14" s="60"/>
      <c r="FP14" s="60"/>
      <c r="FQ14" s="60"/>
      <c r="FR14" s="60"/>
      <c r="FS14" s="60"/>
      <c r="FT14" s="60"/>
      <c r="FU14" s="60"/>
      <c r="FV14" s="60"/>
      <c r="FW14" s="60"/>
      <c r="FX14" s="60"/>
      <c r="FY14" s="60"/>
      <c r="FZ14" s="60"/>
      <c r="GA14" s="60"/>
      <c r="GB14" s="60"/>
      <c r="GC14" s="60"/>
      <c r="GD14" s="60"/>
      <c r="GE14" s="60"/>
      <c r="GF14" s="60"/>
      <c r="GG14" s="60"/>
      <c r="GH14" s="60"/>
      <c r="GI14" s="60"/>
      <c r="GJ14" s="60"/>
      <c r="GK14" s="60"/>
      <c r="GL14" s="60"/>
      <c r="GM14" s="60"/>
      <c r="GN14" s="60"/>
      <c r="GO14" s="60"/>
      <c r="GP14" s="60"/>
      <c r="GQ14" s="60"/>
      <c r="GR14" s="60"/>
      <c r="GS14" s="60">
        <v>8.1928818892773307</v>
      </c>
      <c r="GT14" s="60">
        <v>273.24410252645202</v>
      </c>
      <c r="GU14" s="60">
        <v>8.1960228330237292</v>
      </c>
      <c r="GV14" s="60">
        <v>273.24410252645202</v>
      </c>
      <c r="GW14" s="60">
        <v>8.0538798665535207</v>
      </c>
      <c r="GX14" s="60">
        <v>201.300075576501</v>
      </c>
      <c r="GY14" s="60">
        <v>8.0706079514644404</v>
      </c>
      <c r="GZ14" s="60">
        <v>201.300075576501</v>
      </c>
      <c r="HA14" s="60">
        <v>7.9806499652459602</v>
      </c>
      <c r="HB14" s="60">
        <v>201.300075576501</v>
      </c>
      <c r="HC14" s="60">
        <v>8.1438378527719895</v>
      </c>
      <c r="HD14" s="60">
        <v>201.300075576501</v>
      </c>
      <c r="HE14" s="60"/>
      <c r="HF14" s="60"/>
      <c r="HG14" s="60"/>
      <c r="HH14" s="60">
        <v>122.700725017205</v>
      </c>
      <c r="HI14" s="60">
        <v>-1.1113072267976399E-18</v>
      </c>
      <c r="HJ14" s="60"/>
      <c r="HK14" s="60"/>
      <c r="HL14" s="60">
        <v>4.0776027431819696E-3</v>
      </c>
      <c r="HM14" s="60">
        <v>3.1409437464020602E-3</v>
      </c>
      <c r="HN14" s="60">
        <v>3.1409437464020602E-3</v>
      </c>
      <c r="HO14" s="60">
        <v>8.1928818892773307</v>
      </c>
    </row>
    <row r="15" spans="1:223" ht="15.75" customHeight="1" x14ac:dyDescent="0.35">
      <c r="A15" s="258" t="s">
        <v>158</v>
      </c>
      <c r="B15" s="250"/>
      <c r="C15" s="250"/>
      <c r="D15" s="250"/>
      <c r="E15" s="250"/>
      <c r="F15" s="250"/>
      <c r="G15" s="250"/>
      <c r="H15" s="250"/>
      <c r="I15" s="250"/>
      <c r="J15" s="250"/>
      <c r="K15" s="25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0"/>
      <c r="GG15" s="60"/>
      <c r="GH15" s="60"/>
      <c r="GI15" s="60"/>
      <c r="GJ15" s="60"/>
      <c r="GK15" s="60"/>
      <c r="GL15" s="60"/>
      <c r="GM15" s="60"/>
      <c r="GN15" s="60"/>
      <c r="GO15" s="60"/>
      <c r="GP15" s="60"/>
      <c r="GQ15" s="60"/>
      <c r="GR15" s="60"/>
      <c r="GS15" s="60">
        <v>8.1784335410320992</v>
      </c>
      <c r="GT15" s="60">
        <v>265.28721010204498</v>
      </c>
      <c r="GU15" s="60">
        <v>8.1555560016924709</v>
      </c>
      <c r="GV15" s="60">
        <v>265.28721010204498</v>
      </c>
      <c r="GW15" s="60">
        <v>8.0544705844180999</v>
      </c>
      <c r="GX15" s="60">
        <v>201.60177157893401</v>
      </c>
      <c r="GY15" s="60">
        <v>8.0711128897115199</v>
      </c>
      <c r="GZ15" s="60">
        <v>201.60177157893401</v>
      </c>
      <c r="HA15" s="60">
        <v>7.98120217870117</v>
      </c>
      <c r="HB15" s="60">
        <v>201.60177157893401</v>
      </c>
      <c r="HC15" s="60">
        <v>8.1443812954284507</v>
      </c>
      <c r="HD15" s="60">
        <v>201.60177157893401</v>
      </c>
      <c r="HE15" s="60"/>
      <c r="HF15" s="60"/>
      <c r="HG15" s="60"/>
      <c r="HH15" s="60">
        <v>113.029061501603</v>
      </c>
      <c r="HI15" s="60">
        <v>1.6666666666666701E-2</v>
      </c>
      <c r="HJ15" s="60"/>
      <c r="HK15" s="60"/>
      <c r="HL15" s="60">
        <v>-2.86100840586185E-2</v>
      </c>
      <c r="HM15" s="60">
        <v>-2.28775393396266E-2</v>
      </c>
      <c r="HN15" s="60">
        <v>-2.28775393396266E-2</v>
      </c>
      <c r="HO15" s="60">
        <v>8.1784335410320992</v>
      </c>
    </row>
    <row r="16" spans="1:223" ht="12" customHeight="1" x14ac:dyDescent="0.35">
      <c r="A16" s="245"/>
      <c r="B16" s="245"/>
      <c r="C16" s="245"/>
      <c r="D16" s="245"/>
      <c r="E16" s="245"/>
      <c r="F16" s="245"/>
      <c r="G16" s="245"/>
      <c r="H16" s="245"/>
      <c r="I16" s="245"/>
      <c r="J16" s="245"/>
      <c r="K16" s="245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0"/>
      <c r="GG16" s="60"/>
      <c r="GH16" s="60"/>
      <c r="GI16" s="60"/>
      <c r="GJ16" s="60"/>
      <c r="GK16" s="60"/>
      <c r="GL16" s="60"/>
      <c r="GM16" s="60"/>
      <c r="GN16" s="60"/>
      <c r="GO16" s="60"/>
      <c r="GP16" s="60"/>
      <c r="GQ16" s="60"/>
      <c r="GR16" s="60"/>
      <c r="GS16" s="60">
        <v>8.1729920125245403</v>
      </c>
      <c r="GT16" s="60">
        <v>262.29048990786703</v>
      </c>
      <c r="GU16" s="60">
        <v>8.1542842776287792</v>
      </c>
      <c r="GV16" s="60">
        <v>262.29048990786703</v>
      </c>
      <c r="GW16" s="60">
        <v>8.0563358003066394</v>
      </c>
      <c r="GX16" s="60">
        <v>202.554839748565</v>
      </c>
      <c r="GY16" s="60">
        <v>8.0727088896046695</v>
      </c>
      <c r="GZ16" s="60">
        <v>202.554839748565</v>
      </c>
      <c r="HA16" s="60">
        <v>7.9829464050843004</v>
      </c>
      <c r="HB16" s="60">
        <v>202.554839748565</v>
      </c>
      <c r="HC16" s="60">
        <v>8.1460982848270103</v>
      </c>
      <c r="HD16" s="60">
        <v>202.554839748565</v>
      </c>
      <c r="HE16" s="60"/>
      <c r="HF16" s="60"/>
      <c r="HG16" s="60"/>
      <c r="HH16" s="60">
        <v>88.3525522794707</v>
      </c>
      <c r="HI16" s="60">
        <v>3.3333333333333298E-2</v>
      </c>
      <c r="HJ16" s="60"/>
      <c r="HK16" s="60"/>
      <c r="HL16" s="60">
        <v>-2.5575333860754602E-2</v>
      </c>
      <c r="HM16" s="60">
        <v>-1.8707734895759401E-2</v>
      </c>
      <c r="HN16" s="60">
        <v>-1.8707734895759401E-2</v>
      </c>
      <c r="HO16" s="60">
        <v>8.1729920125245403</v>
      </c>
    </row>
    <row r="17" spans="1:223" ht="12" customHeight="1" x14ac:dyDescent="0.35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60"/>
      <c r="EZ17" s="60"/>
      <c r="FA17" s="60"/>
      <c r="FB17" s="60"/>
      <c r="FC17" s="60"/>
      <c r="FD17" s="60"/>
      <c r="FE17" s="60"/>
      <c r="FF17" s="60"/>
      <c r="FG17" s="60"/>
      <c r="FH17" s="60"/>
      <c r="FI17" s="60"/>
      <c r="FJ17" s="60"/>
      <c r="FK17" s="60"/>
      <c r="FL17" s="60"/>
      <c r="FM17" s="60"/>
      <c r="FN17" s="60"/>
      <c r="FO17" s="60"/>
      <c r="FP17" s="60"/>
      <c r="FQ17" s="60"/>
      <c r="FR17" s="60"/>
      <c r="FS17" s="60"/>
      <c r="FT17" s="60"/>
      <c r="FU17" s="60"/>
      <c r="FV17" s="60"/>
      <c r="FW17" s="60"/>
      <c r="FX17" s="60"/>
      <c r="FY17" s="60"/>
      <c r="FZ17" s="60"/>
      <c r="GA17" s="60"/>
      <c r="GB17" s="60"/>
      <c r="GC17" s="60"/>
      <c r="GD17" s="60"/>
      <c r="GE17" s="60"/>
      <c r="GF17" s="60"/>
      <c r="GG17" s="60"/>
      <c r="GH17" s="60"/>
      <c r="GI17" s="60"/>
      <c r="GJ17" s="60"/>
      <c r="GK17" s="60"/>
      <c r="GL17" s="60"/>
      <c r="GM17" s="60"/>
      <c r="GN17" s="60"/>
      <c r="GO17" s="60"/>
      <c r="GP17" s="60"/>
      <c r="GQ17" s="60"/>
      <c r="GR17" s="60"/>
      <c r="GS17" s="60">
        <v>8.1258052675335204</v>
      </c>
      <c r="GT17" s="60">
        <v>236.30413857006499</v>
      </c>
      <c r="GU17" s="60">
        <v>8.1202312276270892</v>
      </c>
      <c r="GV17" s="60">
        <v>236.30413857006499</v>
      </c>
      <c r="GW17" s="60">
        <v>8.0564730097420991</v>
      </c>
      <c r="GX17" s="60">
        <v>202.62497724314201</v>
      </c>
      <c r="GY17" s="60">
        <v>8.0728263954255208</v>
      </c>
      <c r="GZ17" s="60">
        <v>202.62497724314201</v>
      </c>
      <c r="HA17" s="60">
        <v>7.9830747508006104</v>
      </c>
      <c r="HB17" s="60">
        <v>202.62497724314201</v>
      </c>
      <c r="HC17" s="60">
        <v>8.1462246543670194</v>
      </c>
      <c r="HD17" s="60">
        <v>202.62497724314201</v>
      </c>
      <c r="HE17" s="60"/>
      <c r="HF17" s="60"/>
      <c r="HG17" s="60"/>
      <c r="HH17" s="60">
        <v>58.604918072438799</v>
      </c>
      <c r="HI17" s="60">
        <v>0.05</v>
      </c>
      <c r="HJ17" s="60"/>
      <c r="HK17" s="60"/>
      <c r="HL17" s="60">
        <v>-8.6114652057643105E-3</v>
      </c>
      <c r="HM17" s="60">
        <v>-5.5740399064312402E-3</v>
      </c>
      <c r="HN17" s="60">
        <v>-5.5740399064312402E-3</v>
      </c>
      <c r="HO17" s="60">
        <v>8.1258052675335204</v>
      </c>
    </row>
    <row r="18" spans="1:223" ht="15.75" customHeight="1" x14ac:dyDescent="0.35">
      <c r="A18" s="259" t="s">
        <v>159</v>
      </c>
      <c r="B18" s="250"/>
      <c r="C18" s="250"/>
      <c r="D18" s="25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60"/>
      <c r="EZ18" s="60"/>
      <c r="FA18" s="60"/>
      <c r="FB18" s="60"/>
      <c r="FC18" s="60"/>
      <c r="FD18" s="60"/>
      <c r="FE18" s="60"/>
      <c r="FF18" s="60"/>
      <c r="FG18" s="60"/>
      <c r="FH18" s="60"/>
      <c r="FI18" s="60"/>
      <c r="FJ18" s="60"/>
      <c r="FK18" s="60"/>
      <c r="FL18" s="60"/>
      <c r="FM18" s="60"/>
      <c r="FN18" s="60"/>
      <c r="FO18" s="60"/>
      <c r="FP18" s="60"/>
      <c r="FQ18" s="60"/>
      <c r="FR18" s="60"/>
      <c r="FS18" s="60"/>
      <c r="FT18" s="60"/>
      <c r="FU18" s="60"/>
      <c r="FV18" s="60"/>
      <c r="FW18" s="60"/>
      <c r="FX18" s="60"/>
      <c r="FY18" s="60"/>
      <c r="FZ18" s="60"/>
      <c r="GA18" s="60"/>
      <c r="GB18" s="60"/>
      <c r="GC18" s="60"/>
      <c r="GD18" s="60"/>
      <c r="GE18" s="60"/>
      <c r="GF18" s="60"/>
      <c r="GG18" s="60"/>
      <c r="GH18" s="60"/>
      <c r="GI18" s="60"/>
      <c r="GJ18" s="60"/>
      <c r="GK18" s="60"/>
      <c r="GL18" s="60"/>
      <c r="GM18" s="60"/>
      <c r="GN18" s="60"/>
      <c r="GO18" s="60"/>
      <c r="GP18" s="60"/>
      <c r="GQ18" s="60"/>
      <c r="GR18" s="60"/>
      <c r="GS18" s="60">
        <v>8.0888381637811602</v>
      </c>
      <c r="GT18" s="60">
        <v>215.945875964056</v>
      </c>
      <c r="GU18" s="60">
        <v>8.1222419052886003</v>
      </c>
      <c r="GV18" s="60">
        <v>215.945875964056</v>
      </c>
      <c r="GW18" s="60">
        <v>8.0566960758912902</v>
      </c>
      <c r="GX18" s="60">
        <v>202.73901046801799</v>
      </c>
      <c r="GY18" s="60">
        <v>8.0730174587270493</v>
      </c>
      <c r="GZ18" s="60">
        <v>202.73901046801799</v>
      </c>
      <c r="HA18" s="60">
        <v>7.9832834178804299</v>
      </c>
      <c r="HB18" s="60">
        <v>202.73901046801799</v>
      </c>
      <c r="HC18" s="60">
        <v>8.1464301167378999</v>
      </c>
      <c r="HD18" s="60">
        <v>202.73901046801799</v>
      </c>
      <c r="HE18" s="60"/>
      <c r="HF18" s="60"/>
      <c r="HG18" s="60"/>
      <c r="HH18" s="60">
        <v>32.986406911358799</v>
      </c>
      <c r="HI18" s="60">
        <v>6.6666666666666693E-2</v>
      </c>
      <c r="HJ18" s="60"/>
      <c r="HK18" s="60"/>
      <c r="HL18" s="60">
        <v>4.0170449836464103E-2</v>
      </c>
      <c r="HM18" s="60">
        <v>3.3403741507443699E-2</v>
      </c>
      <c r="HN18" s="60">
        <v>3.3403741507443699E-2</v>
      </c>
      <c r="HO18" s="60">
        <v>8.0888381637811602</v>
      </c>
    </row>
    <row r="19" spans="1:223" ht="12" customHeight="1" x14ac:dyDescent="0.35">
      <c r="A19" s="86"/>
      <c r="B19" s="86" t="s">
        <v>160</v>
      </c>
      <c r="C19" s="86" t="s">
        <v>161</v>
      </c>
      <c r="D19" s="86" t="s">
        <v>162</v>
      </c>
      <c r="E19" s="86" t="s">
        <v>163</v>
      </c>
      <c r="F19" s="86" t="s">
        <v>164</v>
      </c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  <c r="EM19" s="60"/>
      <c r="EN19" s="60"/>
      <c r="EO19" s="60"/>
      <c r="EP19" s="60"/>
      <c r="EQ19" s="60"/>
      <c r="ER19" s="60"/>
      <c r="ES19" s="60"/>
      <c r="ET19" s="60"/>
      <c r="EU19" s="60"/>
      <c r="EV19" s="60"/>
      <c r="EW19" s="60"/>
      <c r="EX19" s="60"/>
      <c r="EY19" s="60"/>
      <c r="EZ19" s="60"/>
      <c r="FA19" s="60"/>
      <c r="FB19" s="60"/>
      <c r="FC19" s="60"/>
      <c r="FD19" s="60"/>
      <c r="FE19" s="60"/>
      <c r="FF19" s="60"/>
      <c r="FG19" s="60"/>
      <c r="FH19" s="60"/>
      <c r="FI19" s="60"/>
      <c r="FJ19" s="60"/>
      <c r="FK19" s="60"/>
      <c r="FL19" s="60"/>
      <c r="FM19" s="60"/>
      <c r="FN19" s="60"/>
      <c r="FO19" s="60"/>
      <c r="FP19" s="60"/>
      <c r="FQ19" s="60"/>
      <c r="FR19" s="60"/>
      <c r="FS19" s="60"/>
      <c r="FT19" s="60"/>
      <c r="FU19" s="60"/>
      <c r="FV19" s="60"/>
      <c r="FW19" s="60"/>
      <c r="FX19" s="60"/>
      <c r="FY19" s="60"/>
      <c r="FZ19" s="60"/>
      <c r="GA19" s="60"/>
      <c r="GB19" s="60"/>
      <c r="GC19" s="60"/>
      <c r="GD19" s="60"/>
      <c r="GE19" s="60"/>
      <c r="GF19" s="60"/>
      <c r="GG19" s="60"/>
      <c r="GH19" s="60"/>
      <c r="GI19" s="60"/>
      <c r="GJ19" s="60"/>
      <c r="GK19" s="60"/>
      <c r="GL19" s="60"/>
      <c r="GM19" s="60"/>
      <c r="GN19" s="60"/>
      <c r="GO19" s="60"/>
      <c r="GP19" s="60"/>
      <c r="GQ19" s="60"/>
      <c r="GR19" s="60"/>
      <c r="GS19" s="60">
        <v>8.1254392730009499</v>
      </c>
      <c r="GT19" s="60">
        <v>236.102580642878</v>
      </c>
      <c r="GU19" s="60">
        <v>8.1642902823263999</v>
      </c>
      <c r="GV19" s="60">
        <v>236.102580642878</v>
      </c>
      <c r="GW19" s="60">
        <v>8.0600176667517207</v>
      </c>
      <c r="GX19" s="60">
        <v>204.43828713397599</v>
      </c>
      <c r="GY19" s="60">
        <v>8.0758670562464996</v>
      </c>
      <c r="GZ19" s="60">
        <v>204.43828713397599</v>
      </c>
      <c r="HA19" s="60">
        <v>7.9863922833909697</v>
      </c>
      <c r="HB19" s="60">
        <v>204.43828713397599</v>
      </c>
      <c r="HC19" s="60">
        <v>8.1494924396072506</v>
      </c>
      <c r="HD19" s="60">
        <v>204.43828713397599</v>
      </c>
      <c r="HE19" s="60"/>
      <c r="HF19" s="60"/>
      <c r="HG19" s="60"/>
      <c r="HH19" s="60">
        <v>15.755128376570401</v>
      </c>
      <c r="HI19" s="60">
        <v>8.3333333333333301E-2</v>
      </c>
      <c r="HJ19" s="60"/>
      <c r="HK19" s="60"/>
      <c r="HL19" s="60">
        <v>4.4309155831667599E-2</v>
      </c>
      <c r="HM19" s="60">
        <v>3.8851009325449902E-2</v>
      </c>
      <c r="HN19" s="60">
        <v>3.8851009325449902E-2</v>
      </c>
      <c r="HO19" s="60">
        <v>8.1254392730009499</v>
      </c>
    </row>
    <row r="20" spans="1:223" ht="12" customHeight="1" x14ac:dyDescent="0.35">
      <c r="A20" s="80" t="s">
        <v>165</v>
      </c>
      <c r="B20" s="87">
        <v>1</v>
      </c>
      <c r="C20" s="83">
        <v>0.67266732229485304</v>
      </c>
      <c r="D20" s="83">
        <v>0.67266732229485304</v>
      </c>
      <c r="E20" s="83">
        <v>396.06510992270597</v>
      </c>
      <c r="F20" s="83">
        <v>0</v>
      </c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/>
      <c r="GF20" s="60"/>
      <c r="GG20" s="60"/>
      <c r="GH20" s="60"/>
      <c r="GI20" s="60"/>
      <c r="GJ20" s="60"/>
      <c r="GK20" s="60"/>
      <c r="GL20" s="60"/>
      <c r="GM20" s="60"/>
      <c r="GN20" s="60"/>
      <c r="GO20" s="60"/>
      <c r="GP20" s="60"/>
      <c r="GQ20" s="60"/>
      <c r="GR20" s="60"/>
      <c r="GS20" s="60">
        <v>8.0895267605119603</v>
      </c>
      <c r="GT20" s="60">
        <v>216.32509509816299</v>
      </c>
      <c r="GU20" s="60">
        <v>8.0830388505497908</v>
      </c>
      <c r="GV20" s="60">
        <v>216.32509509816299</v>
      </c>
      <c r="GW20" s="60">
        <v>8.0613070229370702</v>
      </c>
      <c r="GX20" s="60">
        <v>205.09856413625999</v>
      </c>
      <c r="GY20" s="60">
        <v>8.0769755990293604</v>
      </c>
      <c r="GZ20" s="60">
        <v>205.09856413625999</v>
      </c>
      <c r="HA20" s="60">
        <v>7.9875999685746297</v>
      </c>
      <c r="HB20" s="60">
        <v>205.09856413625999</v>
      </c>
      <c r="HC20" s="60">
        <v>8.1506826533918009</v>
      </c>
      <c r="HD20" s="60">
        <v>205.09856413625999</v>
      </c>
      <c r="HE20" s="60"/>
      <c r="HF20" s="60"/>
      <c r="HG20" s="60"/>
      <c r="HH20" s="60">
        <v>6.3854993628190098</v>
      </c>
      <c r="HI20" s="60">
        <v>0.1</v>
      </c>
      <c r="HJ20" s="60"/>
      <c r="HK20" s="60"/>
      <c r="HL20" s="60">
        <v>-9.8639868907992607E-3</v>
      </c>
      <c r="HM20" s="60">
        <v>-6.48790996217308E-3</v>
      </c>
      <c r="HN20" s="60">
        <v>-6.48790996217308E-3</v>
      </c>
      <c r="HO20" s="60">
        <v>8.0895267605119603</v>
      </c>
    </row>
    <row r="21" spans="1:223" ht="12" customHeight="1" x14ac:dyDescent="0.35">
      <c r="A21" s="80" t="s">
        <v>166</v>
      </c>
      <c r="B21" s="87">
        <v>251</v>
      </c>
      <c r="C21" s="83">
        <v>0.42629227787562102</v>
      </c>
      <c r="D21" s="83">
        <v>1.69837560906622E-3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  <c r="EM21" s="60"/>
      <c r="EN21" s="60"/>
      <c r="EO21" s="60"/>
      <c r="EP21" s="60"/>
      <c r="EQ21" s="60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0"/>
      <c r="FC21" s="60"/>
      <c r="FD21" s="60"/>
      <c r="FE21" s="60"/>
      <c r="FF21" s="60"/>
      <c r="FG21" s="60"/>
      <c r="FH21" s="60"/>
      <c r="FI21" s="60"/>
      <c r="FJ21" s="60"/>
      <c r="FK21" s="60"/>
      <c r="FL21" s="60"/>
      <c r="FM21" s="60"/>
      <c r="FN21" s="60"/>
      <c r="FO21" s="60"/>
      <c r="FP21" s="60"/>
      <c r="FQ21" s="60"/>
      <c r="FR21" s="60"/>
      <c r="FS21" s="60"/>
      <c r="FT21" s="60"/>
      <c r="FU21" s="60"/>
      <c r="FV21" s="60"/>
      <c r="FW21" s="60"/>
      <c r="FX21" s="60"/>
      <c r="FY21" s="60"/>
      <c r="FZ21" s="60"/>
      <c r="GA21" s="60"/>
      <c r="GB21" s="60"/>
      <c r="GC21" s="60"/>
      <c r="GD21" s="60"/>
      <c r="GE21" s="60"/>
      <c r="GF21" s="60"/>
      <c r="GG21" s="60"/>
      <c r="GH21" s="60"/>
      <c r="GI21" s="60"/>
      <c r="GJ21" s="60"/>
      <c r="GK21" s="60"/>
      <c r="GL21" s="60"/>
      <c r="GM21" s="60"/>
      <c r="GN21" s="60"/>
      <c r="GO21" s="60"/>
      <c r="GP21" s="60"/>
      <c r="GQ21" s="60"/>
      <c r="GR21" s="60"/>
      <c r="GS21" s="60">
        <v>8.1035674600839194</v>
      </c>
      <c r="GT21" s="60">
        <v>224.057490120853</v>
      </c>
      <c r="GU21" s="60">
        <v>8.0912962946880498</v>
      </c>
      <c r="GV21" s="60">
        <v>224.057490120853</v>
      </c>
      <c r="GW21" s="60">
        <v>8.0613770867464201</v>
      </c>
      <c r="GX21" s="60">
        <v>205.13445475436399</v>
      </c>
      <c r="GY21" s="60">
        <v>8.0770358776002897</v>
      </c>
      <c r="GZ21" s="60">
        <v>205.13445475436399</v>
      </c>
      <c r="HA21" s="60">
        <v>7.9876656096899401</v>
      </c>
      <c r="HB21" s="60">
        <v>205.13445475436399</v>
      </c>
      <c r="HC21" s="60">
        <v>8.1507473546567706</v>
      </c>
      <c r="HD21" s="60">
        <v>205.13445475436399</v>
      </c>
      <c r="HE21" s="60"/>
      <c r="HF21" s="60"/>
      <c r="HG21" s="60"/>
      <c r="HH21" s="60">
        <v>2.1961083889800901</v>
      </c>
      <c r="HI21" s="60">
        <v>0.116666666666667</v>
      </c>
      <c r="HJ21" s="60"/>
      <c r="HK21" s="60"/>
      <c r="HL21" s="60">
        <v>-1.7622590131827501E-2</v>
      </c>
      <c r="HM21" s="60">
        <v>-1.2271165395874899E-2</v>
      </c>
      <c r="HN21" s="60">
        <v>-1.2271165395874899E-2</v>
      </c>
      <c r="HO21" s="60">
        <v>8.1035674600839194</v>
      </c>
    </row>
    <row r="22" spans="1:223" ht="12" customHeight="1" x14ac:dyDescent="0.35">
      <c r="A22" s="80" t="s">
        <v>167</v>
      </c>
      <c r="B22" s="87">
        <v>252</v>
      </c>
      <c r="C22" s="83">
        <v>1.09895960017047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  <c r="EM22" s="60"/>
      <c r="EN22" s="60"/>
      <c r="EO22" s="60"/>
      <c r="EP22" s="60"/>
      <c r="EQ22" s="60"/>
      <c r="ER22" s="60"/>
      <c r="ES22" s="60"/>
      <c r="ET22" s="60"/>
      <c r="EU22" s="60"/>
      <c r="EV22" s="60"/>
      <c r="EW22" s="60"/>
      <c r="EX22" s="60"/>
      <c r="EY22" s="60"/>
      <c r="EZ22" s="60"/>
      <c r="FA22" s="60"/>
      <c r="FB22" s="60"/>
      <c r="FC22" s="60"/>
      <c r="FD22" s="60"/>
      <c r="FE22" s="60"/>
      <c r="FF22" s="60"/>
      <c r="FG22" s="60"/>
      <c r="FH22" s="60"/>
      <c r="FI22" s="60"/>
      <c r="FJ22" s="60"/>
      <c r="FK22" s="60"/>
      <c r="FL22" s="60"/>
      <c r="FM22" s="60"/>
      <c r="FN22" s="60"/>
      <c r="FO22" s="60"/>
      <c r="FP22" s="60"/>
      <c r="FQ22" s="60"/>
      <c r="FR22" s="60"/>
      <c r="FS22" s="60"/>
      <c r="FT22" s="60"/>
      <c r="FU22" s="60"/>
      <c r="FV22" s="60"/>
      <c r="FW22" s="60"/>
      <c r="FX22" s="60"/>
      <c r="FY22" s="60"/>
      <c r="FZ22" s="60"/>
      <c r="GA22" s="60"/>
      <c r="GB22" s="60"/>
      <c r="GC22" s="60"/>
      <c r="GD22" s="60"/>
      <c r="GE22" s="60"/>
      <c r="GF22" s="60"/>
      <c r="GG22" s="60"/>
      <c r="GH22" s="60"/>
      <c r="GI22" s="60"/>
      <c r="GJ22" s="60"/>
      <c r="GK22" s="60"/>
      <c r="GL22" s="60"/>
      <c r="GM22" s="60"/>
      <c r="GN22" s="60"/>
      <c r="GO22" s="60"/>
      <c r="GP22" s="60"/>
      <c r="GQ22" s="60"/>
      <c r="GR22" s="60"/>
      <c r="GS22" s="60">
        <v>8.1324973314683202</v>
      </c>
      <c r="GT22" s="60">
        <v>239.98954481323599</v>
      </c>
      <c r="GU22" s="60">
        <v>8.0902894875728695</v>
      </c>
      <c r="GV22" s="60">
        <v>239.98954481323599</v>
      </c>
      <c r="GW22" s="60">
        <v>8.0630977498940801</v>
      </c>
      <c r="GX22" s="60">
        <v>206.01624355813999</v>
      </c>
      <c r="GY22" s="60">
        <v>8.0785175680942594</v>
      </c>
      <c r="GZ22" s="60">
        <v>206.01624355813999</v>
      </c>
      <c r="HA22" s="60">
        <v>7.9892781726046698</v>
      </c>
      <c r="HB22" s="60">
        <v>206.01624355813999</v>
      </c>
      <c r="HC22" s="60">
        <v>8.1523371453836795</v>
      </c>
      <c r="HD22" s="60">
        <v>206.01624355813999</v>
      </c>
      <c r="HE22" s="60"/>
      <c r="HF22" s="60"/>
      <c r="HG22" s="60"/>
      <c r="HH22" s="60">
        <v>0.64091238109872495</v>
      </c>
      <c r="HI22" s="60">
        <v>0.133333333333333</v>
      </c>
      <c r="HJ22" s="60"/>
      <c r="HK22" s="60"/>
      <c r="HL22" s="60">
        <v>-4.8136350982423699E-2</v>
      </c>
      <c r="HM22" s="60">
        <v>-4.2207843895454303E-2</v>
      </c>
      <c r="HN22" s="60">
        <v>-4.2207843895454303E-2</v>
      </c>
      <c r="HO22" s="60">
        <v>8.1324973314683202</v>
      </c>
    </row>
    <row r="23" spans="1:223" ht="12" customHeight="1" x14ac:dyDescent="0.35">
      <c r="A23" s="88"/>
      <c r="B23" s="88"/>
      <c r="C23" s="88"/>
      <c r="D23" s="88"/>
      <c r="E23" s="88"/>
      <c r="F23" s="88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V23" s="60"/>
      <c r="DW23" s="60"/>
      <c r="DX23" s="60"/>
      <c r="DY23" s="60"/>
      <c r="DZ23" s="60"/>
      <c r="EA23" s="60"/>
      <c r="EB23" s="60"/>
      <c r="EC23" s="60"/>
      <c r="ED23" s="60"/>
      <c r="EE23" s="60"/>
      <c r="EF23" s="60"/>
      <c r="EG23" s="60"/>
      <c r="EH23" s="60"/>
      <c r="EI23" s="60"/>
      <c r="EJ23" s="60"/>
      <c r="EK23" s="60"/>
      <c r="EL23" s="60"/>
      <c r="EM23" s="60"/>
      <c r="EN23" s="60"/>
      <c r="EO23" s="60"/>
      <c r="EP23" s="60"/>
      <c r="EQ23" s="60"/>
      <c r="ER23" s="60"/>
      <c r="ES23" s="60"/>
      <c r="ET23" s="60"/>
      <c r="EU23" s="60"/>
      <c r="EV23" s="60"/>
      <c r="EW23" s="60"/>
      <c r="EX23" s="60"/>
      <c r="EY23" s="60"/>
      <c r="EZ23" s="60"/>
      <c r="FA23" s="60"/>
      <c r="FB23" s="60"/>
      <c r="FC23" s="60"/>
      <c r="FD23" s="60"/>
      <c r="FE23" s="60"/>
      <c r="FF23" s="60"/>
      <c r="FG23" s="60"/>
      <c r="FH23" s="60"/>
      <c r="FI23" s="60"/>
      <c r="FJ23" s="60"/>
      <c r="FK23" s="60"/>
      <c r="FL23" s="60"/>
      <c r="FM23" s="60"/>
      <c r="FN23" s="60"/>
      <c r="FO23" s="60"/>
      <c r="FP23" s="60"/>
      <c r="FQ23" s="60"/>
      <c r="FR23" s="60"/>
      <c r="FS23" s="60"/>
      <c r="FT23" s="60"/>
      <c r="FU23" s="60"/>
      <c r="FV23" s="60"/>
      <c r="FW23" s="60"/>
      <c r="FX23" s="60"/>
      <c r="FY23" s="60"/>
      <c r="FZ23" s="60"/>
      <c r="GA23" s="60"/>
      <c r="GB23" s="60"/>
      <c r="GC23" s="60"/>
      <c r="GD23" s="60"/>
      <c r="GE23" s="60"/>
      <c r="GF23" s="60"/>
      <c r="GG23" s="60"/>
      <c r="GH23" s="60"/>
      <c r="GI23" s="60"/>
      <c r="GJ23" s="60"/>
      <c r="GK23" s="60"/>
      <c r="GL23" s="60"/>
      <c r="GM23" s="60"/>
      <c r="GN23" s="60"/>
      <c r="GO23" s="60"/>
      <c r="GP23" s="60"/>
      <c r="GQ23" s="60"/>
      <c r="GR23" s="60"/>
      <c r="GS23" s="60">
        <v>8.0771345794789706</v>
      </c>
      <c r="GT23" s="60">
        <v>209.50056057631201</v>
      </c>
      <c r="GU23" s="60">
        <v>8.0866458808631698</v>
      </c>
      <c r="GV23" s="60">
        <v>209.50056057631201</v>
      </c>
      <c r="GW23" s="60">
        <v>8.0642551275104406</v>
      </c>
      <c r="GX23" s="60">
        <v>206.60977485892801</v>
      </c>
      <c r="GY23" s="60">
        <v>8.0795156920156508</v>
      </c>
      <c r="GZ23" s="60">
        <v>206.60977485892801</v>
      </c>
      <c r="HA23" s="60">
        <v>7.99036341481776</v>
      </c>
      <c r="HB23" s="60">
        <v>206.60977485892801</v>
      </c>
      <c r="HC23" s="60">
        <v>8.1534074047083305</v>
      </c>
      <c r="HD23" s="60">
        <v>206.60977485892801</v>
      </c>
      <c r="HE23" s="60"/>
      <c r="HF23" s="60"/>
      <c r="HG23" s="60"/>
      <c r="HH23" s="60">
        <v>0.15871922606329</v>
      </c>
      <c r="HI23" s="60">
        <v>0.15</v>
      </c>
      <c r="HJ23" s="60"/>
      <c r="HK23" s="60"/>
      <c r="HL23" s="60">
        <v>1.23980253943445E-2</v>
      </c>
      <c r="HM23" s="60">
        <v>9.5113013841974202E-3</v>
      </c>
      <c r="HN23" s="60">
        <v>9.5113013841974202E-3</v>
      </c>
      <c r="HO23" s="60">
        <v>8.0771345794789706</v>
      </c>
    </row>
    <row r="24" spans="1:223" ht="12" customHeight="1" x14ac:dyDescent="0.35">
      <c r="A24" s="86"/>
      <c r="B24" s="86" t="s">
        <v>168</v>
      </c>
      <c r="C24" s="86" t="s">
        <v>169</v>
      </c>
      <c r="D24" s="86" t="s">
        <v>170</v>
      </c>
      <c r="E24" s="86" t="s">
        <v>171</v>
      </c>
      <c r="F24" s="86" t="s">
        <v>172</v>
      </c>
      <c r="G24" s="86" t="s">
        <v>164</v>
      </c>
      <c r="H24" s="86" t="s">
        <v>173</v>
      </c>
      <c r="I24" s="86" t="s">
        <v>174</v>
      </c>
      <c r="J24" s="86" t="s">
        <v>175</v>
      </c>
      <c r="K24" s="86" t="s">
        <v>176</v>
      </c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0"/>
      <c r="DS24" s="60"/>
      <c r="DT24" s="60"/>
      <c r="DU24" s="60"/>
      <c r="DV24" s="60"/>
      <c r="DW24" s="60"/>
      <c r="DX24" s="60"/>
      <c r="DY24" s="60"/>
      <c r="DZ24" s="60"/>
      <c r="EA24" s="60"/>
      <c r="EB24" s="60"/>
      <c r="EC24" s="60"/>
      <c r="ED24" s="60"/>
      <c r="EE24" s="60"/>
      <c r="EF24" s="60"/>
      <c r="EG24" s="60"/>
      <c r="EH24" s="60"/>
      <c r="EI24" s="60"/>
      <c r="EJ24" s="60"/>
      <c r="EK24" s="60"/>
      <c r="EL24" s="60"/>
      <c r="EM24" s="60"/>
      <c r="EN24" s="60"/>
      <c r="EO24" s="60"/>
      <c r="EP24" s="60"/>
      <c r="EQ24" s="60"/>
      <c r="ER24" s="60"/>
      <c r="ES24" s="60"/>
      <c r="ET24" s="60"/>
      <c r="EU24" s="60"/>
      <c r="EV24" s="60"/>
      <c r="EW24" s="60"/>
      <c r="EX24" s="60"/>
      <c r="EY24" s="60"/>
      <c r="EZ24" s="60"/>
      <c r="FA24" s="60"/>
      <c r="FB24" s="60"/>
      <c r="FC24" s="60"/>
      <c r="FD24" s="60"/>
      <c r="FE24" s="60"/>
      <c r="FF24" s="60"/>
      <c r="FG24" s="60"/>
      <c r="FH24" s="60"/>
      <c r="FI24" s="60"/>
      <c r="FJ24" s="60"/>
      <c r="FK24" s="60"/>
      <c r="FL24" s="60"/>
      <c r="FM24" s="60"/>
      <c r="FN24" s="60"/>
      <c r="FO24" s="60"/>
      <c r="FP24" s="60"/>
      <c r="FQ24" s="60"/>
      <c r="FR24" s="60"/>
      <c r="FS24" s="60"/>
      <c r="FT24" s="60"/>
      <c r="FU24" s="60"/>
      <c r="FV24" s="60"/>
      <c r="FW24" s="60"/>
      <c r="FX24" s="60"/>
      <c r="FY24" s="60"/>
      <c r="FZ24" s="60"/>
      <c r="GA24" s="60"/>
      <c r="GB24" s="60"/>
      <c r="GC24" s="60"/>
      <c r="GD24" s="60"/>
      <c r="GE24" s="60"/>
      <c r="GF24" s="60"/>
      <c r="GG24" s="60"/>
      <c r="GH24" s="60"/>
      <c r="GI24" s="60"/>
      <c r="GJ24" s="60"/>
      <c r="GK24" s="60"/>
      <c r="GL24" s="60"/>
      <c r="GM24" s="60"/>
      <c r="GN24" s="60"/>
      <c r="GO24" s="60"/>
      <c r="GP24" s="60"/>
      <c r="GQ24" s="60"/>
      <c r="GR24" s="60"/>
      <c r="GS24" s="60">
        <v>8.0736246941090606</v>
      </c>
      <c r="GT24" s="60">
        <v>207.56762126474399</v>
      </c>
      <c r="GU24" s="60">
        <v>8.0800260222527704</v>
      </c>
      <c r="GV24" s="60">
        <v>207.56762126474399</v>
      </c>
      <c r="GW24" s="60">
        <v>8.0650639814271496</v>
      </c>
      <c r="GX24" s="60">
        <v>207.02477725120099</v>
      </c>
      <c r="GY24" s="60">
        <v>8.0802139840464609</v>
      </c>
      <c r="GZ24" s="60">
        <v>207.02477725120099</v>
      </c>
      <c r="HA24" s="60">
        <v>7.9911221433878303</v>
      </c>
      <c r="HB24" s="60">
        <v>207.02477725120099</v>
      </c>
      <c r="HC24" s="60">
        <v>8.1541558220857802</v>
      </c>
      <c r="HD24" s="60">
        <v>207.02477725120099</v>
      </c>
      <c r="HE24" s="60"/>
      <c r="HF24" s="60"/>
      <c r="HG24" s="60"/>
      <c r="HH24" s="60">
        <v>3.3353882795353798E-2</v>
      </c>
      <c r="HI24" s="60">
        <v>0.16666666666666699</v>
      </c>
      <c r="HJ24" s="60"/>
      <c r="HK24" s="60"/>
      <c r="HL24" s="60">
        <v>9.0280284809048598E-3</v>
      </c>
      <c r="HM24" s="60">
        <v>6.4013281437151903E-3</v>
      </c>
      <c r="HN24" s="60">
        <v>6.4013281437151903E-3</v>
      </c>
      <c r="HO24" s="60">
        <v>8.0736246941090606</v>
      </c>
    </row>
    <row r="25" spans="1:223" ht="12" customHeight="1" x14ac:dyDescent="0.35">
      <c r="A25" s="89" t="s">
        <v>177</v>
      </c>
      <c r="B25" s="83">
        <v>7.6967175906187801</v>
      </c>
      <c r="C25" s="83">
        <v>2.1885744222061899E-2</v>
      </c>
      <c r="D25" s="83">
        <v>7.6536144878302199</v>
      </c>
      <c r="E25" s="83">
        <v>7.7398206934073404</v>
      </c>
      <c r="F25" s="83">
        <v>351.67721565803998</v>
      </c>
      <c r="G25" s="83">
        <v>0</v>
      </c>
      <c r="H25" s="90" t="s">
        <v>178</v>
      </c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60"/>
      <c r="FF25" s="60"/>
      <c r="FG25" s="60"/>
      <c r="FH25" s="60"/>
      <c r="FI25" s="60"/>
      <c r="FJ25" s="60"/>
      <c r="FK25" s="60"/>
      <c r="FL25" s="60"/>
      <c r="FM25" s="60"/>
      <c r="FN25" s="60"/>
      <c r="FO25" s="60"/>
      <c r="FP25" s="60"/>
      <c r="FQ25" s="60"/>
      <c r="FR25" s="60"/>
      <c r="FS25" s="60"/>
      <c r="FT25" s="60"/>
      <c r="FU25" s="60"/>
      <c r="FV25" s="60"/>
      <c r="FW25" s="60"/>
      <c r="FX25" s="60"/>
      <c r="FY25" s="60"/>
      <c r="FZ25" s="60"/>
      <c r="GA25" s="60"/>
      <c r="GB25" s="60"/>
      <c r="GC25" s="60"/>
      <c r="GD25" s="60"/>
      <c r="GE25" s="60"/>
      <c r="GF25" s="60"/>
      <c r="GG25" s="60"/>
      <c r="GH25" s="60"/>
      <c r="GI25" s="60"/>
      <c r="GJ25" s="60"/>
      <c r="GK25" s="60"/>
      <c r="GL25" s="60"/>
      <c r="GM25" s="60"/>
      <c r="GN25" s="60"/>
      <c r="GO25" s="60"/>
      <c r="GP25" s="60"/>
      <c r="GQ25" s="60"/>
      <c r="GR25" s="60"/>
      <c r="GS25" s="60">
        <v>8.0718854097630395</v>
      </c>
      <c r="GT25" s="60">
        <v>206.60977485892801</v>
      </c>
      <c r="GU25" s="60">
        <v>8.1215056921711994</v>
      </c>
      <c r="GV25" s="60">
        <v>206.60977485892801</v>
      </c>
      <c r="GW25" s="60">
        <v>8.0651566398804508</v>
      </c>
      <c r="GX25" s="60">
        <v>207.07232879406499</v>
      </c>
      <c r="GY25" s="60">
        <v>8.0802940164413499</v>
      </c>
      <c r="GZ25" s="60">
        <v>207.07232879406499</v>
      </c>
      <c r="HA25" s="60">
        <v>7.9912090752116196</v>
      </c>
      <c r="HB25" s="60">
        <v>207.07232879406499</v>
      </c>
      <c r="HC25" s="60">
        <v>8.1542415811101794</v>
      </c>
      <c r="HD25" s="60">
        <v>207.07232879406499</v>
      </c>
      <c r="HE25" s="60"/>
      <c r="HF25" s="60"/>
      <c r="HG25" s="60"/>
      <c r="HH25" s="60">
        <v>5.9477026043987802E-3</v>
      </c>
      <c r="HI25" s="60">
        <v>0.18333333333333299</v>
      </c>
      <c r="HJ25" s="60"/>
      <c r="HK25" s="60"/>
      <c r="HL25" s="60">
        <v>6.0822809558523101E-2</v>
      </c>
      <c r="HM25" s="60">
        <v>4.9620282408156399E-2</v>
      </c>
      <c r="HN25" s="60">
        <v>4.9620282408156399E-2</v>
      </c>
      <c r="HO25" s="60">
        <v>8.0718854097630395</v>
      </c>
    </row>
    <row r="26" spans="1:223" ht="12" customHeight="1" x14ac:dyDescent="0.35">
      <c r="A26" s="91" t="s">
        <v>27</v>
      </c>
      <c r="B26" s="92">
        <v>1.8158280236277599E-3</v>
      </c>
      <c r="C26" s="93">
        <v>9.1241290895207095E-5</v>
      </c>
      <c r="D26" s="92">
        <v>1.6361319301290199E-3</v>
      </c>
      <c r="E26" s="92">
        <v>1.9955241171264902E-3</v>
      </c>
      <c r="F26" s="92">
        <v>19.901384623254401</v>
      </c>
      <c r="G26" s="92">
        <v>0</v>
      </c>
      <c r="H26" s="94" t="s">
        <v>178</v>
      </c>
      <c r="I26" s="92">
        <v>1</v>
      </c>
      <c r="J26" s="92">
        <v>1</v>
      </c>
      <c r="K26" s="92">
        <v>0.78236479836525197</v>
      </c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  <c r="DQ26" s="60"/>
      <c r="DR26" s="60"/>
      <c r="DS26" s="60"/>
      <c r="DT26" s="60"/>
      <c r="DU26" s="60"/>
      <c r="DV26" s="60"/>
      <c r="DW26" s="60"/>
      <c r="DX26" s="60"/>
      <c r="DY26" s="60"/>
      <c r="DZ26" s="60"/>
      <c r="EA26" s="60"/>
      <c r="EB26" s="60"/>
      <c r="EC26" s="60"/>
      <c r="ED26" s="60"/>
      <c r="EE26" s="60"/>
      <c r="EF26" s="60"/>
      <c r="EG26" s="60"/>
      <c r="EH26" s="60"/>
      <c r="EI26" s="60"/>
      <c r="EJ26" s="60"/>
      <c r="EK26" s="60"/>
      <c r="EL26" s="60"/>
      <c r="EM26" s="60"/>
      <c r="EN26" s="60"/>
      <c r="EO26" s="60"/>
      <c r="EP26" s="60"/>
      <c r="EQ26" s="60"/>
      <c r="ER26" s="60"/>
      <c r="ES26" s="60"/>
      <c r="ET26" s="60"/>
      <c r="EU26" s="60"/>
      <c r="EV26" s="60"/>
      <c r="EW26" s="60"/>
      <c r="EX26" s="60"/>
      <c r="EY26" s="60"/>
      <c r="EZ26" s="60"/>
      <c r="FA26" s="60"/>
      <c r="FB26" s="60"/>
      <c r="FC26" s="60"/>
      <c r="FD26" s="60"/>
      <c r="FE26" s="60"/>
      <c r="FF26" s="60"/>
      <c r="FG26" s="60"/>
      <c r="FH26" s="60"/>
      <c r="FI26" s="60"/>
      <c r="FJ26" s="60"/>
      <c r="FK26" s="60"/>
      <c r="FL26" s="60"/>
      <c r="FM26" s="60"/>
      <c r="FN26" s="60"/>
      <c r="FO26" s="60"/>
      <c r="FP26" s="60"/>
      <c r="FQ26" s="60"/>
      <c r="FR26" s="60"/>
      <c r="FS26" s="60"/>
      <c r="FT26" s="60"/>
      <c r="FU26" s="60"/>
      <c r="FV26" s="60"/>
      <c r="FW26" s="60"/>
      <c r="FX26" s="60"/>
      <c r="FY26" s="60"/>
      <c r="FZ26" s="60"/>
      <c r="GA26" s="60"/>
      <c r="GB26" s="60"/>
      <c r="GC26" s="60"/>
      <c r="GD26" s="60"/>
      <c r="GE26" s="60"/>
      <c r="GF26" s="60"/>
      <c r="GG26" s="60"/>
      <c r="GH26" s="60"/>
      <c r="GI26" s="60"/>
      <c r="GJ26" s="60"/>
      <c r="GK26" s="60"/>
      <c r="GL26" s="60"/>
      <c r="GM26" s="60"/>
      <c r="GN26" s="60"/>
      <c r="GO26" s="60"/>
      <c r="GP26" s="60"/>
      <c r="GQ26" s="60"/>
      <c r="GR26" s="60"/>
      <c r="GS26" s="60">
        <v>8.06452234495565</v>
      </c>
      <c r="GT26" s="60">
        <v>202.554839748565</v>
      </c>
      <c r="GU26" s="60">
        <v>8.1140539138811594</v>
      </c>
      <c r="GV26" s="60">
        <v>202.554839748565</v>
      </c>
      <c r="GW26" s="60">
        <v>8.0661214990024206</v>
      </c>
      <c r="GX26" s="60">
        <v>207.56762126474399</v>
      </c>
      <c r="GY26" s="60">
        <v>8.0811278892156899</v>
      </c>
      <c r="GZ26" s="60">
        <v>207.56762126474399</v>
      </c>
      <c r="HA26" s="60">
        <v>7.99211449603904</v>
      </c>
      <c r="HB26" s="60">
        <v>207.56762126474399</v>
      </c>
      <c r="HC26" s="60">
        <v>8.1551348921790705</v>
      </c>
      <c r="HD26" s="60">
        <v>207.56762126474399</v>
      </c>
      <c r="HE26" s="60"/>
      <c r="HF26" s="60"/>
      <c r="HG26" s="60"/>
      <c r="HH26" s="60">
        <v>8.9999081431750897E-4</v>
      </c>
      <c r="HI26" s="60">
        <v>0.2</v>
      </c>
      <c r="HJ26" s="60"/>
      <c r="HK26" s="60"/>
      <c r="HL26" s="60">
        <v>5.9633452607643703E-2</v>
      </c>
      <c r="HM26" s="60">
        <v>4.9531568925505802E-2</v>
      </c>
      <c r="HN26" s="60">
        <v>4.9531568925505802E-2</v>
      </c>
      <c r="HO26" s="60">
        <v>8.06452234495565</v>
      </c>
    </row>
    <row r="27" spans="1:223" ht="12" customHeight="1" x14ac:dyDescent="0.35">
      <c r="A27" s="80" t="s">
        <v>179</v>
      </c>
      <c r="B27" s="83">
        <v>1.9694602272245401</v>
      </c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  <c r="CY27" s="60"/>
      <c r="CZ27" s="60"/>
      <c r="DA27" s="60"/>
      <c r="DB27" s="60"/>
      <c r="DC27" s="60"/>
      <c r="DD27" s="60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0"/>
      <c r="DS27" s="60"/>
      <c r="DT27" s="60"/>
      <c r="DU27" s="60"/>
      <c r="DV27" s="60"/>
      <c r="DW27" s="60"/>
      <c r="DX27" s="60"/>
      <c r="DY27" s="60"/>
      <c r="DZ27" s="60"/>
      <c r="EA27" s="60"/>
      <c r="EB27" s="60"/>
      <c r="EC27" s="60"/>
      <c r="ED27" s="60"/>
      <c r="EE27" s="60"/>
      <c r="EF27" s="60"/>
      <c r="EG27" s="60"/>
      <c r="EH27" s="60"/>
      <c r="EI27" s="60"/>
      <c r="EJ27" s="60"/>
      <c r="EK27" s="60"/>
      <c r="EL27" s="60"/>
      <c r="EM27" s="60"/>
      <c r="EN27" s="60"/>
      <c r="EO27" s="60"/>
      <c r="EP27" s="60"/>
      <c r="EQ27" s="60"/>
      <c r="ER27" s="60"/>
      <c r="ES27" s="60"/>
      <c r="ET27" s="60"/>
      <c r="EU27" s="60"/>
      <c r="EV27" s="60"/>
      <c r="EW27" s="60"/>
      <c r="EX27" s="60"/>
      <c r="EY27" s="60"/>
      <c r="EZ27" s="60"/>
      <c r="FA27" s="60"/>
      <c r="FB27" s="60"/>
      <c r="FC27" s="60"/>
      <c r="FD27" s="60"/>
      <c r="FE27" s="60"/>
      <c r="FF27" s="60"/>
      <c r="FG27" s="60"/>
      <c r="FH27" s="60"/>
      <c r="FI27" s="60"/>
      <c r="FJ27" s="60"/>
      <c r="FK27" s="60"/>
      <c r="FL27" s="60"/>
      <c r="FM27" s="60"/>
      <c r="FN27" s="60"/>
      <c r="FO27" s="60"/>
      <c r="FP27" s="60"/>
      <c r="FQ27" s="60"/>
      <c r="FR27" s="60"/>
      <c r="FS27" s="60"/>
      <c r="FT27" s="60"/>
      <c r="FU27" s="60"/>
      <c r="FV27" s="60"/>
      <c r="FW27" s="60"/>
      <c r="FX27" s="60"/>
      <c r="FY27" s="60"/>
      <c r="FZ27" s="60"/>
      <c r="GA27" s="60"/>
      <c r="GB27" s="60"/>
      <c r="GC27" s="60"/>
      <c r="GD27" s="60"/>
      <c r="GE27" s="60"/>
      <c r="GF27" s="60"/>
      <c r="GG27" s="60"/>
      <c r="GH27" s="60"/>
      <c r="GI27" s="60"/>
      <c r="GJ27" s="60"/>
      <c r="GK27" s="60"/>
      <c r="GL27" s="60"/>
      <c r="GM27" s="60"/>
      <c r="GN27" s="60"/>
      <c r="GO27" s="60"/>
      <c r="GP27" s="60"/>
      <c r="GQ27" s="60"/>
      <c r="GR27" s="60"/>
      <c r="GS27" s="60">
        <v>8.1022684883769394</v>
      </c>
      <c r="GT27" s="60">
        <v>223.34212958555699</v>
      </c>
      <c r="GU27" s="60">
        <v>8.1182721896713606</v>
      </c>
      <c r="GV27" s="60">
        <v>223.34212958555699</v>
      </c>
      <c r="GW27" s="60">
        <v>8.0690676096407508</v>
      </c>
      <c r="GX27" s="60">
        <v>209.0815347544</v>
      </c>
      <c r="GY27" s="60">
        <v>8.0836797916570902</v>
      </c>
      <c r="GZ27" s="60">
        <v>209.0815347544</v>
      </c>
      <c r="HA27" s="60">
        <v>7.9948814101029804</v>
      </c>
      <c r="HB27" s="60">
        <v>209.0815347544</v>
      </c>
      <c r="HC27" s="60">
        <v>8.1578659911948606</v>
      </c>
      <c r="HD27" s="60">
        <v>209.0815347544</v>
      </c>
      <c r="HE27" s="60"/>
      <c r="HF27" s="60"/>
      <c r="HG27" s="60"/>
      <c r="HH27" s="60">
        <v>1.15561426514135E-4</v>
      </c>
      <c r="HI27" s="60">
        <v>0.21666666666666701</v>
      </c>
      <c r="HJ27" s="60"/>
      <c r="HK27" s="60"/>
      <c r="HL27" s="60">
        <v>1.8970943856274899E-2</v>
      </c>
      <c r="HM27" s="60">
        <v>1.6003701294424699E-2</v>
      </c>
      <c r="HN27" s="60">
        <v>1.6003701294424699E-2</v>
      </c>
      <c r="HO27" s="60">
        <v>8.1022684883769394</v>
      </c>
    </row>
    <row r="28" spans="1:223" ht="12" customHeight="1" x14ac:dyDescent="0.35">
      <c r="A28" s="249" t="s">
        <v>180</v>
      </c>
      <c r="B28" s="250"/>
      <c r="C28" s="250"/>
      <c r="D28" s="25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  <c r="DR28" s="60"/>
      <c r="DS28" s="60"/>
      <c r="DT28" s="60"/>
      <c r="DU28" s="60"/>
      <c r="DV28" s="60"/>
      <c r="DW28" s="60"/>
      <c r="DX28" s="60"/>
      <c r="DY28" s="60"/>
      <c r="DZ28" s="60"/>
      <c r="EA28" s="60"/>
      <c r="EB28" s="60"/>
      <c r="EC28" s="60"/>
      <c r="ED28" s="60"/>
      <c r="EE28" s="60"/>
      <c r="EF28" s="60"/>
      <c r="EG28" s="60"/>
      <c r="EH28" s="60"/>
      <c r="EI28" s="60"/>
      <c r="EJ28" s="60"/>
      <c r="EK28" s="60"/>
      <c r="EL28" s="60"/>
      <c r="EM28" s="60"/>
      <c r="EN28" s="60"/>
      <c r="EO28" s="60"/>
      <c r="EP28" s="60"/>
      <c r="EQ28" s="60"/>
      <c r="ER28" s="60"/>
      <c r="ES28" s="60"/>
      <c r="ET28" s="60"/>
      <c r="EU28" s="60"/>
      <c r="EV28" s="60"/>
      <c r="EW28" s="60"/>
      <c r="EX28" s="60"/>
      <c r="EY28" s="60"/>
      <c r="EZ28" s="60"/>
      <c r="FA28" s="60"/>
      <c r="FB28" s="60"/>
      <c r="FC28" s="60"/>
      <c r="FD28" s="60"/>
      <c r="FE28" s="60"/>
      <c r="FF28" s="60"/>
      <c r="FG28" s="60"/>
      <c r="FH28" s="60"/>
      <c r="FI28" s="60"/>
      <c r="FJ28" s="60"/>
      <c r="FK28" s="60"/>
      <c r="FL28" s="60"/>
      <c r="FM28" s="60"/>
      <c r="FN28" s="60"/>
      <c r="FO28" s="60"/>
      <c r="FP28" s="60"/>
      <c r="FQ28" s="60"/>
      <c r="FR28" s="60"/>
      <c r="FS28" s="60"/>
      <c r="FT28" s="60"/>
      <c r="FU28" s="60"/>
      <c r="FV28" s="60"/>
      <c r="FW28" s="60"/>
      <c r="FX28" s="60"/>
      <c r="FY28" s="60"/>
      <c r="FZ28" s="60"/>
      <c r="GA28" s="60"/>
      <c r="GB28" s="60"/>
      <c r="GC28" s="60"/>
      <c r="GD28" s="60"/>
      <c r="GE28" s="60"/>
      <c r="GF28" s="60"/>
      <c r="GG28" s="60"/>
      <c r="GH28" s="60"/>
      <c r="GI28" s="60"/>
      <c r="GJ28" s="60"/>
      <c r="GK28" s="60"/>
      <c r="GL28" s="60"/>
      <c r="GM28" s="60"/>
      <c r="GN28" s="60"/>
      <c r="GO28" s="60"/>
      <c r="GP28" s="60"/>
      <c r="GQ28" s="60"/>
      <c r="GR28" s="60"/>
      <c r="GS28" s="60">
        <v>8.09476342325571</v>
      </c>
      <c r="GT28" s="60">
        <v>219.208993064054</v>
      </c>
      <c r="GU28" s="60">
        <v>8.1186801011561798</v>
      </c>
      <c r="GV28" s="60">
        <v>219.208993064054</v>
      </c>
      <c r="GW28" s="60">
        <v>8.0693364139066297</v>
      </c>
      <c r="GX28" s="60">
        <v>209.21978832743599</v>
      </c>
      <c r="GY28" s="60">
        <v>8.0839130768157901</v>
      </c>
      <c r="GZ28" s="60">
        <v>209.21978832743599</v>
      </c>
      <c r="HA28" s="60">
        <v>7.99513404510654</v>
      </c>
      <c r="HB28" s="60">
        <v>209.21978832743599</v>
      </c>
      <c r="HC28" s="60">
        <v>8.1581154456158806</v>
      </c>
      <c r="HD28" s="60">
        <v>209.21978832743599</v>
      </c>
      <c r="HE28" s="60"/>
      <c r="HF28" s="60"/>
      <c r="HG28" s="60"/>
      <c r="HH28" s="60">
        <v>1.2591390614357E-5</v>
      </c>
      <c r="HI28" s="60">
        <v>0.233333333333333</v>
      </c>
      <c r="HJ28" s="60"/>
      <c r="HK28" s="60"/>
      <c r="HL28" s="60">
        <v>2.9130905111526301E-2</v>
      </c>
      <c r="HM28" s="60">
        <v>2.3916677900468E-2</v>
      </c>
      <c r="HN28" s="60">
        <v>2.3916677900468E-2</v>
      </c>
      <c r="HO28" s="60">
        <v>8.09476342325571</v>
      </c>
    </row>
    <row r="29" spans="1:223" ht="12" customHeight="1" x14ac:dyDescent="0.35">
      <c r="A29" s="260" t="s">
        <v>181</v>
      </c>
      <c r="B29" s="253"/>
      <c r="C29" s="253"/>
      <c r="D29" s="253"/>
      <c r="E29" s="82"/>
      <c r="F29" s="82"/>
      <c r="G29" s="82"/>
      <c r="H29" s="82"/>
      <c r="I29" s="82"/>
      <c r="J29" s="82"/>
      <c r="K29" s="82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  <c r="CX29" s="60"/>
      <c r="CY29" s="60"/>
      <c r="CZ29" s="60"/>
      <c r="DA29" s="60"/>
      <c r="DB29" s="60"/>
      <c r="DC29" s="60"/>
      <c r="DD29" s="60"/>
      <c r="DE29" s="60"/>
      <c r="DF29" s="60"/>
      <c r="DG29" s="60"/>
      <c r="DH29" s="60"/>
      <c r="DI29" s="60"/>
      <c r="DJ29" s="60"/>
      <c r="DK29" s="60"/>
      <c r="DL29" s="60"/>
      <c r="DM29" s="60"/>
      <c r="DN29" s="60"/>
      <c r="DO29" s="60"/>
      <c r="DP29" s="60"/>
      <c r="DQ29" s="60"/>
      <c r="DR29" s="60"/>
      <c r="DS29" s="60"/>
      <c r="DT29" s="60"/>
      <c r="DU29" s="60"/>
      <c r="DV29" s="60"/>
      <c r="DW29" s="60"/>
      <c r="DX29" s="60"/>
      <c r="DY29" s="60"/>
      <c r="DZ29" s="60"/>
      <c r="EA29" s="60"/>
      <c r="EB29" s="60"/>
      <c r="EC29" s="60"/>
      <c r="ED29" s="60"/>
      <c r="EE29" s="60"/>
      <c r="EF29" s="60"/>
      <c r="EG29" s="60"/>
      <c r="EH29" s="60"/>
      <c r="EI29" s="60"/>
      <c r="EJ29" s="60"/>
      <c r="EK29" s="60"/>
      <c r="EL29" s="60"/>
      <c r="EM29" s="60"/>
      <c r="EN29" s="60"/>
      <c r="EO29" s="60"/>
      <c r="EP29" s="60"/>
      <c r="EQ29" s="60"/>
      <c r="ER29" s="60"/>
      <c r="ES29" s="60"/>
      <c r="ET29" s="60"/>
      <c r="EU29" s="60"/>
      <c r="EV29" s="60"/>
      <c r="EW29" s="60"/>
      <c r="EX29" s="60"/>
      <c r="EY29" s="60"/>
      <c r="EZ29" s="60"/>
      <c r="FA29" s="60"/>
      <c r="FB29" s="60"/>
      <c r="FC29" s="60"/>
      <c r="FD29" s="60"/>
      <c r="FE29" s="60"/>
      <c r="FF29" s="60"/>
      <c r="FG29" s="60"/>
      <c r="FH29" s="60"/>
      <c r="FI29" s="60"/>
      <c r="FJ29" s="60"/>
      <c r="FK29" s="60"/>
      <c r="FL29" s="60"/>
      <c r="FM29" s="60"/>
      <c r="FN29" s="60"/>
      <c r="FO29" s="60"/>
      <c r="FP29" s="60"/>
      <c r="FQ29" s="60"/>
      <c r="FR29" s="60"/>
      <c r="FS29" s="60"/>
      <c r="FT29" s="60"/>
      <c r="FU29" s="60"/>
      <c r="FV29" s="60"/>
      <c r="FW29" s="60"/>
      <c r="FX29" s="60"/>
      <c r="FY29" s="60"/>
      <c r="FZ29" s="60"/>
      <c r="GA29" s="60"/>
      <c r="GB29" s="60"/>
      <c r="GC29" s="60"/>
      <c r="GD29" s="60"/>
      <c r="GE29" s="60"/>
      <c r="GF29" s="60"/>
      <c r="GG29" s="60"/>
      <c r="GH29" s="60"/>
      <c r="GI29" s="60"/>
      <c r="GJ29" s="60"/>
      <c r="GK29" s="60"/>
      <c r="GL29" s="60"/>
      <c r="GM29" s="60"/>
      <c r="GN29" s="60"/>
      <c r="GO29" s="60"/>
      <c r="GP29" s="60"/>
      <c r="GQ29" s="60"/>
      <c r="GR29" s="60"/>
      <c r="GS29" s="60">
        <v>8.1325724297983903</v>
      </c>
      <c r="GT29" s="60">
        <v>240.03090243581499</v>
      </c>
      <c r="GU29" s="60">
        <v>8.1635193342657804</v>
      </c>
      <c r="GV29" s="60">
        <v>240.03090243581499</v>
      </c>
      <c r="GW29" s="60">
        <v>8.0693655041685908</v>
      </c>
      <c r="GX29" s="60">
        <v>209.234751542666</v>
      </c>
      <c r="GY29" s="60">
        <v>8.0839383278048995</v>
      </c>
      <c r="GZ29" s="60">
        <v>209.234751542666</v>
      </c>
      <c r="HA29" s="60">
        <v>7.9951613873972898</v>
      </c>
      <c r="HB29" s="60">
        <v>209.234751542666</v>
      </c>
      <c r="HC29" s="60">
        <v>8.1581424445761996</v>
      </c>
      <c r="HD29" s="60">
        <v>209.234751542666</v>
      </c>
      <c r="HE29" s="60"/>
      <c r="HF29" s="60"/>
      <c r="HG29" s="60"/>
      <c r="HH29" s="60">
        <v>1.16418094100519E-6</v>
      </c>
      <c r="HI29" s="60">
        <v>0.25</v>
      </c>
      <c r="HJ29" s="60"/>
      <c r="HK29" s="60"/>
      <c r="HL29" s="60">
        <v>3.7623760891886703E-2</v>
      </c>
      <c r="HM29" s="60">
        <v>3.0946904467388198E-2</v>
      </c>
      <c r="HN29" s="60">
        <v>3.0946904467388198E-2</v>
      </c>
      <c r="HO29" s="60">
        <v>8.1325724297983903</v>
      </c>
    </row>
    <row r="30" spans="1:223" ht="12" customHeight="1" x14ac:dyDescent="0.3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  <c r="CY30" s="60"/>
      <c r="CZ30" s="60"/>
      <c r="DA30" s="60"/>
      <c r="DB30" s="60"/>
      <c r="DC30" s="60"/>
      <c r="DD30" s="60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  <c r="DQ30" s="60"/>
      <c r="DR30" s="60"/>
      <c r="DS30" s="60"/>
      <c r="DT30" s="60"/>
      <c r="DU30" s="60"/>
      <c r="DV30" s="60"/>
      <c r="DW30" s="60"/>
      <c r="DX30" s="60"/>
      <c r="DY30" s="60"/>
      <c r="DZ30" s="60"/>
      <c r="EA30" s="60"/>
      <c r="EB30" s="60"/>
      <c r="EC30" s="60"/>
      <c r="ED30" s="60"/>
      <c r="EE30" s="60"/>
      <c r="EF30" s="60"/>
      <c r="EG30" s="60"/>
      <c r="EH30" s="60"/>
      <c r="EI30" s="60"/>
      <c r="EJ30" s="60"/>
      <c r="EK30" s="60"/>
      <c r="EL30" s="60"/>
      <c r="EM30" s="60"/>
      <c r="EN30" s="60"/>
      <c r="EO30" s="60"/>
      <c r="EP30" s="60"/>
      <c r="EQ30" s="60"/>
      <c r="ER30" s="60"/>
      <c r="ES30" s="60"/>
      <c r="ET30" s="60"/>
      <c r="EU30" s="60"/>
      <c r="EV30" s="60"/>
      <c r="EW30" s="60"/>
      <c r="EX30" s="60"/>
      <c r="EY30" s="60"/>
      <c r="EZ30" s="60"/>
      <c r="FA30" s="60"/>
      <c r="FB30" s="60"/>
      <c r="FC30" s="60"/>
      <c r="FD30" s="60"/>
      <c r="FE30" s="60"/>
      <c r="FF30" s="60"/>
      <c r="FG30" s="60"/>
      <c r="FH30" s="60"/>
      <c r="FI30" s="60"/>
      <c r="FJ30" s="60"/>
      <c r="FK30" s="60"/>
      <c r="FL30" s="60"/>
      <c r="FM30" s="60"/>
      <c r="FN30" s="60"/>
      <c r="FO30" s="60"/>
      <c r="FP30" s="60"/>
      <c r="FQ30" s="60"/>
      <c r="FR30" s="60"/>
      <c r="FS30" s="60"/>
      <c r="FT30" s="60"/>
      <c r="FU30" s="60"/>
      <c r="FV30" s="60"/>
      <c r="FW30" s="60"/>
      <c r="FX30" s="60"/>
      <c r="FY30" s="60"/>
      <c r="FZ30" s="60"/>
      <c r="GA30" s="60"/>
      <c r="GB30" s="60"/>
      <c r="GC30" s="60"/>
      <c r="GD30" s="60"/>
      <c r="GE30" s="60"/>
      <c r="GF30" s="60"/>
      <c r="GG30" s="60"/>
      <c r="GH30" s="60"/>
      <c r="GI30" s="60"/>
      <c r="GJ30" s="60"/>
      <c r="GK30" s="60"/>
      <c r="GL30" s="60"/>
      <c r="GM30" s="60"/>
      <c r="GN30" s="60"/>
      <c r="GO30" s="60"/>
      <c r="GP30" s="60"/>
      <c r="GQ30" s="60"/>
      <c r="GR30" s="60"/>
      <c r="GS30" s="60">
        <v>8.1353246879105097</v>
      </c>
      <c r="GT30" s="60">
        <v>241.546606608405</v>
      </c>
      <c r="GU30" s="60">
        <v>8.1645761263430501</v>
      </c>
      <c r="GV30" s="60">
        <v>241.546606608405</v>
      </c>
      <c r="GW30" s="60">
        <v>8.0694561213041993</v>
      </c>
      <c r="GX30" s="60">
        <v>209.281364062107</v>
      </c>
      <c r="GY30" s="60">
        <v>8.08401699130739</v>
      </c>
      <c r="GZ30" s="60">
        <v>209.281364062107</v>
      </c>
      <c r="HA30" s="60">
        <v>7.9952465619112898</v>
      </c>
      <c r="HB30" s="60">
        <v>209.281364062107</v>
      </c>
      <c r="HC30" s="60">
        <v>8.1582265507003093</v>
      </c>
      <c r="HD30" s="60">
        <v>209.281364062107</v>
      </c>
      <c r="HE30" s="60"/>
      <c r="HF30" s="60"/>
      <c r="HG30" s="60"/>
      <c r="HH30" s="60">
        <v>9.1338370333269295E-8</v>
      </c>
      <c r="HI30" s="60">
        <v>0.266666666666667</v>
      </c>
      <c r="HJ30" s="60"/>
      <c r="HK30" s="60"/>
      <c r="HL30" s="60">
        <v>3.52137367276813E-2</v>
      </c>
      <c r="HM30" s="60">
        <v>2.92514384325386E-2</v>
      </c>
      <c r="HN30" s="60">
        <v>2.92514384325386E-2</v>
      </c>
      <c r="HO30" s="60">
        <v>8.1353246879105097</v>
      </c>
    </row>
    <row r="31" spans="1:223" ht="12" customHeight="1" x14ac:dyDescent="0.35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0"/>
      <c r="CS31" s="60"/>
      <c r="CT31" s="60"/>
      <c r="CU31" s="60"/>
      <c r="CV31" s="60"/>
      <c r="CW31" s="60"/>
      <c r="CX31" s="60"/>
      <c r="CY31" s="60"/>
      <c r="CZ31" s="60"/>
      <c r="DA31" s="60"/>
      <c r="DB31" s="60"/>
      <c r="DC31" s="60"/>
      <c r="DD31" s="60"/>
      <c r="DE31" s="60"/>
      <c r="DF31" s="60"/>
      <c r="DG31" s="60"/>
      <c r="DH31" s="60"/>
      <c r="DI31" s="60"/>
      <c r="DJ31" s="60"/>
      <c r="DK31" s="60"/>
      <c r="DL31" s="60"/>
      <c r="DM31" s="60"/>
      <c r="DN31" s="60"/>
      <c r="DO31" s="60"/>
      <c r="DP31" s="60"/>
      <c r="DQ31" s="60"/>
      <c r="DR31" s="60"/>
      <c r="DS31" s="60"/>
      <c r="DT31" s="60"/>
      <c r="DU31" s="60"/>
      <c r="DV31" s="60"/>
      <c r="DW31" s="60"/>
      <c r="DX31" s="60"/>
      <c r="DY31" s="60"/>
      <c r="DZ31" s="60"/>
      <c r="EA31" s="60"/>
      <c r="EB31" s="60"/>
      <c r="EC31" s="60"/>
      <c r="ED31" s="60"/>
      <c r="EE31" s="60"/>
      <c r="EF31" s="60"/>
      <c r="EG31" s="60"/>
      <c r="EH31" s="60"/>
      <c r="EI31" s="60"/>
      <c r="EJ31" s="60"/>
      <c r="EK31" s="60"/>
      <c r="EL31" s="60"/>
      <c r="EM31" s="60"/>
      <c r="EN31" s="60"/>
      <c r="EO31" s="60"/>
      <c r="EP31" s="60"/>
      <c r="EQ31" s="60"/>
      <c r="ER31" s="60"/>
      <c r="ES31" s="60"/>
      <c r="ET31" s="60"/>
      <c r="EU31" s="60"/>
      <c r="EV31" s="60"/>
      <c r="EW31" s="60"/>
      <c r="EX31" s="60"/>
      <c r="EY31" s="60"/>
      <c r="EZ31" s="60"/>
      <c r="FA31" s="60"/>
      <c r="FB31" s="60"/>
      <c r="FC31" s="60"/>
      <c r="FD31" s="60"/>
      <c r="FE31" s="60"/>
      <c r="FF31" s="60"/>
      <c r="FG31" s="60"/>
      <c r="FH31" s="60"/>
      <c r="FI31" s="60"/>
      <c r="FJ31" s="60"/>
      <c r="FK31" s="60"/>
      <c r="FL31" s="60"/>
      <c r="FM31" s="60"/>
      <c r="FN31" s="60"/>
      <c r="FO31" s="60"/>
      <c r="FP31" s="60"/>
      <c r="FQ31" s="60"/>
      <c r="FR31" s="60"/>
      <c r="FS31" s="60"/>
      <c r="FT31" s="60"/>
      <c r="FU31" s="60"/>
      <c r="FV31" s="60"/>
      <c r="FW31" s="60"/>
      <c r="FX31" s="60"/>
      <c r="FY31" s="60"/>
      <c r="FZ31" s="60"/>
      <c r="GA31" s="60"/>
      <c r="GB31" s="60"/>
      <c r="GC31" s="60"/>
      <c r="GD31" s="60"/>
      <c r="GE31" s="60"/>
      <c r="GF31" s="60"/>
      <c r="GG31" s="60"/>
      <c r="GH31" s="60"/>
      <c r="GI31" s="60"/>
      <c r="GJ31" s="60"/>
      <c r="GK31" s="60"/>
      <c r="GL31" s="60"/>
      <c r="GM31" s="60"/>
      <c r="GN31" s="60"/>
      <c r="GO31" s="60"/>
      <c r="GP31" s="60"/>
      <c r="GQ31" s="60"/>
      <c r="GR31" s="60"/>
      <c r="GS31" s="60">
        <v>8.19061912136765</v>
      </c>
      <c r="GT31" s="60">
        <v>271.99796694520199</v>
      </c>
      <c r="GU31" s="60">
        <v>8.2296202848207294</v>
      </c>
      <c r="GV31" s="60">
        <v>271.99796694520199</v>
      </c>
      <c r="GW31" s="60">
        <v>8.0696899423534205</v>
      </c>
      <c r="GX31" s="60">
        <v>209.40165046135201</v>
      </c>
      <c r="GY31" s="60">
        <v>8.0842200090873906</v>
      </c>
      <c r="GZ31" s="60">
        <v>209.40165046135201</v>
      </c>
      <c r="HA31" s="60">
        <v>7.9954663558865402</v>
      </c>
      <c r="HB31" s="60">
        <v>209.40165046135201</v>
      </c>
      <c r="HC31" s="60">
        <v>8.1584435955542691</v>
      </c>
      <c r="HD31" s="60">
        <v>209.40165046135201</v>
      </c>
      <c r="HE31" s="60"/>
      <c r="HF31" s="60"/>
      <c r="HG31" s="60"/>
      <c r="HH31" s="60">
        <v>6.0809581917692997E-9</v>
      </c>
      <c r="HI31" s="60">
        <v>0.28333333333333299</v>
      </c>
      <c r="HJ31" s="60"/>
      <c r="HK31" s="60"/>
      <c r="HL31" s="60">
        <v>4.5043511856759498E-2</v>
      </c>
      <c r="HM31" s="60">
        <v>3.9001163453075798E-2</v>
      </c>
      <c r="HN31" s="60">
        <v>3.9001163453075798E-2</v>
      </c>
      <c r="HO31" s="60">
        <v>8.19061912136765</v>
      </c>
    </row>
    <row r="32" spans="1:223" ht="12" customHeight="1" x14ac:dyDescent="0.35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  <c r="CX32" s="60"/>
      <c r="CY32" s="60"/>
      <c r="CZ32" s="60"/>
      <c r="DA32" s="60"/>
      <c r="DB32" s="60"/>
      <c r="DC32" s="60"/>
      <c r="DD32" s="60"/>
      <c r="DE32" s="60"/>
      <c r="DF32" s="60"/>
      <c r="DG32" s="60"/>
      <c r="DH32" s="60"/>
      <c r="DI32" s="60"/>
      <c r="DJ32" s="60"/>
      <c r="DK32" s="60"/>
      <c r="DL32" s="60"/>
      <c r="DM32" s="60"/>
      <c r="DN32" s="60"/>
      <c r="DO32" s="60"/>
      <c r="DP32" s="60"/>
      <c r="DQ32" s="60"/>
      <c r="DR32" s="60"/>
      <c r="DS32" s="60"/>
      <c r="DT32" s="60"/>
      <c r="DU32" s="60"/>
      <c r="DV32" s="60"/>
      <c r="DW32" s="60"/>
      <c r="DX32" s="60"/>
      <c r="DY32" s="60"/>
      <c r="DZ32" s="60"/>
      <c r="EA32" s="60"/>
      <c r="EB32" s="60"/>
      <c r="EC32" s="60"/>
      <c r="ED32" s="60"/>
      <c r="EE32" s="60"/>
      <c r="EF32" s="60"/>
      <c r="EG32" s="60"/>
      <c r="EH32" s="60"/>
      <c r="EI32" s="60"/>
      <c r="EJ32" s="60"/>
      <c r="EK32" s="60"/>
      <c r="EL32" s="60"/>
      <c r="EM32" s="60"/>
      <c r="EN32" s="60"/>
      <c r="EO32" s="60"/>
      <c r="EP32" s="60"/>
      <c r="EQ32" s="60"/>
      <c r="ER32" s="60"/>
      <c r="ES32" s="60"/>
      <c r="ET32" s="60"/>
      <c r="EU32" s="60"/>
      <c r="EV32" s="60"/>
      <c r="EW32" s="60"/>
      <c r="EX32" s="60"/>
      <c r="EY32" s="60"/>
      <c r="EZ32" s="60"/>
      <c r="FA32" s="60"/>
      <c r="FB32" s="60"/>
      <c r="FC32" s="60"/>
      <c r="FD32" s="60"/>
      <c r="FE32" s="60"/>
      <c r="FF32" s="60"/>
      <c r="FG32" s="60"/>
      <c r="FH32" s="60"/>
      <c r="FI32" s="60"/>
      <c r="FJ32" s="60"/>
      <c r="FK32" s="60"/>
      <c r="FL32" s="60"/>
      <c r="FM32" s="60"/>
      <c r="FN32" s="60"/>
      <c r="FO32" s="60"/>
      <c r="FP32" s="60"/>
      <c r="FQ32" s="60"/>
      <c r="FR32" s="60"/>
      <c r="FS32" s="60"/>
      <c r="FT32" s="60"/>
      <c r="FU32" s="60"/>
      <c r="FV32" s="60"/>
      <c r="FW32" s="60"/>
      <c r="FX32" s="60"/>
      <c r="FY32" s="60"/>
      <c r="FZ32" s="60"/>
      <c r="GA32" s="60"/>
      <c r="GB32" s="60"/>
      <c r="GC32" s="60"/>
      <c r="GD32" s="60"/>
      <c r="GE32" s="60"/>
      <c r="GF32" s="60"/>
      <c r="GG32" s="60"/>
      <c r="GH32" s="60"/>
      <c r="GI32" s="60"/>
      <c r="GJ32" s="60"/>
      <c r="GK32" s="60"/>
      <c r="GL32" s="60"/>
      <c r="GM32" s="60"/>
      <c r="GN32" s="60"/>
      <c r="GO32" s="60"/>
      <c r="GP32" s="60"/>
      <c r="GQ32" s="60"/>
      <c r="GR32" s="60"/>
      <c r="GS32" s="60">
        <v>8.1568248015136504</v>
      </c>
      <c r="GT32" s="60">
        <v>253.38699750632099</v>
      </c>
      <c r="GU32" s="60">
        <v>8.2282691549493308</v>
      </c>
      <c r="GV32" s="60">
        <v>253.38699750632099</v>
      </c>
      <c r="GW32" s="60">
        <v>8.0698821869375692</v>
      </c>
      <c r="GX32" s="60">
        <v>209.50056057631201</v>
      </c>
      <c r="GY32" s="60">
        <v>8.0843869720203703</v>
      </c>
      <c r="GZ32" s="60">
        <v>209.50056057631201</v>
      </c>
      <c r="HA32" s="60">
        <v>7.9956470856521298</v>
      </c>
      <c r="HB32" s="60">
        <v>209.50056057631201</v>
      </c>
      <c r="HC32" s="60">
        <v>8.1586220733058106</v>
      </c>
      <c r="HD32" s="60">
        <v>209.50056057631201</v>
      </c>
      <c r="HE32" s="60"/>
      <c r="HF32" s="60"/>
      <c r="HG32" s="60"/>
      <c r="HH32" s="60">
        <v>3.4353956533843998E-10</v>
      </c>
      <c r="HI32" s="60">
        <v>0.3</v>
      </c>
      <c r="HJ32" s="60"/>
      <c r="HK32" s="60"/>
      <c r="HL32" s="60">
        <v>7.9811499946112696E-2</v>
      </c>
      <c r="HM32" s="60">
        <v>7.1444353435676802E-2</v>
      </c>
      <c r="HN32" s="60">
        <v>7.1444353435676802E-2</v>
      </c>
      <c r="HO32" s="60">
        <v>8.1568248015136504</v>
      </c>
    </row>
    <row r="33" spans="1:223" ht="12" customHeight="1" x14ac:dyDescent="0.35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  <c r="CS33" s="60"/>
      <c r="CT33" s="60"/>
      <c r="CU33" s="60"/>
      <c r="CV33" s="60"/>
      <c r="CW33" s="60"/>
      <c r="CX33" s="60"/>
      <c r="CY33" s="60"/>
      <c r="CZ33" s="60"/>
      <c r="DA33" s="60"/>
      <c r="DB33" s="60"/>
      <c r="DC33" s="60"/>
      <c r="DD33" s="60"/>
      <c r="DE33" s="60"/>
      <c r="DF33" s="60"/>
      <c r="DG33" s="60"/>
      <c r="DH33" s="60"/>
      <c r="DI33" s="60"/>
      <c r="DJ33" s="60"/>
      <c r="DK33" s="60"/>
      <c r="DL33" s="60"/>
      <c r="DM33" s="60"/>
      <c r="DN33" s="60"/>
      <c r="DO33" s="60"/>
      <c r="DP33" s="60"/>
      <c r="DQ33" s="60"/>
      <c r="DR33" s="60"/>
      <c r="DS33" s="60"/>
      <c r="DT33" s="60"/>
      <c r="DU33" s="60"/>
      <c r="DV33" s="60"/>
      <c r="DW33" s="60"/>
      <c r="DX33" s="60"/>
      <c r="DY33" s="60"/>
      <c r="DZ33" s="60"/>
      <c r="EA33" s="60"/>
      <c r="EB33" s="60"/>
      <c r="EC33" s="60"/>
      <c r="ED33" s="60"/>
      <c r="EE33" s="60"/>
      <c r="EF33" s="60"/>
      <c r="EG33" s="60"/>
      <c r="EH33" s="60"/>
      <c r="EI33" s="60"/>
      <c r="EJ33" s="60"/>
      <c r="EK33" s="60"/>
      <c r="EL33" s="60"/>
      <c r="EM33" s="60"/>
      <c r="EN33" s="60"/>
      <c r="EO33" s="60"/>
      <c r="EP33" s="60"/>
      <c r="EQ33" s="60"/>
      <c r="ER33" s="60"/>
      <c r="ES33" s="60"/>
      <c r="ET33" s="60"/>
      <c r="EU33" s="60"/>
      <c r="EV33" s="60"/>
      <c r="EW33" s="60"/>
      <c r="EX33" s="60"/>
      <c r="EY33" s="60"/>
      <c r="EZ33" s="60"/>
      <c r="FA33" s="60"/>
      <c r="FB33" s="60"/>
      <c r="FC33" s="60"/>
      <c r="FD33" s="60"/>
      <c r="FE33" s="60"/>
      <c r="FF33" s="60"/>
      <c r="FG33" s="60"/>
      <c r="FH33" s="60"/>
      <c r="FI33" s="60"/>
      <c r="FJ33" s="60"/>
      <c r="FK33" s="60"/>
      <c r="FL33" s="60"/>
      <c r="FM33" s="60"/>
      <c r="FN33" s="60"/>
      <c r="FO33" s="60"/>
      <c r="FP33" s="60"/>
      <c r="FQ33" s="60"/>
      <c r="FR33" s="60"/>
      <c r="FS33" s="60"/>
      <c r="FT33" s="60"/>
      <c r="FU33" s="60"/>
      <c r="FV33" s="60"/>
      <c r="FW33" s="60"/>
      <c r="FX33" s="60"/>
      <c r="FY33" s="60"/>
      <c r="FZ33" s="60"/>
      <c r="GA33" s="60"/>
      <c r="GB33" s="60"/>
      <c r="GC33" s="60"/>
      <c r="GD33" s="60"/>
      <c r="GE33" s="60"/>
      <c r="GF33" s="60"/>
      <c r="GG33" s="60"/>
      <c r="GH33" s="60"/>
      <c r="GI33" s="60"/>
      <c r="GJ33" s="60"/>
      <c r="GK33" s="60"/>
      <c r="GL33" s="60"/>
      <c r="GM33" s="60"/>
      <c r="GN33" s="60"/>
      <c r="GO33" s="60"/>
      <c r="GP33" s="60"/>
      <c r="GQ33" s="60"/>
      <c r="GR33" s="60"/>
      <c r="GS33" s="60">
        <v>8.2069238708159702</v>
      </c>
      <c r="GT33" s="60">
        <v>280.97720354478901</v>
      </c>
      <c r="GU33" s="60">
        <v>8.2329719425825996</v>
      </c>
      <c r="GV33" s="60">
        <v>280.97720354478901</v>
      </c>
      <c r="GW33" s="60">
        <v>8.0699794069173194</v>
      </c>
      <c r="GX33" s="60">
        <v>209.55058461650299</v>
      </c>
      <c r="GY33" s="60">
        <v>8.08447142214869</v>
      </c>
      <c r="GZ33" s="60">
        <v>209.55058461650299</v>
      </c>
      <c r="HA33" s="60">
        <v>7.9957384887168299</v>
      </c>
      <c r="HB33" s="60">
        <v>209.55058461650299</v>
      </c>
      <c r="HC33" s="60">
        <v>8.1587123403491795</v>
      </c>
      <c r="HD33" s="60">
        <v>209.55058461650299</v>
      </c>
      <c r="HE33" s="60"/>
      <c r="HF33" s="60"/>
      <c r="HG33" s="60"/>
      <c r="HH33" s="60"/>
      <c r="HI33" s="60"/>
      <c r="HJ33" s="60"/>
      <c r="HK33" s="60"/>
      <c r="HL33" s="60">
        <v>3.0722352338710401E-2</v>
      </c>
      <c r="HM33" s="60">
        <v>2.6048071766631199E-2</v>
      </c>
      <c r="HN33" s="60">
        <v>2.6048071766631199E-2</v>
      </c>
      <c r="HO33" s="60">
        <v>8.2069238708159702</v>
      </c>
    </row>
    <row r="34" spans="1:223" ht="12" customHeight="1" x14ac:dyDescent="0.35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  <c r="CX34" s="60"/>
      <c r="CY34" s="60"/>
      <c r="CZ34" s="60"/>
      <c r="DA34" s="60"/>
      <c r="DB34" s="60"/>
      <c r="DC34" s="60"/>
      <c r="DD34" s="60"/>
      <c r="DE34" s="60"/>
      <c r="DF34" s="60"/>
      <c r="DG34" s="60"/>
      <c r="DH34" s="60"/>
      <c r="DI34" s="60"/>
      <c r="DJ34" s="60"/>
      <c r="DK34" s="60"/>
      <c r="DL34" s="60"/>
      <c r="DM34" s="60"/>
      <c r="DN34" s="60"/>
      <c r="DO34" s="60"/>
      <c r="DP34" s="60"/>
      <c r="DQ34" s="60"/>
      <c r="DR34" s="60"/>
      <c r="DS34" s="60"/>
      <c r="DT34" s="60"/>
      <c r="DU34" s="60"/>
      <c r="DV34" s="60"/>
      <c r="DW34" s="60"/>
      <c r="DX34" s="60"/>
      <c r="DY34" s="60"/>
      <c r="DZ34" s="60"/>
      <c r="EA34" s="60"/>
      <c r="EB34" s="60"/>
      <c r="EC34" s="60"/>
      <c r="ED34" s="60"/>
      <c r="EE34" s="60"/>
      <c r="EF34" s="60"/>
      <c r="EG34" s="60"/>
      <c r="EH34" s="60"/>
      <c r="EI34" s="60"/>
      <c r="EJ34" s="60"/>
      <c r="EK34" s="60"/>
      <c r="EL34" s="60"/>
      <c r="EM34" s="60"/>
      <c r="EN34" s="60"/>
      <c r="EO34" s="60"/>
      <c r="EP34" s="60"/>
      <c r="EQ34" s="60"/>
      <c r="ER34" s="60"/>
      <c r="ES34" s="60"/>
      <c r="ET34" s="60"/>
      <c r="EU34" s="60"/>
      <c r="EV34" s="60"/>
      <c r="EW34" s="60"/>
      <c r="EX34" s="60"/>
      <c r="EY34" s="60"/>
      <c r="EZ34" s="60"/>
      <c r="FA34" s="60"/>
      <c r="FB34" s="60"/>
      <c r="FC34" s="60"/>
      <c r="FD34" s="60"/>
      <c r="FE34" s="60"/>
      <c r="FF34" s="60"/>
      <c r="FG34" s="60"/>
      <c r="FH34" s="60"/>
      <c r="FI34" s="60"/>
      <c r="FJ34" s="60"/>
      <c r="FK34" s="60"/>
      <c r="FL34" s="60"/>
      <c r="FM34" s="60"/>
      <c r="FN34" s="60"/>
      <c r="FO34" s="60"/>
      <c r="FP34" s="60"/>
      <c r="FQ34" s="60"/>
      <c r="FR34" s="60"/>
      <c r="FS34" s="60"/>
      <c r="FT34" s="60"/>
      <c r="FU34" s="60"/>
      <c r="FV34" s="60"/>
      <c r="FW34" s="60"/>
      <c r="FX34" s="60"/>
      <c r="FY34" s="60"/>
      <c r="FZ34" s="60"/>
      <c r="GA34" s="60"/>
      <c r="GB34" s="60"/>
      <c r="GC34" s="60"/>
      <c r="GD34" s="60"/>
      <c r="GE34" s="60"/>
      <c r="GF34" s="60"/>
      <c r="GG34" s="60"/>
      <c r="GH34" s="60"/>
      <c r="GI34" s="60"/>
      <c r="GJ34" s="60"/>
      <c r="GK34" s="60"/>
      <c r="GL34" s="60"/>
      <c r="GM34" s="60"/>
      <c r="GN34" s="60"/>
      <c r="GO34" s="60"/>
      <c r="GP34" s="60"/>
      <c r="GQ34" s="60"/>
      <c r="GR34" s="60"/>
      <c r="GS34" s="60">
        <v>8.2021818291935897</v>
      </c>
      <c r="GT34" s="60">
        <v>278.36569983371402</v>
      </c>
      <c r="GU34" s="60">
        <v>8.2314431382586193</v>
      </c>
      <c r="GV34" s="60">
        <v>278.36569983371402</v>
      </c>
      <c r="GW34" s="60">
        <v>8.0701368811772305</v>
      </c>
      <c r="GX34" s="60">
        <v>209.63161822795399</v>
      </c>
      <c r="GY34" s="60">
        <v>8.0846082340938406</v>
      </c>
      <c r="GZ34" s="60">
        <v>209.63161822795399</v>
      </c>
      <c r="HA34" s="60">
        <v>7.9958865498402503</v>
      </c>
      <c r="HB34" s="60">
        <v>209.63161822795399</v>
      </c>
      <c r="HC34" s="60">
        <v>8.1588585654308208</v>
      </c>
      <c r="HD34" s="60">
        <v>209.63161822795399</v>
      </c>
      <c r="HE34" s="60"/>
      <c r="HF34" s="60"/>
      <c r="HG34" s="60"/>
      <c r="HH34" s="60"/>
      <c r="HI34" s="60"/>
      <c r="HJ34" s="60"/>
      <c r="HK34" s="60"/>
      <c r="HL34" s="60">
        <v>3.5804687274242797E-2</v>
      </c>
      <c r="HM34" s="60">
        <v>2.9261309065029599E-2</v>
      </c>
      <c r="HN34" s="60">
        <v>2.9261309065029599E-2</v>
      </c>
      <c r="HO34" s="60">
        <v>8.2021818291935897</v>
      </c>
    </row>
    <row r="35" spans="1:223" ht="12" customHeight="1" x14ac:dyDescent="0.35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  <c r="ER35" s="60"/>
      <c r="ES35" s="60"/>
      <c r="ET35" s="60"/>
      <c r="EU35" s="60"/>
      <c r="EV35" s="60"/>
      <c r="EW35" s="60"/>
      <c r="EX35" s="60"/>
      <c r="EY35" s="60"/>
      <c r="EZ35" s="60"/>
      <c r="FA35" s="60"/>
      <c r="FB35" s="60"/>
      <c r="FC35" s="60"/>
      <c r="FD35" s="60"/>
      <c r="FE35" s="60"/>
      <c r="FF35" s="60"/>
      <c r="FG35" s="60"/>
      <c r="FH35" s="60"/>
      <c r="FI35" s="60"/>
      <c r="FJ35" s="60"/>
      <c r="FK35" s="60"/>
      <c r="FL35" s="60"/>
      <c r="FM35" s="60"/>
      <c r="FN35" s="60"/>
      <c r="FO35" s="60"/>
      <c r="FP35" s="60"/>
      <c r="FQ35" s="60"/>
      <c r="FR35" s="60"/>
      <c r="FS35" s="60"/>
      <c r="FT35" s="60"/>
      <c r="FU35" s="60"/>
      <c r="FV35" s="60"/>
      <c r="FW35" s="60"/>
      <c r="FX35" s="60"/>
      <c r="FY35" s="60"/>
      <c r="FZ35" s="60"/>
      <c r="GA35" s="60"/>
      <c r="GB35" s="60"/>
      <c r="GC35" s="60"/>
      <c r="GD35" s="60"/>
      <c r="GE35" s="60"/>
      <c r="GF35" s="60"/>
      <c r="GG35" s="60"/>
      <c r="GH35" s="60"/>
      <c r="GI35" s="60"/>
      <c r="GJ35" s="60"/>
      <c r="GK35" s="60"/>
      <c r="GL35" s="60"/>
      <c r="GM35" s="60"/>
      <c r="GN35" s="60"/>
      <c r="GO35" s="60"/>
      <c r="GP35" s="60"/>
      <c r="GQ35" s="60"/>
      <c r="GR35" s="60"/>
      <c r="GS35" s="60">
        <v>8.2396352884653492</v>
      </c>
      <c r="GT35" s="60">
        <v>298.99180472052598</v>
      </c>
      <c r="GU35" s="60">
        <v>8.2266750552416799</v>
      </c>
      <c r="GV35" s="60">
        <v>298.99180472052598</v>
      </c>
      <c r="GW35" s="60">
        <v>8.0705520596148794</v>
      </c>
      <c r="GX35" s="60">
        <v>209.84529813024201</v>
      </c>
      <c r="GY35" s="60">
        <v>8.0849690675655097</v>
      </c>
      <c r="GZ35" s="60">
        <v>209.84529813024201</v>
      </c>
      <c r="HA35" s="60">
        <v>7.9962769641227798</v>
      </c>
      <c r="HB35" s="60">
        <v>209.84529813024201</v>
      </c>
      <c r="HC35" s="60">
        <v>8.1592441630576094</v>
      </c>
      <c r="HD35" s="60">
        <v>209.84529813024201</v>
      </c>
      <c r="HE35" s="60"/>
      <c r="HF35" s="60"/>
      <c r="HG35" s="60"/>
      <c r="HH35" s="60"/>
      <c r="HI35" s="60"/>
      <c r="HJ35" s="60"/>
      <c r="HK35" s="60"/>
      <c r="HL35" s="60">
        <v>-1.94248917031111E-2</v>
      </c>
      <c r="HM35" s="60">
        <v>-1.29602332236693E-2</v>
      </c>
      <c r="HN35" s="60">
        <v>-1.29602332236693E-2</v>
      </c>
      <c r="HO35" s="60">
        <v>8.2396352884653492</v>
      </c>
    </row>
    <row r="36" spans="1:223" ht="12" customHeight="1" x14ac:dyDescent="0.3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  <c r="CX36" s="60"/>
      <c r="CY36" s="60"/>
      <c r="CZ36" s="60"/>
      <c r="DA36" s="60"/>
      <c r="DB36" s="60"/>
      <c r="DC36" s="60"/>
      <c r="DD36" s="60"/>
      <c r="DE36" s="60"/>
      <c r="DF36" s="60"/>
      <c r="DG36" s="60"/>
      <c r="DH36" s="60"/>
      <c r="DI36" s="60"/>
      <c r="DJ36" s="60"/>
      <c r="DK36" s="60"/>
      <c r="DL36" s="60"/>
      <c r="DM36" s="60"/>
      <c r="DN36" s="60"/>
      <c r="DO36" s="60"/>
      <c r="DP36" s="60"/>
      <c r="DQ36" s="60"/>
      <c r="DR36" s="60"/>
      <c r="DS36" s="60"/>
      <c r="DT36" s="60"/>
      <c r="DU36" s="60"/>
      <c r="DV36" s="60"/>
      <c r="DW36" s="60"/>
      <c r="DX36" s="60"/>
      <c r="DY36" s="60"/>
      <c r="DZ36" s="60"/>
      <c r="EA36" s="60"/>
      <c r="EB36" s="60"/>
      <c r="EC36" s="60"/>
      <c r="ED36" s="60"/>
      <c r="EE36" s="60"/>
      <c r="EF36" s="60"/>
      <c r="EG36" s="60"/>
      <c r="EH36" s="60"/>
      <c r="EI36" s="60"/>
      <c r="EJ36" s="60"/>
      <c r="EK36" s="60"/>
      <c r="EL36" s="60"/>
      <c r="EM36" s="60"/>
      <c r="EN36" s="60"/>
      <c r="EO36" s="60"/>
      <c r="EP36" s="60"/>
      <c r="EQ36" s="60"/>
      <c r="ER36" s="60"/>
      <c r="ES36" s="60"/>
      <c r="ET36" s="60"/>
      <c r="EU36" s="60"/>
      <c r="EV36" s="60"/>
      <c r="EW36" s="60"/>
      <c r="EX36" s="60"/>
      <c r="EY36" s="60"/>
      <c r="EZ36" s="60"/>
      <c r="FA36" s="60"/>
      <c r="FB36" s="60"/>
      <c r="FC36" s="60"/>
      <c r="FD36" s="60"/>
      <c r="FE36" s="60"/>
      <c r="FF36" s="60"/>
      <c r="FG36" s="60"/>
      <c r="FH36" s="60"/>
      <c r="FI36" s="60"/>
      <c r="FJ36" s="60"/>
      <c r="FK36" s="60"/>
      <c r="FL36" s="60"/>
      <c r="FM36" s="60"/>
      <c r="FN36" s="60"/>
      <c r="FO36" s="60"/>
      <c r="FP36" s="60"/>
      <c r="FQ36" s="60"/>
      <c r="FR36" s="60"/>
      <c r="FS36" s="60"/>
      <c r="FT36" s="60"/>
      <c r="FU36" s="60"/>
      <c r="FV36" s="60"/>
      <c r="FW36" s="60"/>
      <c r="FX36" s="60"/>
      <c r="FY36" s="60"/>
      <c r="FZ36" s="60"/>
      <c r="GA36" s="60"/>
      <c r="GB36" s="60"/>
      <c r="GC36" s="60"/>
      <c r="GD36" s="60"/>
      <c r="GE36" s="60"/>
      <c r="GF36" s="60"/>
      <c r="GG36" s="60"/>
      <c r="GH36" s="60"/>
      <c r="GI36" s="60"/>
      <c r="GJ36" s="60"/>
      <c r="GK36" s="60"/>
      <c r="GL36" s="60"/>
      <c r="GM36" s="60"/>
      <c r="GN36" s="60"/>
      <c r="GO36" s="60"/>
      <c r="GP36" s="60"/>
      <c r="GQ36" s="60"/>
      <c r="GR36" s="60"/>
      <c r="GS36" s="60">
        <v>8.2257654146998291</v>
      </c>
      <c r="GT36" s="60">
        <v>291.35348568092598</v>
      </c>
      <c r="GU36" s="60">
        <v>8.2466774614378302</v>
      </c>
      <c r="GV36" s="60">
        <v>291.35348568092598</v>
      </c>
      <c r="GW36" s="60">
        <v>8.0705718785573293</v>
      </c>
      <c r="GX36" s="60">
        <v>209.85549966065699</v>
      </c>
      <c r="GY36" s="60">
        <v>8.08498629707268</v>
      </c>
      <c r="GZ36" s="60">
        <v>209.85549966065699</v>
      </c>
      <c r="HA36" s="60">
        <v>7.9962956028754899</v>
      </c>
      <c r="HB36" s="60">
        <v>209.85549966065699</v>
      </c>
      <c r="HC36" s="60">
        <v>8.1592625727545194</v>
      </c>
      <c r="HD36" s="60">
        <v>209.85549966065699</v>
      </c>
      <c r="HE36" s="60"/>
      <c r="HF36" s="60"/>
      <c r="HG36" s="60"/>
      <c r="HH36" s="60"/>
      <c r="HI36" s="60"/>
      <c r="HJ36" s="60"/>
      <c r="HK36" s="60"/>
      <c r="HL36" s="60">
        <v>2.5575333860753901E-2</v>
      </c>
      <c r="HM36" s="60">
        <v>2.09120467379975E-2</v>
      </c>
      <c r="HN36" s="60">
        <v>2.09120467379975E-2</v>
      </c>
      <c r="HO36" s="60">
        <v>8.2257654146998291</v>
      </c>
    </row>
    <row r="37" spans="1:223" ht="12" customHeight="1" x14ac:dyDescent="0.35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  <c r="CX37" s="60"/>
      <c r="CY37" s="60"/>
      <c r="CZ37" s="60"/>
      <c r="DA37" s="60"/>
      <c r="DB37" s="60"/>
      <c r="DC37" s="60"/>
      <c r="DD37" s="60"/>
      <c r="DE37" s="60"/>
      <c r="DF37" s="60"/>
      <c r="DG37" s="60"/>
      <c r="DH37" s="60"/>
      <c r="DI37" s="60"/>
      <c r="DJ37" s="60"/>
      <c r="DK37" s="60"/>
      <c r="DL37" s="60"/>
      <c r="DM37" s="60"/>
      <c r="DN37" s="60"/>
      <c r="DO37" s="60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60"/>
      <c r="EI37" s="60"/>
      <c r="EJ37" s="60"/>
      <c r="EK37" s="60"/>
      <c r="EL37" s="60"/>
      <c r="EM37" s="60"/>
      <c r="EN37" s="60"/>
      <c r="EO37" s="60"/>
      <c r="EP37" s="60"/>
      <c r="EQ37" s="60"/>
      <c r="ER37" s="60"/>
      <c r="ES37" s="60"/>
      <c r="ET37" s="60"/>
      <c r="EU37" s="60"/>
      <c r="EV37" s="60"/>
      <c r="EW37" s="60"/>
      <c r="EX37" s="60"/>
      <c r="EY37" s="60"/>
      <c r="EZ37" s="60"/>
      <c r="FA37" s="60"/>
      <c r="FB37" s="60"/>
      <c r="FC37" s="60"/>
      <c r="FD37" s="60"/>
      <c r="FE37" s="60"/>
      <c r="FF37" s="60"/>
      <c r="FG37" s="60"/>
      <c r="FH37" s="60"/>
      <c r="FI37" s="60"/>
      <c r="FJ37" s="60"/>
      <c r="FK37" s="60"/>
      <c r="FL37" s="60"/>
      <c r="FM37" s="60"/>
      <c r="FN37" s="60"/>
      <c r="FO37" s="60"/>
      <c r="FP37" s="60"/>
      <c r="FQ37" s="60"/>
      <c r="FR37" s="60"/>
      <c r="FS37" s="60"/>
      <c r="FT37" s="60"/>
      <c r="FU37" s="60"/>
      <c r="FV37" s="60"/>
      <c r="FW37" s="60"/>
      <c r="FX37" s="60"/>
      <c r="FY37" s="60"/>
      <c r="FZ37" s="60"/>
      <c r="GA37" s="60"/>
      <c r="GB37" s="60"/>
      <c r="GC37" s="60"/>
      <c r="GD37" s="60"/>
      <c r="GE37" s="60"/>
      <c r="GF37" s="60"/>
      <c r="GG37" s="60"/>
      <c r="GH37" s="60"/>
      <c r="GI37" s="60"/>
      <c r="GJ37" s="60"/>
      <c r="GK37" s="60"/>
      <c r="GL37" s="60"/>
      <c r="GM37" s="60"/>
      <c r="GN37" s="60"/>
      <c r="GO37" s="60"/>
      <c r="GP37" s="60"/>
      <c r="GQ37" s="60"/>
      <c r="GR37" s="60"/>
      <c r="GS37" s="60">
        <v>8.2094329870678209</v>
      </c>
      <c r="GT37" s="60">
        <v>282.35900634725601</v>
      </c>
      <c r="GU37" s="60">
        <v>8.2291358098022798</v>
      </c>
      <c r="GV37" s="60">
        <v>282.35900634725601</v>
      </c>
      <c r="GW37" s="60">
        <v>8.0706651350589098</v>
      </c>
      <c r="GX37" s="60">
        <v>209.90350378949901</v>
      </c>
      <c r="GY37" s="60">
        <v>8.0850673750558997</v>
      </c>
      <c r="GZ37" s="60">
        <v>209.90350378949901</v>
      </c>
      <c r="HA37" s="60">
        <v>7.9963833084867399</v>
      </c>
      <c r="HB37" s="60">
        <v>209.90350378949901</v>
      </c>
      <c r="HC37" s="60">
        <v>8.1593492016280695</v>
      </c>
      <c r="HD37" s="60">
        <v>209.90350378949901</v>
      </c>
      <c r="HE37" s="60"/>
      <c r="HF37" s="60"/>
      <c r="HG37" s="60"/>
      <c r="HH37" s="60"/>
      <c r="HI37" s="60"/>
      <c r="HJ37" s="60"/>
      <c r="HK37" s="60"/>
      <c r="HL37" s="60">
        <v>2.3627860276161199E-2</v>
      </c>
      <c r="HM37" s="60">
        <v>1.97028227344642E-2</v>
      </c>
      <c r="HN37" s="60">
        <v>1.97028227344642E-2</v>
      </c>
      <c r="HO37" s="60">
        <v>8.2094329870678209</v>
      </c>
    </row>
    <row r="38" spans="1:223" ht="12" customHeight="1" x14ac:dyDescent="0.35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>
        <v>8.2083403704557494</v>
      </c>
      <c r="GT38" s="60">
        <v>281.75728823417001</v>
      </c>
      <c r="GU38" s="60">
        <v>8.2253631960330296</v>
      </c>
      <c r="GV38" s="60">
        <v>281.75728823417001</v>
      </c>
      <c r="GW38" s="60">
        <v>8.0706668732536002</v>
      </c>
      <c r="GX38" s="60">
        <v>209.904398556975</v>
      </c>
      <c r="GY38" s="60">
        <v>8.0850688863489193</v>
      </c>
      <c r="GZ38" s="60">
        <v>209.904398556975</v>
      </c>
      <c r="HA38" s="60">
        <v>7.9963849432568299</v>
      </c>
      <c r="HB38" s="60">
        <v>209.904398556975</v>
      </c>
      <c r="HC38" s="60">
        <v>8.1593508163457003</v>
      </c>
      <c r="HD38" s="60">
        <v>209.904398556975</v>
      </c>
      <c r="HE38" s="60"/>
      <c r="HF38" s="60"/>
      <c r="HG38" s="60"/>
      <c r="HH38" s="60"/>
      <c r="HI38" s="60"/>
      <c r="HJ38" s="60"/>
      <c r="HK38" s="60"/>
      <c r="HL38" s="60">
        <v>2.0340005465338699E-2</v>
      </c>
      <c r="HM38" s="60">
        <v>1.7022825577280201E-2</v>
      </c>
      <c r="HN38" s="60">
        <v>1.7022825577280201E-2</v>
      </c>
      <c r="HO38" s="60">
        <v>8.2083403704557494</v>
      </c>
    </row>
    <row r="39" spans="1:223" ht="12" customHeight="1" x14ac:dyDescent="0.35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  <c r="ER39" s="60"/>
      <c r="ES39" s="60"/>
      <c r="ET39" s="60"/>
      <c r="EU39" s="60"/>
      <c r="EV39" s="60"/>
      <c r="EW39" s="60"/>
      <c r="EX39" s="60"/>
      <c r="EY39" s="60"/>
      <c r="EZ39" s="60"/>
      <c r="FA39" s="60"/>
      <c r="FB39" s="60"/>
      <c r="FC39" s="60"/>
      <c r="FD39" s="60"/>
      <c r="FE39" s="60"/>
      <c r="FF39" s="60"/>
      <c r="FG39" s="60"/>
      <c r="FH39" s="60"/>
      <c r="FI39" s="60"/>
      <c r="FJ39" s="60"/>
      <c r="FK39" s="60"/>
      <c r="FL39" s="60"/>
      <c r="FM39" s="60"/>
      <c r="FN39" s="60"/>
      <c r="FO39" s="60"/>
      <c r="FP39" s="60"/>
      <c r="FQ39" s="60"/>
      <c r="FR39" s="60"/>
      <c r="FS39" s="60"/>
      <c r="FT39" s="60"/>
      <c r="FU39" s="60"/>
      <c r="FV39" s="60"/>
      <c r="FW39" s="60"/>
      <c r="FX39" s="60"/>
      <c r="FY39" s="60"/>
      <c r="FZ39" s="60"/>
      <c r="GA39" s="60"/>
      <c r="GB39" s="60"/>
      <c r="GC39" s="60"/>
      <c r="GD39" s="60"/>
      <c r="GE39" s="60"/>
      <c r="GF39" s="60"/>
      <c r="GG39" s="60"/>
      <c r="GH39" s="60"/>
      <c r="GI39" s="60"/>
      <c r="GJ39" s="60"/>
      <c r="GK39" s="60"/>
      <c r="GL39" s="60"/>
      <c r="GM39" s="60"/>
      <c r="GN39" s="60"/>
      <c r="GO39" s="60"/>
      <c r="GP39" s="60"/>
      <c r="GQ39" s="60"/>
      <c r="GR39" s="60"/>
      <c r="GS39" s="60">
        <v>8.1572906986482892</v>
      </c>
      <c r="GT39" s="60">
        <v>253.64357308978799</v>
      </c>
      <c r="GU39" s="60">
        <v>8.1618909330427805</v>
      </c>
      <c r="GV39" s="60">
        <v>253.64357308978799</v>
      </c>
      <c r="GW39" s="60">
        <v>8.0711643568404305</v>
      </c>
      <c r="GX39" s="60">
        <v>210.16052564626401</v>
      </c>
      <c r="GY39" s="60">
        <v>8.0855015682547808</v>
      </c>
      <c r="GZ39" s="60">
        <v>210.16052564626401</v>
      </c>
      <c r="HA39" s="60">
        <v>7.9968528830165404</v>
      </c>
      <c r="HB39" s="60">
        <v>210.16052564626401</v>
      </c>
      <c r="HC39" s="60">
        <v>8.1598130420786799</v>
      </c>
      <c r="HD39" s="60">
        <v>210.16052564626401</v>
      </c>
      <c r="HE39" s="60"/>
      <c r="HF39" s="60"/>
      <c r="HG39" s="60"/>
      <c r="HH39" s="60"/>
      <c r="HI39" s="60"/>
      <c r="HJ39" s="60"/>
      <c r="HK39" s="60"/>
      <c r="HL39" s="60">
        <v>6.9535700831264199E-3</v>
      </c>
      <c r="HM39" s="60">
        <v>4.6002343944877601E-3</v>
      </c>
      <c r="HN39" s="60">
        <v>4.6002343944877601E-3</v>
      </c>
      <c r="HO39" s="60">
        <v>8.1572906986482892</v>
      </c>
    </row>
    <row r="40" spans="1:223" ht="12" customHeight="1" x14ac:dyDescent="0.35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  <c r="CO40" s="60"/>
      <c r="CP40" s="60"/>
      <c r="CQ40" s="60"/>
      <c r="CR40" s="60"/>
      <c r="CS40" s="60"/>
      <c r="CT40" s="60"/>
      <c r="CU40" s="60"/>
      <c r="CV40" s="60"/>
      <c r="CW40" s="60"/>
      <c r="CX40" s="60"/>
      <c r="CY40" s="60"/>
      <c r="CZ40" s="60"/>
      <c r="DA40" s="60"/>
      <c r="DB40" s="60"/>
      <c r="DC40" s="60"/>
      <c r="DD40" s="60"/>
      <c r="DE40" s="60"/>
      <c r="DF40" s="60"/>
      <c r="DG40" s="60"/>
      <c r="DH40" s="60"/>
      <c r="DI40" s="60"/>
      <c r="DJ40" s="60"/>
      <c r="DK40" s="60"/>
      <c r="DL40" s="60"/>
      <c r="DM40" s="60"/>
      <c r="DN40" s="60"/>
      <c r="DO40" s="60"/>
      <c r="DP40" s="60"/>
      <c r="DQ40" s="60"/>
      <c r="DR40" s="60"/>
      <c r="DS40" s="60"/>
      <c r="DT40" s="60"/>
      <c r="DU40" s="60"/>
      <c r="DV40" s="60"/>
      <c r="DW40" s="60"/>
      <c r="DX40" s="60"/>
      <c r="DY40" s="60"/>
      <c r="DZ40" s="60"/>
      <c r="EA40" s="60"/>
      <c r="EB40" s="60"/>
      <c r="EC40" s="60"/>
      <c r="ED40" s="60"/>
      <c r="EE40" s="60"/>
      <c r="EF40" s="60"/>
      <c r="EG40" s="60"/>
      <c r="EH40" s="60"/>
      <c r="EI40" s="60"/>
      <c r="EJ40" s="60"/>
      <c r="EK40" s="60"/>
      <c r="EL40" s="60"/>
      <c r="EM40" s="60"/>
      <c r="EN40" s="60"/>
      <c r="EO40" s="60"/>
      <c r="EP40" s="60"/>
      <c r="EQ40" s="60"/>
      <c r="ER40" s="60"/>
      <c r="ES40" s="60"/>
      <c r="ET40" s="60"/>
      <c r="EU40" s="60"/>
      <c r="EV40" s="60"/>
      <c r="EW40" s="60"/>
      <c r="EX40" s="60"/>
      <c r="EY40" s="60"/>
      <c r="EZ40" s="60"/>
      <c r="FA40" s="60"/>
      <c r="FB40" s="60"/>
      <c r="FC40" s="60"/>
      <c r="FD40" s="60"/>
      <c r="FE40" s="60"/>
      <c r="FF40" s="60"/>
      <c r="FG40" s="60"/>
      <c r="FH40" s="60"/>
      <c r="FI40" s="60"/>
      <c r="FJ40" s="60"/>
      <c r="FK40" s="60"/>
      <c r="FL40" s="60"/>
      <c r="FM40" s="60"/>
      <c r="FN40" s="60"/>
      <c r="FO40" s="60"/>
      <c r="FP40" s="60"/>
      <c r="FQ40" s="60"/>
      <c r="FR40" s="60"/>
      <c r="FS40" s="60"/>
      <c r="FT40" s="60"/>
      <c r="FU40" s="60"/>
      <c r="FV40" s="60"/>
      <c r="FW40" s="60"/>
      <c r="FX40" s="60"/>
      <c r="FY40" s="60"/>
      <c r="FZ40" s="60"/>
      <c r="GA40" s="60"/>
      <c r="GB40" s="60"/>
      <c r="GC40" s="60"/>
      <c r="GD40" s="60"/>
      <c r="GE40" s="60"/>
      <c r="GF40" s="60"/>
      <c r="GG40" s="60"/>
      <c r="GH40" s="60"/>
      <c r="GI40" s="60"/>
      <c r="GJ40" s="60"/>
      <c r="GK40" s="60"/>
      <c r="GL40" s="60"/>
      <c r="GM40" s="60"/>
      <c r="GN40" s="60"/>
      <c r="GO40" s="60"/>
      <c r="GP40" s="60"/>
      <c r="GQ40" s="60"/>
      <c r="GR40" s="60"/>
      <c r="GS40" s="60">
        <v>8.1465266652294499</v>
      </c>
      <c r="GT40" s="60">
        <v>247.715680536761</v>
      </c>
      <c r="GU40" s="60">
        <v>8.1692267173775193</v>
      </c>
      <c r="GV40" s="60">
        <v>247.715680536761</v>
      </c>
      <c r="GW40" s="60">
        <v>8.0712684444872398</v>
      </c>
      <c r="GX40" s="60">
        <v>210.21412440142399</v>
      </c>
      <c r="GY40" s="60">
        <v>8.0855921328512697</v>
      </c>
      <c r="GZ40" s="60">
        <v>210.21412440142399</v>
      </c>
      <c r="HA40" s="60">
        <v>7.9969508037378203</v>
      </c>
      <c r="HB40" s="60">
        <v>210.21412440142399</v>
      </c>
      <c r="HC40" s="60">
        <v>8.15990977360069</v>
      </c>
      <c r="HD40" s="60">
        <v>210.21412440142399</v>
      </c>
      <c r="HE40" s="60"/>
      <c r="HF40" s="60"/>
      <c r="HG40" s="60"/>
      <c r="HH40" s="60"/>
      <c r="HI40" s="60"/>
      <c r="HJ40" s="60"/>
      <c r="HK40" s="60"/>
      <c r="HL40" s="60">
        <v>2.65707239738706E-2</v>
      </c>
      <c r="HM40" s="60">
        <v>2.2700052148067602E-2</v>
      </c>
      <c r="HN40" s="60">
        <v>2.2700052148067602E-2</v>
      </c>
      <c r="HO40" s="60">
        <v>8.1465266652294499</v>
      </c>
    </row>
    <row r="41" spans="1:223" ht="12" customHeight="1" x14ac:dyDescent="0.35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0"/>
      <c r="CS41" s="60"/>
      <c r="CT41" s="60"/>
      <c r="CU41" s="60"/>
      <c r="CV41" s="60"/>
      <c r="CW41" s="60"/>
      <c r="CX41" s="60"/>
      <c r="CY41" s="60"/>
      <c r="CZ41" s="60"/>
      <c r="DA41" s="60"/>
      <c r="DB41" s="60"/>
      <c r="DC41" s="60"/>
      <c r="DD41" s="60"/>
      <c r="DE41" s="60"/>
      <c r="DF41" s="60"/>
      <c r="DG41" s="60"/>
      <c r="DH41" s="60"/>
      <c r="DI41" s="60"/>
      <c r="DJ41" s="60"/>
      <c r="DK41" s="60"/>
      <c r="DL41" s="60"/>
      <c r="DM41" s="60"/>
      <c r="DN41" s="60"/>
      <c r="DO41" s="60"/>
      <c r="DP41" s="60"/>
      <c r="DQ41" s="60"/>
      <c r="DR41" s="60"/>
      <c r="DS41" s="60"/>
      <c r="DT41" s="60"/>
      <c r="DU41" s="60"/>
      <c r="DV41" s="60"/>
      <c r="DW41" s="60"/>
      <c r="DX41" s="60"/>
      <c r="DY41" s="60"/>
      <c r="DZ41" s="60"/>
      <c r="EA41" s="60"/>
      <c r="EB41" s="60"/>
      <c r="EC41" s="60"/>
      <c r="ED41" s="60"/>
      <c r="EE41" s="60"/>
      <c r="EF41" s="60"/>
      <c r="EG41" s="60"/>
      <c r="EH41" s="60"/>
      <c r="EI41" s="60"/>
      <c r="EJ41" s="60"/>
      <c r="EK41" s="60"/>
      <c r="EL41" s="60"/>
      <c r="EM41" s="60"/>
      <c r="EN41" s="60"/>
      <c r="EO41" s="60"/>
      <c r="EP41" s="60"/>
      <c r="EQ41" s="60"/>
      <c r="ER41" s="60"/>
      <c r="ES41" s="60"/>
      <c r="ET41" s="60"/>
      <c r="EU41" s="60"/>
      <c r="EV41" s="60"/>
      <c r="EW41" s="60"/>
      <c r="EX41" s="60"/>
      <c r="EY41" s="60"/>
      <c r="EZ41" s="60"/>
      <c r="FA41" s="60"/>
      <c r="FB41" s="60"/>
      <c r="FC41" s="60"/>
      <c r="FD41" s="60"/>
      <c r="FE41" s="60"/>
      <c r="FF41" s="60"/>
      <c r="FG41" s="60"/>
      <c r="FH41" s="60"/>
      <c r="FI41" s="60"/>
      <c r="FJ41" s="60"/>
      <c r="FK41" s="60"/>
      <c r="FL41" s="60"/>
      <c r="FM41" s="60"/>
      <c r="FN41" s="60"/>
      <c r="FO41" s="60"/>
      <c r="FP41" s="60"/>
      <c r="FQ41" s="60"/>
      <c r="FR41" s="60"/>
      <c r="FS41" s="60"/>
      <c r="FT41" s="60"/>
      <c r="FU41" s="60"/>
      <c r="FV41" s="60"/>
      <c r="FW41" s="60"/>
      <c r="FX41" s="60"/>
      <c r="FY41" s="60"/>
      <c r="FZ41" s="60"/>
      <c r="GA41" s="60"/>
      <c r="GB41" s="60"/>
      <c r="GC41" s="60"/>
      <c r="GD41" s="60"/>
      <c r="GE41" s="60"/>
      <c r="GF41" s="60"/>
      <c r="GG41" s="60"/>
      <c r="GH41" s="60"/>
      <c r="GI41" s="60"/>
      <c r="GJ41" s="60"/>
      <c r="GK41" s="60"/>
      <c r="GL41" s="60"/>
      <c r="GM41" s="60"/>
      <c r="GN41" s="60"/>
      <c r="GO41" s="60"/>
      <c r="GP41" s="60"/>
      <c r="GQ41" s="60"/>
      <c r="GR41" s="60"/>
      <c r="GS41" s="60">
        <v>8.1331359554497507</v>
      </c>
      <c r="GT41" s="60">
        <v>240.34124330732001</v>
      </c>
      <c r="GU41" s="60">
        <v>8.2311396632778706</v>
      </c>
      <c r="GV41" s="60">
        <v>240.34124330732001</v>
      </c>
      <c r="GW41" s="60">
        <v>8.0718882079165297</v>
      </c>
      <c r="GX41" s="60">
        <v>210.533335020604</v>
      </c>
      <c r="GY41" s="60">
        <v>8.0861316325974801</v>
      </c>
      <c r="GZ41" s="60">
        <v>210.533335020604</v>
      </c>
      <c r="HA41" s="60">
        <v>7.9975339530073599</v>
      </c>
      <c r="HB41" s="60">
        <v>210.533335020604</v>
      </c>
      <c r="HC41" s="60">
        <v>8.1604858875066508</v>
      </c>
      <c r="HD41" s="60">
        <v>210.533335020604</v>
      </c>
      <c r="HE41" s="60"/>
      <c r="HF41" s="60"/>
      <c r="HG41" s="60"/>
      <c r="HH41" s="60"/>
      <c r="HI41" s="60"/>
      <c r="HJ41" s="60"/>
      <c r="HK41" s="60"/>
      <c r="HL41" s="60">
        <v>9.5126658502367303E-2</v>
      </c>
      <c r="HM41" s="60">
        <v>9.8003707828121706E-2</v>
      </c>
      <c r="HN41" s="60">
        <v>9.8003707828121706E-2</v>
      </c>
      <c r="HO41" s="60">
        <v>8.1331359554497507</v>
      </c>
    </row>
    <row r="42" spans="1:223" ht="12" customHeight="1" x14ac:dyDescent="0.3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  <c r="EM42" s="60"/>
      <c r="EN42" s="60"/>
      <c r="EO42" s="60"/>
      <c r="EP42" s="60"/>
      <c r="EQ42" s="60"/>
      <c r="ER42" s="60"/>
      <c r="ES42" s="60"/>
      <c r="ET42" s="60"/>
      <c r="EU42" s="60"/>
      <c r="EV42" s="60"/>
      <c r="EW42" s="60"/>
      <c r="EX42" s="60"/>
      <c r="EY42" s="60"/>
      <c r="EZ42" s="60"/>
      <c r="FA42" s="60"/>
      <c r="FB42" s="60"/>
      <c r="FC42" s="60"/>
      <c r="FD42" s="60"/>
      <c r="FE42" s="60"/>
      <c r="FF42" s="60"/>
      <c r="FG42" s="60"/>
      <c r="FH42" s="60"/>
      <c r="FI42" s="60"/>
      <c r="FJ42" s="60"/>
      <c r="FK42" s="60"/>
      <c r="FL42" s="60"/>
      <c r="FM42" s="60"/>
      <c r="FN42" s="60"/>
      <c r="FO42" s="60"/>
      <c r="FP42" s="60"/>
      <c r="FQ42" s="60"/>
      <c r="FR42" s="60"/>
      <c r="FS42" s="60"/>
      <c r="FT42" s="60"/>
      <c r="FU42" s="60"/>
      <c r="FV42" s="60"/>
      <c r="FW42" s="60"/>
      <c r="FX42" s="60"/>
      <c r="FY42" s="60"/>
      <c r="FZ42" s="60"/>
      <c r="GA42" s="60"/>
      <c r="GB42" s="60"/>
      <c r="GC42" s="60"/>
      <c r="GD42" s="60"/>
      <c r="GE42" s="60"/>
      <c r="GF42" s="60"/>
      <c r="GG42" s="60"/>
      <c r="GH42" s="60"/>
      <c r="GI42" s="60"/>
      <c r="GJ42" s="60"/>
      <c r="GK42" s="60"/>
      <c r="GL42" s="60"/>
      <c r="GM42" s="60"/>
      <c r="GN42" s="60"/>
      <c r="GO42" s="60"/>
      <c r="GP42" s="60"/>
      <c r="GQ42" s="60"/>
      <c r="GR42" s="60"/>
      <c r="GS42" s="60">
        <v>8.0885863236543294</v>
      </c>
      <c r="GT42" s="60">
        <v>215.80718434593399</v>
      </c>
      <c r="GU42" s="60">
        <v>8.1179423268015096</v>
      </c>
      <c r="GV42" s="60">
        <v>215.80718434593399</v>
      </c>
      <c r="GW42" s="60">
        <v>8.0721223749205304</v>
      </c>
      <c r="GX42" s="60">
        <v>210.65397498785501</v>
      </c>
      <c r="GY42" s="60">
        <v>8.0863355884600807</v>
      </c>
      <c r="GZ42" s="60">
        <v>210.65397498785501</v>
      </c>
      <c r="HA42" s="60">
        <v>7.9977543334100902</v>
      </c>
      <c r="HB42" s="60">
        <v>210.65397498785501</v>
      </c>
      <c r="HC42" s="60">
        <v>8.16070362997052</v>
      </c>
      <c r="HD42" s="60">
        <v>210.65397498785501</v>
      </c>
      <c r="HE42" s="60"/>
      <c r="HF42" s="60"/>
      <c r="HG42" s="60"/>
      <c r="HH42" s="60"/>
      <c r="HI42" s="60"/>
      <c r="HJ42" s="60"/>
      <c r="HK42" s="60"/>
      <c r="HL42" s="60">
        <v>3.6403123485950803E-2</v>
      </c>
      <c r="HM42" s="60">
        <v>2.9356003147182001E-2</v>
      </c>
      <c r="HN42" s="60">
        <v>2.9356003147182001E-2</v>
      </c>
      <c r="HO42" s="60">
        <v>8.0885863236543294</v>
      </c>
    </row>
    <row r="43" spans="1:223" ht="12" customHeight="1" x14ac:dyDescent="0.3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  <c r="CN43" s="60"/>
      <c r="CO43" s="60"/>
      <c r="CP43" s="60"/>
      <c r="CQ43" s="60"/>
      <c r="CR43" s="60"/>
      <c r="CS43" s="60"/>
      <c r="CT43" s="60"/>
      <c r="CU43" s="60"/>
      <c r="CV43" s="60"/>
      <c r="CW43" s="60"/>
      <c r="CX43" s="60"/>
      <c r="CY43" s="60"/>
      <c r="CZ43" s="60"/>
      <c r="DA43" s="60"/>
      <c r="DB43" s="60"/>
      <c r="DC43" s="60"/>
      <c r="DD43" s="60"/>
      <c r="DE43" s="60"/>
      <c r="DF43" s="60"/>
      <c r="DG43" s="60"/>
      <c r="DH43" s="60"/>
      <c r="DI43" s="60"/>
      <c r="DJ43" s="60"/>
      <c r="DK43" s="60"/>
      <c r="DL43" s="60"/>
      <c r="DM43" s="60"/>
      <c r="DN43" s="60"/>
      <c r="DO43" s="60"/>
      <c r="DP43" s="60"/>
      <c r="DQ43" s="60"/>
      <c r="DR43" s="60"/>
      <c r="DS43" s="60"/>
      <c r="DT43" s="60"/>
      <c r="DU43" s="60"/>
      <c r="DV43" s="60"/>
      <c r="DW43" s="60"/>
      <c r="DX43" s="60"/>
      <c r="DY43" s="60"/>
      <c r="DZ43" s="60"/>
      <c r="EA43" s="60"/>
      <c r="EB43" s="60"/>
      <c r="EC43" s="60"/>
      <c r="ED43" s="60"/>
      <c r="EE43" s="60"/>
      <c r="EF43" s="60"/>
      <c r="EG43" s="60"/>
      <c r="EH43" s="60"/>
      <c r="EI43" s="60"/>
      <c r="EJ43" s="60"/>
      <c r="EK43" s="60"/>
      <c r="EL43" s="60"/>
      <c r="EM43" s="60"/>
      <c r="EN43" s="60"/>
      <c r="EO43" s="60"/>
      <c r="EP43" s="60"/>
      <c r="EQ43" s="60"/>
      <c r="ER43" s="60"/>
      <c r="ES43" s="60"/>
      <c r="ET43" s="60"/>
      <c r="EU43" s="60"/>
      <c r="EV43" s="60"/>
      <c r="EW43" s="60"/>
      <c r="EX43" s="60"/>
      <c r="EY43" s="60"/>
      <c r="EZ43" s="60"/>
      <c r="FA43" s="60"/>
      <c r="FB43" s="60"/>
      <c r="FC43" s="60"/>
      <c r="FD43" s="60"/>
      <c r="FE43" s="60"/>
      <c r="FF43" s="60"/>
      <c r="FG43" s="60"/>
      <c r="FH43" s="60"/>
      <c r="FI43" s="60"/>
      <c r="FJ43" s="60"/>
      <c r="FK43" s="60"/>
      <c r="FL43" s="60"/>
      <c r="FM43" s="60"/>
      <c r="FN43" s="60"/>
      <c r="FO43" s="60"/>
      <c r="FP43" s="60"/>
      <c r="FQ43" s="60"/>
      <c r="FR43" s="60"/>
      <c r="FS43" s="60"/>
      <c r="FT43" s="60"/>
      <c r="FU43" s="60"/>
      <c r="FV43" s="60"/>
      <c r="FW43" s="60"/>
      <c r="FX43" s="60"/>
      <c r="FY43" s="60"/>
      <c r="FZ43" s="60"/>
      <c r="GA43" s="60"/>
      <c r="GB43" s="60"/>
      <c r="GC43" s="60"/>
      <c r="GD43" s="60"/>
      <c r="GE43" s="60"/>
      <c r="GF43" s="60"/>
      <c r="GG43" s="60"/>
      <c r="GH43" s="60"/>
      <c r="GI43" s="60"/>
      <c r="GJ43" s="60"/>
      <c r="GK43" s="60"/>
      <c r="GL43" s="60"/>
      <c r="GM43" s="60"/>
      <c r="GN43" s="60"/>
      <c r="GO43" s="60"/>
      <c r="GP43" s="60"/>
      <c r="GQ43" s="60"/>
      <c r="GR43" s="60"/>
      <c r="GS43" s="60">
        <v>8.055872030483</v>
      </c>
      <c r="GT43" s="60">
        <v>197.79099958303701</v>
      </c>
      <c r="GU43" s="60">
        <v>8.1463009962828092</v>
      </c>
      <c r="GV43" s="60">
        <v>197.79099958303701</v>
      </c>
      <c r="GW43" s="60">
        <v>8.0721475913863099</v>
      </c>
      <c r="GX43" s="60">
        <v>210.66696724731901</v>
      </c>
      <c r="GY43" s="60">
        <v>8.0863575554119596</v>
      </c>
      <c r="GZ43" s="60">
        <v>210.66696724731901</v>
      </c>
      <c r="HA43" s="60">
        <v>7.9977780668218799</v>
      </c>
      <c r="HB43" s="60">
        <v>210.66696724731901</v>
      </c>
      <c r="HC43" s="60">
        <v>8.1607270799763896</v>
      </c>
      <c r="HD43" s="60">
        <v>210.66696724731901</v>
      </c>
      <c r="HE43" s="60"/>
      <c r="HF43" s="60"/>
      <c r="HG43" s="60"/>
      <c r="HH43" s="60"/>
      <c r="HI43" s="60"/>
      <c r="HJ43" s="60"/>
      <c r="HK43" s="60"/>
      <c r="HL43" s="60">
        <v>9.0014949298483998E-2</v>
      </c>
      <c r="HM43" s="60">
        <v>9.0428965799805597E-2</v>
      </c>
      <c r="HN43" s="60">
        <v>9.0428965799805597E-2</v>
      </c>
      <c r="HO43" s="60">
        <v>8.055872030483</v>
      </c>
    </row>
    <row r="44" spans="1:223" ht="12" customHeight="1" x14ac:dyDescent="0.35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  <c r="CS44" s="60"/>
      <c r="CT44" s="60"/>
      <c r="CU44" s="60"/>
      <c r="CV44" s="60"/>
      <c r="CW44" s="60"/>
      <c r="CX44" s="60"/>
      <c r="CY44" s="60"/>
      <c r="CZ44" s="60"/>
      <c r="DA44" s="60"/>
      <c r="DB44" s="60"/>
      <c r="DC44" s="60"/>
      <c r="DD44" s="60"/>
      <c r="DE44" s="60"/>
      <c r="DF44" s="60"/>
      <c r="DG44" s="60"/>
      <c r="DH44" s="60"/>
      <c r="DI44" s="60"/>
      <c r="DJ44" s="60"/>
      <c r="DK44" s="60"/>
      <c r="DL44" s="60"/>
      <c r="DM44" s="60"/>
      <c r="DN44" s="60"/>
      <c r="DO44" s="60"/>
      <c r="DP44" s="60"/>
      <c r="DQ44" s="60"/>
      <c r="DR44" s="60"/>
      <c r="DS44" s="60"/>
      <c r="DT44" s="60"/>
      <c r="DU44" s="60"/>
      <c r="DV44" s="60"/>
      <c r="DW44" s="60"/>
      <c r="DX44" s="60"/>
      <c r="DY44" s="60"/>
      <c r="DZ44" s="60"/>
      <c r="EA44" s="60"/>
      <c r="EB44" s="60"/>
      <c r="EC44" s="60"/>
      <c r="ED44" s="60"/>
      <c r="EE44" s="60"/>
      <c r="EF44" s="60"/>
      <c r="EG44" s="60"/>
      <c r="EH44" s="60"/>
      <c r="EI44" s="60"/>
      <c r="EJ44" s="60"/>
      <c r="EK44" s="60"/>
      <c r="EL44" s="60"/>
      <c r="EM44" s="60"/>
      <c r="EN44" s="60"/>
      <c r="EO44" s="60"/>
      <c r="EP44" s="60"/>
      <c r="EQ44" s="60"/>
      <c r="ER44" s="60"/>
      <c r="ES44" s="60"/>
      <c r="ET44" s="60"/>
      <c r="EU44" s="60"/>
      <c r="EV44" s="60"/>
      <c r="EW44" s="60"/>
      <c r="EX44" s="60"/>
      <c r="EY44" s="60"/>
      <c r="EZ44" s="60"/>
      <c r="FA44" s="60"/>
      <c r="FB44" s="60"/>
      <c r="FC44" s="60"/>
      <c r="FD44" s="60"/>
      <c r="FE44" s="60"/>
      <c r="FF44" s="60"/>
      <c r="FG44" s="60"/>
      <c r="FH44" s="60"/>
      <c r="FI44" s="60"/>
      <c r="FJ44" s="60"/>
      <c r="FK44" s="60"/>
      <c r="FL44" s="60"/>
      <c r="FM44" s="60"/>
      <c r="FN44" s="60"/>
      <c r="FO44" s="60"/>
      <c r="FP44" s="60"/>
      <c r="FQ44" s="60"/>
      <c r="FR44" s="60"/>
      <c r="FS44" s="60"/>
      <c r="FT44" s="60"/>
      <c r="FU44" s="60"/>
      <c r="FV44" s="60"/>
      <c r="FW44" s="60"/>
      <c r="FX44" s="60"/>
      <c r="FY44" s="60"/>
      <c r="FZ44" s="60"/>
      <c r="GA44" s="60"/>
      <c r="GB44" s="60"/>
      <c r="GC44" s="60"/>
      <c r="GD44" s="60"/>
      <c r="GE44" s="60"/>
      <c r="GF44" s="60"/>
      <c r="GG44" s="60"/>
      <c r="GH44" s="60"/>
      <c r="GI44" s="60"/>
      <c r="GJ44" s="60"/>
      <c r="GK44" s="60"/>
      <c r="GL44" s="60"/>
      <c r="GM44" s="60"/>
      <c r="GN44" s="60"/>
      <c r="GO44" s="60"/>
      <c r="GP44" s="60"/>
      <c r="GQ44" s="60"/>
      <c r="GR44" s="60"/>
      <c r="GS44" s="60">
        <v>8.0864878243450207</v>
      </c>
      <c r="GT44" s="60">
        <v>214.65151360949801</v>
      </c>
      <c r="GU44" s="60">
        <v>8.0385457749294602</v>
      </c>
      <c r="GV44" s="60">
        <v>214.65151360949801</v>
      </c>
      <c r="GW44" s="60">
        <v>8.0723743388809108</v>
      </c>
      <c r="GX44" s="60">
        <v>210.783803354486</v>
      </c>
      <c r="GY44" s="60">
        <v>8.0865551164724803</v>
      </c>
      <c r="GZ44" s="60">
        <v>210.783803354486</v>
      </c>
      <c r="HA44" s="60">
        <v>7.9979914924035098</v>
      </c>
      <c r="HB44" s="60">
        <v>210.783803354486</v>
      </c>
      <c r="HC44" s="60">
        <v>8.1609379629498804</v>
      </c>
      <c r="HD44" s="60">
        <v>210.783803354486</v>
      </c>
      <c r="HE44" s="60"/>
      <c r="HF44" s="60"/>
      <c r="HG44" s="60"/>
      <c r="HH44" s="60"/>
      <c r="HI44" s="60"/>
      <c r="HJ44" s="60"/>
      <c r="HK44" s="60"/>
      <c r="HL44" s="60">
        <v>-5.1528393551941901E-2</v>
      </c>
      <c r="HM44" s="60">
        <v>-4.7942049415560503E-2</v>
      </c>
      <c r="HN44" s="60">
        <v>-4.7942049415560503E-2</v>
      </c>
      <c r="HO44" s="60">
        <v>8.0864878243450207</v>
      </c>
    </row>
    <row r="45" spans="1:223" ht="12" customHeight="1" x14ac:dyDescent="0.3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  <c r="CN45" s="60"/>
      <c r="CO45" s="60"/>
      <c r="CP45" s="60"/>
      <c r="CQ45" s="60"/>
      <c r="CR45" s="60"/>
      <c r="CS45" s="60"/>
      <c r="CT45" s="60"/>
      <c r="CU45" s="60"/>
      <c r="CV45" s="60"/>
      <c r="CW45" s="60"/>
      <c r="CX45" s="60"/>
      <c r="CY45" s="60"/>
      <c r="CZ45" s="60"/>
      <c r="DA45" s="60"/>
      <c r="DB45" s="60"/>
      <c r="DC45" s="60"/>
      <c r="DD45" s="60"/>
      <c r="DE45" s="60"/>
      <c r="DF45" s="60"/>
      <c r="DG45" s="60"/>
      <c r="DH45" s="60"/>
      <c r="DI45" s="60"/>
      <c r="DJ45" s="60"/>
      <c r="DK45" s="60"/>
      <c r="DL45" s="60"/>
      <c r="DM45" s="60"/>
      <c r="DN45" s="60"/>
      <c r="DO45" s="60"/>
      <c r="DP45" s="60"/>
      <c r="DQ45" s="60"/>
      <c r="DR45" s="60"/>
      <c r="DS45" s="60"/>
      <c r="DT45" s="60"/>
      <c r="DU45" s="60"/>
      <c r="DV45" s="60"/>
      <c r="DW45" s="60"/>
      <c r="DX45" s="60"/>
      <c r="DY45" s="60"/>
      <c r="DZ45" s="60"/>
      <c r="EA45" s="60"/>
      <c r="EB45" s="60"/>
      <c r="EC45" s="60"/>
      <c r="ED45" s="60"/>
      <c r="EE45" s="60"/>
      <c r="EF45" s="60"/>
      <c r="EG45" s="60"/>
      <c r="EH45" s="60"/>
      <c r="EI45" s="60"/>
      <c r="EJ45" s="60"/>
      <c r="EK45" s="60"/>
      <c r="EL45" s="60"/>
      <c r="EM45" s="60"/>
      <c r="EN45" s="60"/>
      <c r="EO45" s="60"/>
      <c r="EP45" s="60"/>
      <c r="EQ45" s="60"/>
      <c r="ER45" s="60"/>
      <c r="ES45" s="60"/>
      <c r="ET45" s="60"/>
      <c r="EU45" s="60"/>
      <c r="EV45" s="60"/>
      <c r="EW45" s="60"/>
      <c r="EX45" s="60"/>
      <c r="EY45" s="60"/>
      <c r="EZ45" s="60"/>
      <c r="FA45" s="60"/>
      <c r="FB45" s="60"/>
      <c r="FC45" s="60"/>
      <c r="FD45" s="60"/>
      <c r="FE45" s="60"/>
      <c r="FF45" s="60"/>
      <c r="FG45" s="60"/>
      <c r="FH45" s="60"/>
      <c r="FI45" s="60"/>
      <c r="FJ45" s="60"/>
      <c r="FK45" s="60"/>
      <c r="FL45" s="60"/>
      <c r="FM45" s="60"/>
      <c r="FN45" s="60"/>
      <c r="FO45" s="60"/>
      <c r="FP45" s="60"/>
      <c r="FQ45" s="60"/>
      <c r="FR45" s="60"/>
      <c r="FS45" s="60"/>
      <c r="FT45" s="60"/>
      <c r="FU45" s="60"/>
      <c r="FV45" s="60"/>
      <c r="FW45" s="60"/>
      <c r="FX45" s="60"/>
      <c r="FY45" s="60"/>
      <c r="FZ45" s="60"/>
      <c r="GA45" s="60"/>
      <c r="GB45" s="60"/>
      <c r="GC45" s="60"/>
      <c r="GD45" s="60"/>
      <c r="GE45" s="60"/>
      <c r="GF45" s="60"/>
      <c r="GG45" s="60"/>
      <c r="GH45" s="60"/>
      <c r="GI45" s="60"/>
      <c r="GJ45" s="60"/>
      <c r="GK45" s="60"/>
      <c r="GL45" s="60"/>
      <c r="GM45" s="60"/>
      <c r="GN45" s="60"/>
      <c r="GO45" s="60"/>
      <c r="GP45" s="60"/>
      <c r="GQ45" s="60"/>
      <c r="GR45" s="60"/>
      <c r="GS45" s="60">
        <v>8.0856403049349606</v>
      </c>
      <c r="GT45" s="60">
        <v>214.18477369854199</v>
      </c>
      <c r="GU45" s="60">
        <v>8.0846359813443094</v>
      </c>
      <c r="GV45" s="60">
        <v>214.18477369854199</v>
      </c>
      <c r="GW45" s="60">
        <v>8.0734986886033901</v>
      </c>
      <c r="GX45" s="60">
        <v>211.36339396810999</v>
      </c>
      <c r="GY45" s="60">
        <v>8.0875356405069105</v>
      </c>
      <c r="GZ45" s="60">
        <v>211.36339396810999</v>
      </c>
      <c r="HA45" s="60">
        <v>7.9990501561573302</v>
      </c>
      <c r="HB45" s="60">
        <v>211.36339396810999</v>
      </c>
      <c r="HC45" s="60">
        <v>8.1619841729529696</v>
      </c>
      <c r="HD45" s="60">
        <v>211.36339396810999</v>
      </c>
      <c r="HE45" s="60"/>
      <c r="HF45" s="60"/>
      <c r="HG45" s="60"/>
      <c r="HH45" s="60"/>
      <c r="HI45" s="60"/>
      <c r="HJ45" s="60"/>
      <c r="HK45" s="60"/>
      <c r="HL45" s="60">
        <v>-2.0362980270136099E-3</v>
      </c>
      <c r="HM45" s="60">
        <v>-1.0043235906529401E-3</v>
      </c>
      <c r="HN45" s="60">
        <v>-1.0043235906529401E-3</v>
      </c>
      <c r="HO45" s="60">
        <v>8.0856403049349606</v>
      </c>
    </row>
    <row r="46" spans="1:223" ht="12" customHeight="1" x14ac:dyDescent="0.35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  <c r="CL46" s="60"/>
      <c r="CM46" s="60"/>
      <c r="CN46" s="60"/>
      <c r="CO46" s="60"/>
      <c r="CP46" s="60"/>
      <c r="CQ46" s="60"/>
      <c r="CR46" s="60"/>
      <c r="CS46" s="60"/>
      <c r="CT46" s="60"/>
      <c r="CU46" s="60"/>
      <c r="CV46" s="60"/>
      <c r="CW46" s="60"/>
      <c r="CX46" s="60"/>
      <c r="CY46" s="60"/>
      <c r="CZ46" s="60"/>
      <c r="DA46" s="60"/>
      <c r="DB46" s="60"/>
      <c r="DC46" s="60"/>
      <c r="DD46" s="60"/>
      <c r="DE46" s="60"/>
      <c r="DF46" s="60"/>
      <c r="DG46" s="60"/>
      <c r="DH46" s="60"/>
      <c r="DI46" s="60"/>
      <c r="DJ46" s="60"/>
      <c r="DK46" s="60"/>
      <c r="DL46" s="60"/>
      <c r="DM46" s="60"/>
      <c r="DN46" s="60"/>
      <c r="DO46" s="60"/>
      <c r="DP46" s="60"/>
      <c r="DQ46" s="60"/>
      <c r="DR46" s="60"/>
      <c r="DS46" s="60"/>
      <c r="DT46" s="60"/>
      <c r="DU46" s="60"/>
      <c r="DV46" s="60"/>
      <c r="DW46" s="60"/>
      <c r="DX46" s="60"/>
      <c r="DY46" s="60"/>
      <c r="DZ46" s="60"/>
      <c r="EA46" s="60"/>
      <c r="EB46" s="60"/>
      <c r="EC46" s="60"/>
      <c r="ED46" s="60"/>
      <c r="EE46" s="60"/>
      <c r="EF46" s="60"/>
      <c r="EG46" s="60"/>
      <c r="EH46" s="60"/>
      <c r="EI46" s="60"/>
      <c r="EJ46" s="60"/>
      <c r="EK46" s="60"/>
      <c r="EL46" s="60"/>
      <c r="EM46" s="60"/>
      <c r="EN46" s="60"/>
      <c r="EO46" s="60"/>
      <c r="EP46" s="60"/>
      <c r="EQ46" s="60"/>
      <c r="ER46" s="60"/>
      <c r="ES46" s="60"/>
      <c r="ET46" s="60"/>
      <c r="EU46" s="60"/>
      <c r="EV46" s="60"/>
      <c r="EW46" s="60"/>
      <c r="EX46" s="60"/>
      <c r="EY46" s="60"/>
      <c r="EZ46" s="60"/>
      <c r="FA46" s="60"/>
      <c r="FB46" s="60"/>
      <c r="FC46" s="60"/>
      <c r="FD46" s="60"/>
      <c r="FE46" s="60"/>
      <c r="FF46" s="60"/>
      <c r="FG46" s="60"/>
      <c r="FH46" s="60"/>
      <c r="FI46" s="60"/>
      <c r="FJ46" s="60"/>
      <c r="FK46" s="60"/>
      <c r="FL46" s="60"/>
      <c r="FM46" s="60"/>
      <c r="FN46" s="60"/>
      <c r="FO46" s="60"/>
      <c r="FP46" s="60"/>
      <c r="FQ46" s="60"/>
      <c r="FR46" s="60"/>
      <c r="FS46" s="60"/>
      <c r="FT46" s="60"/>
      <c r="FU46" s="60"/>
      <c r="FV46" s="60"/>
      <c r="FW46" s="60"/>
      <c r="FX46" s="60"/>
      <c r="FY46" s="60"/>
      <c r="FZ46" s="60"/>
      <c r="GA46" s="60"/>
      <c r="GB46" s="60"/>
      <c r="GC46" s="60"/>
      <c r="GD46" s="60"/>
      <c r="GE46" s="60"/>
      <c r="GF46" s="60"/>
      <c r="GG46" s="60"/>
      <c r="GH46" s="60"/>
      <c r="GI46" s="60"/>
      <c r="GJ46" s="60"/>
      <c r="GK46" s="60"/>
      <c r="GL46" s="60"/>
      <c r="GM46" s="60"/>
      <c r="GN46" s="60"/>
      <c r="GO46" s="60"/>
      <c r="GP46" s="60"/>
      <c r="GQ46" s="60"/>
      <c r="GR46" s="60"/>
      <c r="GS46" s="60">
        <v>8.02825252038207</v>
      </c>
      <c r="GT46" s="60">
        <v>182.58057781316501</v>
      </c>
      <c r="GU46" s="60">
        <v>7.94467197791844</v>
      </c>
      <c r="GV46" s="60">
        <v>182.58057781316501</v>
      </c>
      <c r="GW46" s="60">
        <v>8.0735236604558196</v>
      </c>
      <c r="GX46" s="60">
        <v>211.37627143394499</v>
      </c>
      <c r="GY46" s="60">
        <v>8.0875574351811501</v>
      </c>
      <c r="GZ46" s="60">
        <v>211.37627143394499</v>
      </c>
      <c r="HA46" s="60">
        <v>7.99907367626406</v>
      </c>
      <c r="HB46" s="60">
        <v>211.37627143394499</v>
      </c>
      <c r="HC46" s="60">
        <v>8.1620074193729106</v>
      </c>
      <c r="HD46" s="60">
        <v>211.37627143394499</v>
      </c>
      <c r="HE46" s="60"/>
      <c r="HF46" s="60"/>
      <c r="HG46" s="60"/>
      <c r="HH46" s="60"/>
      <c r="HI46" s="60"/>
      <c r="HJ46" s="60"/>
      <c r="HK46" s="60"/>
      <c r="HL46" s="60">
        <v>-7.9811499946113501E-2</v>
      </c>
      <c r="HM46" s="60">
        <v>-8.3580542463633598E-2</v>
      </c>
      <c r="HN46" s="60">
        <v>-8.3580542463633598E-2</v>
      </c>
      <c r="HO46" s="60">
        <v>8.02825252038207</v>
      </c>
    </row>
    <row r="47" spans="1:223" ht="12" customHeight="1" x14ac:dyDescent="0.35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  <c r="CN47" s="60"/>
      <c r="CO47" s="60"/>
      <c r="CP47" s="60"/>
      <c r="CQ47" s="60"/>
      <c r="CR47" s="60"/>
      <c r="CS47" s="60"/>
      <c r="CT47" s="60"/>
      <c r="CU47" s="60"/>
      <c r="CV47" s="60"/>
      <c r="CW47" s="60"/>
      <c r="CX47" s="60"/>
      <c r="CY47" s="60"/>
      <c r="CZ47" s="60"/>
      <c r="DA47" s="60"/>
      <c r="DB47" s="60"/>
      <c r="DC47" s="60"/>
      <c r="DD47" s="60"/>
      <c r="DE47" s="60"/>
      <c r="DF47" s="60"/>
      <c r="DG47" s="60"/>
      <c r="DH47" s="60"/>
      <c r="DI47" s="60"/>
      <c r="DJ47" s="60"/>
      <c r="DK47" s="60"/>
      <c r="DL47" s="60"/>
      <c r="DM47" s="60"/>
      <c r="DN47" s="60"/>
      <c r="DO47" s="60"/>
      <c r="DP47" s="60"/>
      <c r="DQ47" s="60"/>
      <c r="DR47" s="60"/>
      <c r="DS47" s="60"/>
      <c r="DT47" s="60"/>
      <c r="DU47" s="60"/>
      <c r="DV47" s="60"/>
      <c r="DW47" s="60"/>
      <c r="DX47" s="60"/>
      <c r="DY47" s="60"/>
      <c r="DZ47" s="60"/>
      <c r="EA47" s="60"/>
      <c r="EB47" s="60"/>
      <c r="EC47" s="60"/>
      <c r="ED47" s="60"/>
      <c r="EE47" s="60"/>
      <c r="EF47" s="60"/>
      <c r="EG47" s="60"/>
      <c r="EH47" s="60"/>
      <c r="EI47" s="60"/>
      <c r="EJ47" s="60"/>
      <c r="EK47" s="60"/>
      <c r="EL47" s="60"/>
      <c r="EM47" s="60"/>
      <c r="EN47" s="60"/>
      <c r="EO47" s="60"/>
      <c r="EP47" s="60"/>
      <c r="EQ47" s="60"/>
      <c r="ER47" s="60"/>
      <c r="ES47" s="60"/>
      <c r="ET47" s="60"/>
      <c r="EU47" s="60"/>
      <c r="EV47" s="60"/>
      <c r="EW47" s="60"/>
      <c r="EX47" s="60"/>
      <c r="EY47" s="60"/>
      <c r="EZ47" s="60"/>
      <c r="FA47" s="60"/>
      <c r="FB47" s="60"/>
      <c r="FC47" s="60"/>
      <c r="FD47" s="60"/>
      <c r="FE47" s="60"/>
      <c r="FF47" s="60"/>
      <c r="FG47" s="60"/>
      <c r="FH47" s="60"/>
      <c r="FI47" s="60"/>
      <c r="FJ47" s="60"/>
      <c r="FK47" s="60"/>
      <c r="FL47" s="60"/>
      <c r="FM47" s="60"/>
      <c r="FN47" s="60"/>
      <c r="FO47" s="60"/>
      <c r="FP47" s="60"/>
      <c r="FQ47" s="60"/>
      <c r="FR47" s="60"/>
      <c r="FS47" s="60"/>
      <c r="FT47" s="60"/>
      <c r="FU47" s="60"/>
      <c r="FV47" s="60"/>
      <c r="FW47" s="60"/>
      <c r="FX47" s="60"/>
      <c r="FY47" s="60"/>
      <c r="FZ47" s="60"/>
      <c r="GA47" s="60"/>
      <c r="GB47" s="60"/>
      <c r="GC47" s="60"/>
      <c r="GD47" s="60"/>
      <c r="GE47" s="60"/>
      <c r="GF47" s="60"/>
      <c r="GG47" s="60"/>
      <c r="GH47" s="60"/>
      <c r="GI47" s="60"/>
      <c r="GJ47" s="60"/>
      <c r="GK47" s="60"/>
      <c r="GL47" s="60"/>
      <c r="GM47" s="60"/>
      <c r="GN47" s="60"/>
      <c r="GO47" s="60"/>
      <c r="GP47" s="60"/>
      <c r="GQ47" s="60"/>
      <c r="GR47" s="60"/>
      <c r="GS47" s="60">
        <v>8.0691413109832197</v>
      </c>
      <c r="GT47" s="60">
        <v>205.09856413625999</v>
      </c>
      <c r="GU47" s="60">
        <v>8.1074277908743504</v>
      </c>
      <c r="GV47" s="60">
        <v>205.09856413625999</v>
      </c>
      <c r="GW47" s="60">
        <v>8.0742291984487604</v>
      </c>
      <c r="GX47" s="60">
        <v>211.740189303866</v>
      </c>
      <c r="GY47" s="60">
        <v>8.0881735217212096</v>
      </c>
      <c r="GZ47" s="60">
        <v>211.740189303866</v>
      </c>
      <c r="HA47" s="60">
        <v>7.9997383286505599</v>
      </c>
      <c r="HB47" s="60">
        <v>211.740189303866</v>
      </c>
      <c r="HC47" s="60">
        <v>8.1626643915194101</v>
      </c>
      <c r="HD47" s="60">
        <v>211.740189303866</v>
      </c>
      <c r="HE47" s="60"/>
      <c r="HF47" s="60"/>
      <c r="HG47" s="60"/>
      <c r="HH47" s="60"/>
      <c r="HI47" s="60"/>
      <c r="HJ47" s="60"/>
      <c r="HK47" s="60"/>
      <c r="HL47" s="60">
        <v>4.3588660078087503E-2</v>
      </c>
      <c r="HM47" s="60">
        <v>3.8286479891134199E-2</v>
      </c>
      <c r="HN47" s="60">
        <v>3.8286479891134199E-2</v>
      </c>
      <c r="HO47" s="60">
        <v>8.0691413109832197</v>
      </c>
    </row>
    <row r="48" spans="1:223" ht="12" customHeight="1" x14ac:dyDescent="0.35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  <c r="CO48" s="60"/>
      <c r="CP48" s="60"/>
      <c r="CQ48" s="60"/>
      <c r="CR48" s="60"/>
      <c r="CS48" s="60"/>
      <c r="CT48" s="60"/>
      <c r="CU48" s="60"/>
      <c r="CV48" s="60"/>
      <c r="CW48" s="60"/>
      <c r="CX48" s="60"/>
      <c r="CY48" s="60"/>
      <c r="CZ48" s="60"/>
      <c r="DA48" s="60"/>
      <c r="DB48" s="60"/>
      <c r="DC48" s="60"/>
      <c r="DD48" s="60"/>
      <c r="DE48" s="60"/>
      <c r="DF48" s="60"/>
      <c r="DG48" s="60"/>
      <c r="DH48" s="60"/>
      <c r="DI48" s="60"/>
      <c r="DJ48" s="60"/>
      <c r="DK48" s="60"/>
      <c r="DL48" s="60"/>
      <c r="DM48" s="60"/>
      <c r="DN48" s="60"/>
      <c r="DO48" s="60"/>
      <c r="DP48" s="60"/>
      <c r="DQ48" s="60"/>
      <c r="DR48" s="60"/>
      <c r="DS48" s="60"/>
      <c r="DT48" s="60"/>
      <c r="DU48" s="60"/>
      <c r="DV48" s="60"/>
      <c r="DW48" s="60"/>
      <c r="DX48" s="60"/>
      <c r="DY48" s="60"/>
      <c r="DZ48" s="60"/>
      <c r="EA48" s="60"/>
      <c r="EB48" s="60"/>
      <c r="EC48" s="60"/>
      <c r="ED48" s="60"/>
      <c r="EE48" s="60"/>
      <c r="EF48" s="60"/>
      <c r="EG48" s="60"/>
      <c r="EH48" s="60"/>
      <c r="EI48" s="60"/>
      <c r="EJ48" s="60"/>
      <c r="EK48" s="60"/>
      <c r="EL48" s="60"/>
      <c r="EM48" s="60"/>
      <c r="EN48" s="60"/>
      <c r="EO48" s="60"/>
      <c r="EP48" s="60"/>
      <c r="EQ48" s="60"/>
      <c r="ER48" s="60"/>
      <c r="ES48" s="60"/>
      <c r="ET48" s="60"/>
      <c r="EU48" s="60"/>
      <c r="EV48" s="60"/>
      <c r="EW48" s="60"/>
      <c r="EX48" s="60"/>
      <c r="EY48" s="60"/>
      <c r="EZ48" s="60"/>
      <c r="FA48" s="60"/>
      <c r="FB48" s="60"/>
      <c r="FC48" s="60"/>
      <c r="FD48" s="60"/>
      <c r="FE48" s="60"/>
      <c r="FF48" s="60"/>
      <c r="FG48" s="60"/>
      <c r="FH48" s="60"/>
      <c r="FI48" s="60"/>
      <c r="FJ48" s="60"/>
      <c r="FK48" s="60"/>
      <c r="FL48" s="60"/>
      <c r="FM48" s="60"/>
      <c r="FN48" s="60"/>
      <c r="FO48" s="60"/>
      <c r="FP48" s="60"/>
      <c r="FQ48" s="60"/>
      <c r="FR48" s="60"/>
      <c r="FS48" s="60"/>
      <c r="FT48" s="60"/>
      <c r="FU48" s="60"/>
      <c r="FV48" s="60"/>
      <c r="FW48" s="60"/>
      <c r="FX48" s="60"/>
      <c r="FY48" s="60"/>
      <c r="FZ48" s="60"/>
      <c r="GA48" s="60"/>
      <c r="GB48" s="60"/>
      <c r="GC48" s="60"/>
      <c r="GD48" s="60"/>
      <c r="GE48" s="60"/>
      <c r="GF48" s="60"/>
      <c r="GG48" s="60"/>
      <c r="GH48" s="60"/>
      <c r="GI48" s="60"/>
      <c r="GJ48" s="60"/>
      <c r="GK48" s="60"/>
      <c r="GL48" s="60"/>
      <c r="GM48" s="60"/>
      <c r="GN48" s="60"/>
      <c r="GO48" s="60"/>
      <c r="GP48" s="60"/>
      <c r="GQ48" s="60"/>
      <c r="GR48" s="60"/>
      <c r="GS48" s="60">
        <v>8.0202747248240502</v>
      </c>
      <c r="GT48" s="60">
        <v>178.187102520233</v>
      </c>
      <c r="GU48" s="60">
        <v>8.0411704945246694</v>
      </c>
      <c r="GV48" s="60">
        <v>178.187102520233</v>
      </c>
      <c r="GW48" s="60">
        <v>8.0748307089090208</v>
      </c>
      <c r="GX48" s="60">
        <v>212.05058335649201</v>
      </c>
      <c r="GY48" s="60">
        <v>8.0886992556992006</v>
      </c>
      <c r="GZ48" s="60">
        <v>212.05058335649201</v>
      </c>
      <c r="HA48" s="60">
        <v>8.0003051848570106</v>
      </c>
      <c r="HB48" s="60">
        <v>212.05058335649201</v>
      </c>
      <c r="HC48" s="60">
        <v>8.1632247797512107</v>
      </c>
      <c r="HD48" s="60">
        <v>212.05058335649201</v>
      </c>
      <c r="HE48" s="60"/>
      <c r="HF48" s="60"/>
      <c r="HG48" s="60"/>
      <c r="HH48" s="60"/>
      <c r="HI48" s="60"/>
      <c r="HJ48" s="60"/>
      <c r="HK48" s="60"/>
      <c r="HL48" s="60">
        <v>2.50832363442231E-2</v>
      </c>
      <c r="HM48" s="60">
        <v>2.0895769700619099E-2</v>
      </c>
      <c r="HN48" s="60">
        <v>2.0895769700619099E-2</v>
      </c>
      <c r="HO48" s="60">
        <v>8.0202747248240502</v>
      </c>
    </row>
    <row r="49" spans="1:223" ht="12" customHeight="1" x14ac:dyDescent="0.35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60"/>
      <c r="CL49" s="60"/>
      <c r="CM49" s="60"/>
      <c r="CN49" s="60"/>
      <c r="CO49" s="60"/>
      <c r="CP49" s="60"/>
      <c r="CQ49" s="60"/>
      <c r="CR49" s="60"/>
      <c r="CS49" s="60"/>
      <c r="CT49" s="60"/>
      <c r="CU49" s="60"/>
      <c r="CV49" s="60"/>
      <c r="CW49" s="60"/>
      <c r="CX49" s="60"/>
      <c r="CY49" s="60"/>
      <c r="CZ49" s="60"/>
      <c r="DA49" s="60"/>
      <c r="DB49" s="60"/>
      <c r="DC49" s="60"/>
      <c r="DD49" s="60"/>
      <c r="DE49" s="60"/>
      <c r="DF49" s="60"/>
      <c r="DG49" s="60"/>
      <c r="DH49" s="60"/>
      <c r="DI49" s="60"/>
      <c r="DJ49" s="60"/>
      <c r="DK49" s="60"/>
      <c r="DL49" s="60"/>
      <c r="DM49" s="60"/>
      <c r="DN49" s="60"/>
      <c r="DO49" s="60"/>
      <c r="DP49" s="60"/>
      <c r="DQ49" s="60"/>
      <c r="DR49" s="60"/>
      <c r="DS49" s="60"/>
      <c r="DT49" s="60"/>
      <c r="DU49" s="60"/>
      <c r="DV49" s="60"/>
      <c r="DW49" s="60"/>
      <c r="DX49" s="60"/>
      <c r="DY49" s="60"/>
      <c r="DZ49" s="60"/>
      <c r="EA49" s="60"/>
      <c r="EB49" s="60"/>
      <c r="EC49" s="60"/>
      <c r="ED49" s="60"/>
      <c r="EE49" s="60"/>
      <c r="EF49" s="60"/>
      <c r="EG49" s="60"/>
      <c r="EH49" s="60"/>
      <c r="EI49" s="60"/>
      <c r="EJ49" s="60"/>
      <c r="EK49" s="60"/>
      <c r="EL49" s="60"/>
      <c r="EM49" s="60"/>
      <c r="EN49" s="60"/>
      <c r="EO49" s="60"/>
      <c r="EP49" s="60"/>
      <c r="EQ49" s="60"/>
      <c r="ER49" s="60"/>
      <c r="ES49" s="60"/>
      <c r="ET49" s="60"/>
      <c r="EU49" s="60"/>
      <c r="EV49" s="60"/>
      <c r="EW49" s="60"/>
      <c r="EX49" s="60"/>
      <c r="EY49" s="60"/>
      <c r="EZ49" s="60"/>
      <c r="FA49" s="60"/>
      <c r="FB49" s="60"/>
      <c r="FC49" s="60"/>
      <c r="FD49" s="60"/>
      <c r="FE49" s="60"/>
      <c r="FF49" s="60"/>
      <c r="FG49" s="60"/>
      <c r="FH49" s="60"/>
      <c r="FI49" s="60"/>
      <c r="FJ49" s="60"/>
      <c r="FK49" s="60"/>
      <c r="FL49" s="60"/>
      <c r="FM49" s="60"/>
      <c r="FN49" s="60"/>
      <c r="FO49" s="60"/>
      <c r="FP49" s="60"/>
      <c r="FQ49" s="60"/>
      <c r="FR49" s="60"/>
      <c r="FS49" s="60"/>
      <c r="FT49" s="60"/>
      <c r="FU49" s="60"/>
      <c r="FV49" s="60"/>
      <c r="FW49" s="60"/>
      <c r="FX49" s="60"/>
      <c r="FY49" s="60"/>
      <c r="FZ49" s="60"/>
      <c r="GA49" s="60"/>
      <c r="GB49" s="60"/>
      <c r="GC49" s="60"/>
      <c r="GD49" s="60"/>
      <c r="GE49" s="60"/>
      <c r="GF49" s="60"/>
      <c r="GG49" s="60"/>
      <c r="GH49" s="60"/>
      <c r="GI49" s="60"/>
      <c r="GJ49" s="60"/>
      <c r="GK49" s="60"/>
      <c r="GL49" s="60"/>
      <c r="GM49" s="60"/>
      <c r="GN49" s="60"/>
      <c r="GO49" s="60"/>
      <c r="GP49" s="60"/>
      <c r="GQ49" s="60"/>
      <c r="GR49" s="60"/>
      <c r="GS49" s="60">
        <v>8.0831650833269606</v>
      </c>
      <c r="GT49" s="60">
        <v>212.82163711523199</v>
      </c>
      <c r="GU49" s="60">
        <v>8.1034828267676904</v>
      </c>
      <c r="GV49" s="60">
        <v>212.82163711523199</v>
      </c>
      <c r="GW49" s="60">
        <v>8.0751135445474596</v>
      </c>
      <c r="GX49" s="60">
        <v>212.196576662502</v>
      </c>
      <c r="GY49" s="60">
        <v>8.0889466175333897</v>
      </c>
      <c r="GZ49" s="60">
        <v>212.196576662502</v>
      </c>
      <c r="HA49" s="60">
        <v>8.0005717915318506</v>
      </c>
      <c r="HB49" s="60">
        <v>212.196576662502</v>
      </c>
      <c r="HC49" s="60">
        <v>8.1634883705490005</v>
      </c>
      <c r="HD49" s="60">
        <v>212.196576662502</v>
      </c>
      <c r="HE49" s="60"/>
      <c r="HF49" s="60"/>
      <c r="HG49" s="60"/>
      <c r="HH49" s="60"/>
      <c r="HI49" s="60"/>
      <c r="HJ49" s="60"/>
      <c r="HK49" s="60"/>
      <c r="HL49" s="60">
        <v>2.4109616571952899E-2</v>
      </c>
      <c r="HM49" s="60">
        <v>2.03177434407351E-2</v>
      </c>
      <c r="HN49" s="60">
        <v>2.03177434407351E-2</v>
      </c>
      <c r="HO49" s="60">
        <v>8.0831650833269606</v>
      </c>
    </row>
    <row r="50" spans="1:223" ht="12" customHeight="1" x14ac:dyDescent="0.35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  <c r="CL50" s="60"/>
      <c r="CM50" s="60"/>
      <c r="CN50" s="60"/>
      <c r="CO50" s="60"/>
      <c r="CP50" s="60"/>
      <c r="CQ50" s="60"/>
      <c r="CR50" s="60"/>
      <c r="CS50" s="60"/>
      <c r="CT50" s="60"/>
      <c r="CU50" s="60"/>
      <c r="CV50" s="60"/>
      <c r="CW50" s="60"/>
      <c r="CX50" s="60"/>
      <c r="CY50" s="60"/>
      <c r="CZ50" s="60"/>
      <c r="DA50" s="60"/>
      <c r="DB50" s="60"/>
      <c r="DC50" s="60"/>
      <c r="DD50" s="60"/>
      <c r="DE50" s="60"/>
      <c r="DF50" s="60"/>
      <c r="DG50" s="60"/>
      <c r="DH50" s="60"/>
      <c r="DI50" s="60"/>
      <c r="DJ50" s="60"/>
      <c r="DK50" s="60"/>
      <c r="DL50" s="60"/>
      <c r="DM50" s="60"/>
      <c r="DN50" s="60"/>
      <c r="DO50" s="60"/>
      <c r="DP50" s="60"/>
      <c r="DQ50" s="60"/>
      <c r="DR50" s="60"/>
      <c r="DS50" s="60"/>
      <c r="DT50" s="60"/>
      <c r="DU50" s="60"/>
      <c r="DV50" s="60"/>
      <c r="DW50" s="60"/>
      <c r="DX50" s="60"/>
      <c r="DY50" s="60"/>
      <c r="DZ50" s="60"/>
      <c r="EA50" s="60"/>
      <c r="EB50" s="60"/>
      <c r="EC50" s="60"/>
      <c r="ED50" s="60"/>
      <c r="EE50" s="60"/>
      <c r="EF50" s="60"/>
      <c r="EG50" s="60"/>
      <c r="EH50" s="60"/>
      <c r="EI50" s="60"/>
      <c r="EJ50" s="60"/>
      <c r="EK50" s="60"/>
      <c r="EL50" s="60"/>
      <c r="EM50" s="60"/>
      <c r="EN50" s="60"/>
      <c r="EO50" s="60"/>
      <c r="EP50" s="60"/>
      <c r="EQ50" s="60"/>
      <c r="ER50" s="60"/>
      <c r="ES50" s="60"/>
      <c r="ET50" s="60"/>
      <c r="EU50" s="60"/>
      <c r="EV50" s="60"/>
      <c r="EW50" s="60"/>
      <c r="EX50" s="60"/>
      <c r="EY50" s="60"/>
      <c r="EZ50" s="60"/>
      <c r="FA50" s="60"/>
      <c r="FB50" s="60"/>
      <c r="FC50" s="60"/>
      <c r="FD50" s="60"/>
      <c r="FE50" s="60"/>
      <c r="FF50" s="60"/>
      <c r="FG50" s="60"/>
      <c r="FH50" s="60"/>
      <c r="FI50" s="60"/>
      <c r="FJ50" s="60"/>
      <c r="FK50" s="60"/>
      <c r="FL50" s="60"/>
      <c r="FM50" s="60"/>
      <c r="FN50" s="60"/>
      <c r="FO50" s="60"/>
      <c r="FP50" s="60"/>
      <c r="FQ50" s="60"/>
      <c r="FR50" s="60"/>
      <c r="FS50" s="60"/>
      <c r="FT50" s="60"/>
      <c r="FU50" s="60"/>
      <c r="FV50" s="60"/>
      <c r="FW50" s="60"/>
      <c r="FX50" s="60"/>
      <c r="FY50" s="60"/>
      <c r="FZ50" s="60"/>
      <c r="GA50" s="60"/>
      <c r="GB50" s="60"/>
      <c r="GC50" s="60"/>
      <c r="GD50" s="60"/>
      <c r="GE50" s="60"/>
      <c r="GF50" s="60"/>
      <c r="GG50" s="60"/>
      <c r="GH50" s="60"/>
      <c r="GI50" s="60"/>
      <c r="GJ50" s="60"/>
      <c r="GK50" s="60"/>
      <c r="GL50" s="60"/>
      <c r="GM50" s="60"/>
      <c r="GN50" s="60"/>
      <c r="GO50" s="60"/>
      <c r="GP50" s="60"/>
      <c r="GQ50" s="60"/>
      <c r="GR50" s="60"/>
      <c r="GS50" s="60">
        <v>8.0618413689127095</v>
      </c>
      <c r="GT50" s="60">
        <v>201.078391534274</v>
      </c>
      <c r="GU50" s="60">
        <v>8.0946410547774104</v>
      </c>
      <c r="GV50" s="60">
        <v>201.078391534274</v>
      </c>
      <c r="GW50" s="60">
        <v>8.0752616417463798</v>
      </c>
      <c r="GX50" s="60">
        <v>212.273032199309</v>
      </c>
      <c r="GY50" s="60">
        <v>8.0890761805470603</v>
      </c>
      <c r="GZ50" s="60">
        <v>212.273032199309</v>
      </c>
      <c r="HA50" s="60">
        <v>8.0007114079737605</v>
      </c>
      <c r="HB50" s="60">
        <v>212.273032199309</v>
      </c>
      <c r="HC50" s="60">
        <v>8.1636264143196904</v>
      </c>
      <c r="HD50" s="60">
        <v>212.273032199309</v>
      </c>
      <c r="HE50" s="60"/>
      <c r="HF50" s="60"/>
      <c r="HG50" s="60"/>
      <c r="HH50" s="60"/>
      <c r="HI50" s="60"/>
      <c r="HJ50" s="60"/>
      <c r="HK50" s="60"/>
      <c r="HL50" s="60">
        <v>3.82466667996526E-2</v>
      </c>
      <c r="HM50" s="60">
        <v>3.2799685864700799E-2</v>
      </c>
      <c r="HN50" s="60">
        <v>3.2799685864700799E-2</v>
      </c>
      <c r="HO50" s="60">
        <v>8.0618413689127095</v>
      </c>
    </row>
    <row r="51" spans="1:223" ht="12" customHeight="1" x14ac:dyDescent="0.35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  <c r="CN51" s="60"/>
      <c r="CO51" s="60"/>
      <c r="CP51" s="60"/>
      <c r="CQ51" s="60"/>
      <c r="CR51" s="60"/>
      <c r="CS51" s="60"/>
      <c r="CT51" s="60"/>
      <c r="CU51" s="60"/>
      <c r="CV51" s="60"/>
      <c r="CW51" s="60"/>
      <c r="CX51" s="60"/>
      <c r="CY51" s="60"/>
      <c r="CZ51" s="60"/>
      <c r="DA51" s="60"/>
      <c r="DB51" s="60"/>
      <c r="DC51" s="60"/>
      <c r="DD51" s="60"/>
      <c r="DE51" s="60"/>
      <c r="DF51" s="60"/>
      <c r="DG51" s="60"/>
      <c r="DH51" s="60"/>
      <c r="DI51" s="60"/>
      <c r="DJ51" s="60"/>
      <c r="DK51" s="60"/>
      <c r="DL51" s="60"/>
      <c r="DM51" s="60"/>
      <c r="DN51" s="60"/>
      <c r="DO51" s="60"/>
      <c r="DP51" s="60"/>
      <c r="DQ51" s="60"/>
      <c r="DR51" s="60"/>
      <c r="DS51" s="60"/>
      <c r="DT51" s="60"/>
      <c r="DU51" s="60"/>
      <c r="DV51" s="60"/>
      <c r="DW51" s="60"/>
      <c r="DX51" s="60"/>
      <c r="DY51" s="60"/>
      <c r="DZ51" s="60"/>
      <c r="EA51" s="60"/>
      <c r="EB51" s="60"/>
      <c r="EC51" s="60"/>
      <c r="ED51" s="60"/>
      <c r="EE51" s="60"/>
      <c r="EF51" s="60"/>
      <c r="EG51" s="60"/>
      <c r="EH51" s="60"/>
      <c r="EI51" s="60"/>
      <c r="EJ51" s="60"/>
      <c r="EK51" s="60"/>
      <c r="EL51" s="60"/>
      <c r="EM51" s="60"/>
      <c r="EN51" s="60"/>
      <c r="EO51" s="60"/>
      <c r="EP51" s="60"/>
      <c r="EQ51" s="60"/>
      <c r="ER51" s="60"/>
      <c r="ES51" s="60"/>
      <c r="ET51" s="60"/>
      <c r="EU51" s="60"/>
      <c r="EV51" s="60"/>
      <c r="EW51" s="60"/>
      <c r="EX51" s="60"/>
      <c r="EY51" s="60"/>
      <c r="EZ51" s="60"/>
      <c r="FA51" s="60"/>
      <c r="FB51" s="60"/>
      <c r="FC51" s="60"/>
      <c r="FD51" s="60"/>
      <c r="FE51" s="60"/>
      <c r="FF51" s="60"/>
      <c r="FG51" s="60"/>
      <c r="FH51" s="60"/>
      <c r="FI51" s="60"/>
      <c r="FJ51" s="60"/>
      <c r="FK51" s="60"/>
      <c r="FL51" s="60"/>
      <c r="FM51" s="60"/>
      <c r="FN51" s="60"/>
      <c r="FO51" s="60"/>
      <c r="FP51" s="60"/>
      <c r="FQ51" s="60"/>
      <c r="FR51" s="60"/>
      <c r="FS51" s="60"/>
      <c r="FT51" s="60"/>
      <c r="FU51" s="60"/>
      <c r="FV51" s="60"/>
      <c r="FW51" s="60"/>
      <c r="FX51" s="60"/>
      <c r="FY51" s="60"/>
      <c r="FZ51" s="60"/>
      <c r="GA51" s="60"/>
      <c r="GB51" s="60"/>
      <c r="GC51" s="60"/>
      <c r="GD51" s="60"/>
      <c r="GE51" s="60"/>
      <c r="GF51" s="60"/>
      <c r="GG51" s="60"/>
      <c r="GH51" s="60"/>
      <c r="GI51" s="60"/>
      <c r="GJ51" s="60"/>
      <c r="GK51" s="60"/>
      <c r="GL51" s="60"/>
      <c r="GM51" s="60"/>
      <c r="GN51" s="60"/>
      <c r="GO51" s="60"/>
      <c r="GP51" s="60"/>
      <c r="GQ51" s="60"/>
      <c r="GR51" s="60"/>
      <c r="GS51" s="60">
        <v>8.1313009545801709</v>
      </c>
      <c r="GT51" s="60">
        <v>239.33068457284901</v>
      </c>
      <c r="GU51" s="60">
        <v>8.1712149583218707</v>
      </c>
      <c r="GV51" s="60">
        <v>239.33068457284901</v>
      </c>
      <c r="GW51" s="60">
        <v>8.0763238686476502</v>
      </c>
      <c r="GX51" s="60">
        <v>212.82163711523199</v>
      </c>
      <c r="GY51" s="60">
        <v>8.0900062980062604</v>
      </c>
      <c r="GZ51" s="60">
        <v>212.82163711523199</v>
      </c>
      <c r="HA51" s="60">
        <v>8.0017131547378</v>
      </c>
      <c r="HB51" s="60">
        <v>212.82163711523199</v>
      </c>
      <c r="HC51" s="60">
        <v>8.1646170119161106</v>
      </c>
      <c r="HD51" s="60">
        <v>212.82163711523199</v>
      </c>
      <c r="HE51" s="60"/>
      <c r="HF51" s="60"/>
      <c r="HG51" s="60"/>
      <c r="HH51" s="60"/>
      <c r="HI51" s="60"/>
      <c r="HJ51" s="60"/>
      <c r="HK51" s="60"/>
      <c r="HL51" s="60">
        <v>4.6557021623118498E-2</v>
      </c>
      <c r="HM51" s="60">
        <v>3.9914003741696298E-2</v>
      </c>
      <c r="HN51" s="60">
        <v>3.9914003741696298E-2</v>
      </c>
      <c r="HO51" s="60">
        <v>8.1313009545801709</v>
      </c>
    </row>
    <row r="52" spans="1:223" ht="12" customHeight="1" x14ac:dyDescent="0.35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  <c r="CR52" s="60"/>
      <c r="CS52" s="60"/>
      <c r="CT52" s="60"/>
      <c r="CU52" s="60"/>
      <c r="CV52" s="60"/>
      <c r="CW52" s="60"/>
      <c r="CX52" s="60"/>
      <c r="CY52" s="60"/>
      <c r="CZ52" s="60"/>
      <c r="DA52" s="60"/>
      <c r="DB52" s="60"/>
      <c r="DC52" s="60"/>
      <c r="DD52" s="60"/>
      <c r="DE52" s="60"/>
      <c r="DF52" s="60"/>
      <c r="DG52" s="60"/>
      <c r="DH52" s="60"/>
      <c r="DI52" s="60"/>
      <c r="DJ52" s="60"/>
      <c r="DK52" s="60"/>
      <c r="DL52" s="60"/>
      <c r="DM52" s="60"/>
      <c r="DN52" s="60"/>
      <c r="DO52" s="60"/>
      <c r="DP52" s="60"/>
      <c r="DQ52" s="60"/>
      <c r="DR52" s="60"/>
      <c r="DS52" s="60"/>
      <c r="DT52" s="60"/>
      <c r="DU52" s="60"/>
      <c r="DV52" s="60"/>
      <c r="DW52" s="60"/>
      <c r="DX52" s="60"/>
      <c r="DY52" s="60"/>
      <c r="DZ52" s="60"/>
      <c r="EA52" s="60"/>
      <c r="EB52" s="60"/>
      <c r="EC52" s="60"/>
      <c r="ED52" s="60"/>
      <c r="EE52" s="60"/>
      <c r="EF52" s="60"/>
      <c r="EG52" s="60"/>
      <c r="EH52" s="60"/>
      <c r="EI52" s="60"/>
      <c r="EJ52" s="60"/>
      <c r="EK52" s="60"/>
      <c r="EL52" s="60"/>
      <c r="EM52" s="60"/>
      <c r="EN52" s="60"/>
      <c r="EO52" s="60"/>
      <c r="EP52" s="60"/>
      <c r="EQ52" s="60"/>
      <c r="ER52" s="60"/>
      <c r="ES52" s="60"/>
      <c r="ET52" s="60"/>
      <c r="EU52" s="60"/>
      <c r="EV52" s="60"/>
      <c r="EW52" s="60"/>
      <c r="EX52" s="60"/>
      <c r="EY52" s="60"/>
      <c r="EZ52" s="60"/>
      <c r="FA52" s="60"/>
      <c r="FB52" s="60"/>
      <c r="FC52" s="60"/>
      <c r="FD52" s="60"/>
      <c r="FE52" s="60"/>
      <c r="FF52" s="60"/>
      <c r="FG52" s="60"/>
      <c r="FH52" s="60"/>
      <c r="FI52" s="60"/>
      <c r="FJ52" s="60"/>
      <c r="FK52" s="60"/>
      <c r="FL52" s="60"/>
      <c r="FM52" s="60"/>
      <c r="FN52" s="60"/>
      <c r="FO52" s="60"/>
      <c r="FP52" s="60"/>
      <c r="FQ52" s="60"/>
      <c r="FR52" s="60"/>
      <c r="FS52" s="60"/>
      <c r="FT52" s="60"/>
      <c r="FU52" s="60"/>
      <c r="FV52" s="60"/>
      <c r="FW52" s="60"/>
      <c r="FX52" s="60"/>
      <c r="FY52" s="60"/>
      <c r="FZ52" s="60"/>
      <c r="GA52" s="60"/>
      <c r="GB52" s="60"/>
      <c r="GC52" s="60"/>
      <c r="GD52" s="60"/>
      <c r="GE52" s="60"/>
      <c r="GF52" s="60"/>
      <c r="GG52" s="60"/>
      <c r="GH52" s="60"/>
      <c r="GI52" s="60"/>
      <c r="GJ52" s="60"/>
      <c r="GK52" s="60"/>
      <c r="GL52" s="60"/>
      <c r="GM52" s="60"/>
      <c r="GN52" s="60"/>
      <c r="GO52" s="60"/>
      <c r="GP52" s="60"/>
      <c r="GQ52" s="60"/>
      <c r="GR52" s="60"/>
      <c r="GS52" s="60">
        <v>8.1298908928087705</v>
      </c>
      <c r="GT52" s="60">
        <v>238.554145300926</v>
      </c>
      <c r="GU52" s="60">
        <v>8.1689425801812501</v>
      </c>
      <c r="GV52" s="60">
        <v>238.554145300926</v>
      </c>
      <c r="GW52" s="60">
        <v>8.0765151594362994</v>
      </c>
      <c r="GX52" s="60">
        <v>212.920475508854</v>
      </c>
      <c r="GY52" s="60">
        <v>8.0901739542675095</v>
      </c>
      <c r="GZ52" s="60">
        <v>212.920475508854</v>
      </c>
      <c r="HA52" s="60">
        <v>8.00189361995327</v>
      </c>
      <c r="HB52" s="60">
        <v>212.920475508854</v>
      </c>
      <c r="HC52" s="60">
        <v>8.1647954937505407</v>
      </c>
      <c r="HD52" s="60">
        <v>212.920475508854</v>
      </c>
      <c r="HE52" s="60"/>
      <c r="HF52" s="60"/>
      <c r="HG52" s="60"/>
      <c r="HH52" s="60"/>
      <c r="HI52" s="60"/>
      <c r="HJ52" s="60"/>
      <c r="HK52" s="60"/>
      <c r="HL52" s="60">
        <v>4.5792515442213598E-2</v>
      </c>
      <c r="HM52" s="60">
        <v>3.9051687372481297E-2</v>
      </c>
      <c r="HN52" s="60">
        <v>3.9051687372481297E-2</v>
      </c>
      <c r="HO52" s="60">
        <v>8.1298908928087705</v>
      </c>
    </row>
    <row r="53" spans="1:223" ht="12" customHeight="1" x14ac:dyDescent="0.35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  <c r="DL53" s="60"/>
      <c r="DM53" s="60"/>
      <c r="DN53" s="60"/>
      <c r="DO53" s="60"/>
      <c r="DP53" s="60"/>
      <c r="DQ53" s="60"/>
      <c r="DR53" s="60"/>
      <c r="DS53" s="60"/>
      <c r="DT53" s="60"/>
      <c r="DU53" s="60"/>
      <c r="DV53" s="60"/>
      <c r="DW53" s="60"/>
      <c r="DX53" s="60"/>
      <c r="DY53" s="60"/>
      <c r="DZ53" s="60"/>
      <c r="EA53" s="60"/>
      <c r="EB53" s="60"/>
      <c r="EC53" s="60"/>
      <c r="ED53" s="60"/>
      <c r="EE53" s="60"/>
      <c r="EF53" s="60"/>
      <c r="EG53" s="60"/>
      <c r="EH53" s="60"/>
      <c r="EI53" s="60"/>
      <c r="EJ53" s="60"/>
      <c r="EK53" s="60"/>
      <c r="EL53" s="60"/>
      <c r="EM53" s="60"/>
      <c r="EN53" s="60"/>
      <c r="EO53" s="60"/>
      <c r="EP53" s="60"/>
      <c r="EQ53" s="60"/>
      <c r="ER53" s="60"/>
      <c r="ES53" s="60"/>
      <c r="ET53" s="60"/>
      <c r="EU53" s="60"/>
      <c r="EV53" s="60"/>
      <c r="EW53" s="60"/>
      <c r="EX53" s="60"/>
      <c r="EY53" s="60"/>
      <c r="EZ53" s="60"/>
      <c r="FA53" s="60"/>
      <c r="FB53" s="60"/>
      <c r="FC53" s="60"/>
      <c r="FD53" s="60"/>
      <c r="FE53" s="60"/>
      <c r="FF53" s="60"/>
      <c r="FG53" s="60"/>
      <c r="FH53" s="60"/>
      <c r="FI53" s="60"/>
      <c r="FJ53" s="60"/>
      <c r="FK53" s="60"/>
      <c r="FL53" s="60"/>
      <c r="FM53" s="60"/>
      <c r="FN53" s="60"/>
      <c r="FO53" s="60"/>
      <c r="FP53" s="60"/>
      <c r="FQ53" s="60"/>
      <c r="FR53" s="60"/>
      <c r="FS53" s="60"/>
      <c r="FT53" s="60"/>
      <c r="FU53" s="60"/>
      <c r="FV53" s="60"/>
      <c r="FW53" s="60"/>
      <c r="FX53" s="60"/>
      <c r="FY53" s="60"/>
      <c r="FZ53" s="60"/>
      <c r="GA53" s="60"/>
      <c r="GB53" s="60"/>
      <c r="GC53" s="60"/>
      <c r="GD53" s="60"/>
      <c r="GE53" s="60"/>
      <c r="GF53" s="60"/>
      <c r="GG53" s="60"/>
      <c r="GH53" s="60"/>
      <c r="GI53" s="60"/>
      <c r="GJ53" s="60"/>
      <c r="GK53" s="60"/>
      <c r="GL53" s="60"/>
      <c r="GM53" s="60"/>
      <c r="GN53" s="60"/>
      <c r="GO53" s="60"/>
      <c r="GP53" s="60"/>
      <c r="GQ53" s="60"/>
      <c r="GR53" s="60"/>
      <c r="GS53" s="60">
        <v>8.16144973179407</v>
      </c>
      <c r="GT53" s="60">
        <v>255.934006485276</v>
      </c>
      <c r="GU53" s="60">
        <v>8.1701031267124407</v>
      </c>
      <c r="GV53" s="60">
        <v>255.934006485276</v>
      </c>
      <c r="GW53" s="60">
        <v>8.0766705265226602</v>
      </c>
      <c r="GX53" s="60">
        <v>213.000762221786</v>
      </c>
      <c r="GY53" s="60">
        <v>8.0903101609076895</v>
      </c>
      <c r="GZ53" s="60">
        <v>213.000762221786</v>
      </c>
      <c r="HA53" s="60">
        <v>8.0020402095277792</v>
      </c>
      <c r="HB53" s="60">
        <v>213.000762221786</v>
      </c>
      <c r="HC53" s="60">
        <v>8.1649404779025598</v>
      </c>
      <c r="HD53" s="60">
        <v>213.000762221786</v>
      </c>
      <c r="HE53" s="60"/>
      <c r="HF53" s="60"/>
      <c r="HG53" s="60"/>
      <c r="HH53" s="60"/>
      <c r="HI53" s="60"/>
      <c r="HJ53" s="60"/>
      <c r="HK53" s="60"/>
      <c r="HL53" s="60">
        <v>1.1548583953599799E-2</v>
      </c>
      <c r="HM53" s="60">
        <v>8.6533949183689209E-3</v>
      </c>
      <c r="HN53" s="60">
        <v>8.6533949183689209E-3</v>
      </c>
      <c r="HO53" s="60">
        <v>8.16144973179407</v>
      </c>
    </row>
    <row r="54" spans="1:223" ht="12" customHeight="1" x14ac:dyDescent="0.35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  <c r="CN54" s="60"/>
      <c r="CO54" s="60"/>
      <c r="CP54" s="60"/>
      <c r="CQ54" s="60"/>
      <c r="CR54" s="60"/>
      <c r="CS54" s="60"/>
      <c r="CT54" s="60"/>
      <c r="CU54" s="60"/>
      <c r="CV54" s="60"/>
      <c r="CW54" s="60"/>
      <c r="CX54" s="60"/>
      <c r="CY54" s="60"/>
      <c r="CZ54" s="60"/>
      <c r="DA54" s="60"/>
      <c r="DB54" s="60"/>
      <c r="DC54" s="60"/>
      <c r="DD54" s="60"/>
      <c r="DE54" s="60"/>
      <c r="DF54" s="60"/>
      <c r="DG54" s="60"/>
      <c r="DH54" s="60"/>
      <c r="DI54" s="60"/>
      <c r="DJ54" s="60"/>
      <c r="DK54" s="60"/>
      <c r="DL54" s="60"/>
      <c r="DM54" s="60"/>
      <c r="DN54" s="60"/>
      <c r="DO54" s="60"/>
      <c r="DP54" s="60"/>
      <c r="DQ54" s="60"/>
      <c r="DR54" s="60"/>
      <c r="DS54" s="60"/>
      <c r="DT54" s="60"/>
      <c r="DU54" s="60"/>
      <c r="DV54" s="60"/>
      <c r="DW54" s="60"/>
      <c r="DX54" s="60"/>
      <c r="DY54" s="60"/>
      <c r="DZ54" s="60"/>
      <c r="EA54" s="60"/>
      <c r="EB54" s="60"/>
      <c r="EC54" s="60"/>
      <c r="ED54" s="60"/>
      <c r="EE54" s="60"/>
      <c r="EF54" s="60"/>
      <c r="EG54" s="60"/>
      <c r="EH54" s="60"/>
      <c r="EI54" s="60"/>
      <c r="EJ54" s="60"/>
      <c r="EK54" s="60"/>
      <c r="EL54" s="60"/>
      <c r="EM54" s="60"/>
      <c r="EN54" s="60"/>
      <c r="EO54" s="60"/>
      <c r="EP54" s="60"/>
      <c r="EQ54" s="60"/>
      <c r="ER54" s="60"/>
      <c r="ES54" s="60"/>
      <c r="ET54" s="60"/>
      <c r="EU54" s="60"/>
      <c r="EV54" s="60"/>
      <c r="EW54" s="60"/>
      <c r="EX54" s="60"/>
      <c r="EY54" s="60"/>
      <c r="EZ54" s="60"/>
      <c r="FA54" s="60"/>
      <c r="FB54" s="60"/>
      <c r="FC54" s="60"/>
      <c r="FD54" s="60"/>
      <c r="FE54" s="60"/>
      <c r="FF54" s="60"/>
      <c r="FG54" s="60"/>
      <c r="FH54" s="60"/>
      <c r="FI54" s="60"/>
      <c r="FJ54" s="60"/>
      <c r="FK54" s="60"/>
      <c r="FL54" s="60"/>
      <c r="FM54" s="60"/>
      <c r="FN54" s="60"/>
      <c r="FO54" s="60"/>
      <c r="FP54" s="60"/>
      <c r="FQ54" s="60"/>
      <c r="FR54" s="60"/>
      <c r="FS54" s="60"/>
      <c r="FT54" s="60"/>
      <c r="FU54" s="60"/>
      <c r="FV54" s="60"/>
      <c r="FW54" s="60"/>
      <c r="FX54" s="60"/>
      <c r="FY54" s="60"/>
      <c r="FZ54" s="60"/>
      <c r="GA54" s="60"/>
      <c r="GB54" s="60"/>
      <c r="GC54" s="60"/>
      <c r="GD54" s="60"/>
      <c r="GE54" s="60"/>
      <c r="GF54" s="60"/>
      <c r="GG54" s="60"/>
      <c r="GH54" s="60"/>
      <c r="GI54" s="60"/>
      <c r="GJ54" s="60"/>
      <c r="GK54" s="60"/>
      <c r="GL54" s="60"/>
      <c r="GM54" s="60"/>
      <c r="GN54" s="60"/>
      <c r="GO54" s="60"/>
      <c r="GP54" s="60"/>
      <c r="GQ54" s="60"/>
      <c r="GR54" s="60"/>
      <c r="GS54" s="60">
        <v>8.1173394770071194</v>
      </c>
      <c r="GT54" s="60">
        <v>231.64191813054799</v>
      </c>
      <c r="GU54" s="60">
        <v>8.1439493217409495</v>
      </c>
      <c r="GV54" s="60">
        <v>231.64191813054799</v>
      </c>
      <c r="GW54" s="60">
        <v>8.0772813828255803</v>
      </c>
      <c r="GX54" s="60">
        <v>213.316511246023</v>
      </c>
      <c r="GY54" s="60">
        <v>8.0908459964580501</v>
      </c>
      <c r="GZ54" s="60">
        <v>213.316511246023</v>
      </c>
      <c r="HA54" s="60">
        <v>8.0026166876199198</v>
      </c>
      <c r="HB54" s="60">
        <v>213.316511246023</v>
      </c>
      <c r="HC54" s="60">
        <v>8.1655106916637106</v>
      </c>
      <c r="HD54" s="60">
        <v>213.316511246023</v>
      </c>
      <c r="HE54" s="60"/>
      <c r="HF54" s="60"/>
      <c r="HG54" s="60"/>
      <c r="HH54" s="60"/>
      <c r="HI54" s="60"/>
      <c r="HJ54" s="60"/>
      <c r="HK54" s="60"/>
      <c r="HL54" s="60">
        <v>3.1809310896328602E-2</v>
      </c>
      <c r="HM54" s="60">
        <v>2.6609844733833699E-2</v>
      </c>
      <c r="HN54" s="60">
        <v>2.6609844733833699E-2</v>
      </c>
      <c r="HO54" s="60">
        <v>8.1173394770071194</v>
      </c>
    </row>
    <row r="55" spans="1:223" ht="12" customHeight="1" x14ac:dyDescent="0.3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  <c r="CM55" s="60"/>
      <c r="CN55" s="60"/>
      <c r="CO55" s="60"/>
      <c r="CP55" s="60"/>
      <c r="CQ55" s="60"/>
      <c r="CR55" s="60"/>
      <c r="CS55" s="60"/>
      <c r="CT55" s="60"/>
      <c r="CU55" s="60"/>
      <c r="CV55" s="60"/>
      <c r="CW55" s="60"/>
      <c r="CX55" s="60"/>
      <c r="CY55" s="60"/>
      <c r="CZ55" s="60"/>
      <c r="DA55" s="60"/>
      <c r="DB55" s="60"/>
      <c r="DC55" s="60"/>
      <c r="DD55" s="60"/>
      <c r="DE55" s="60"/>
      <c r="DF55" s="60"/>
      <c r="DG55" s="60"/>
      <c r="DH55" s="60"/>
      <c r="DI55" s="60"/>
      <c r="DJ55" s="60"/>
      <c r="DK55" s="60"/>
      <c r="DL55" s="60"/>
      <c r="DM55" s="60"/>
      <c r="DN55" s="60"/>
      <c r="DO55" s="60"/>
      <c r="DP55" s="60"/>
      <c r="DQ55" s="60"/>
      <c r="DR55" s="60"/>
      <c r="DS55" s="60"/>
      <c r="DT55" s="60"/>
      <c r="DU55" s="60"/>
      <c r="DV55" s="60"/>
      <c r="DW55" s="60"/>
      <c r="DX55" s="60"/>
      <c r="DY55" s="60"/>
      <c r="DZ55" s="60"/>
      <c r="EA55" s="60"/>
      <c r="EB55" s="60"/>
      <c r="EC55" s="60"/>
      <c r="ED55" s="60"/>
      <c r="EE55" s="60"/>
      <c r="EF55" s="60"/>
      <c r="EG55" s="60"/>
      <c r="EH55" s="60"/>
      <c r="EI55" s="60"/>
      <c r="EJ55" s="60"/>
      <c r="EK55" s="60"/>
      <c r="EL55" s="60"/>
      <c r="EM55" s="60"/>
      <c r="EN55" s="60"/>
      <c r="EO55" s="60"/>
      <c r="EP55" s="60"/>
      <c r="EQ55" s="60"/>
      <c r="ER55" s="60"/>
      <c r="ES55" s="60"/>
      <c r="ET55" s="60"/>
      <c r="EU55" s="60"/>
      <c r="EV55" s="60"/>
      <c r="EW55" s="60"/>
      <c r="EX55" s="60"/>
      <c r="EY55" s="60"/>
      <c r="EZ55" s="60"/>
      <c r="FA55" s="60"/>
      <c r="FB55" s="60"/>
      <c r="FC55" s="60"/>
      <c r="FD55" s="60"/>
      <c r="FE55" s="60"/>
      <c r="FF55" s="60"/>
      <c r="FG55" s="60"/>
      <c r="FH55" s="60"/>
      <c r="FI55" s="60"/>
      <c r="FJ55" s="60"/>
      <c r="FK55" s="60"/>
      <c r="FL55" s="60"/>
      <c r="FM55" s="60"/>
      <c r="FN55" s="60"/>
      <c r="FO55" s="60"/>
      <c r="FP55" s="60"/>
      <c r="FQ55" s="60"/>
      <c r="FR55" s="60"/>
      <c r="FS55" s="60"/>
      <c r="FT55" s="60"/>
      <c r="FU55" s="60"/>
      <c r="FV55" s="60"/>
      <c r="FW55" s="60"/>
      <c r="FX55" s="60"/>
      <c r="FY55" s="60"/>
      <c r="FZ55" s="60"/>
      <c r="GA55" s="60"/>
      <c r="GB55" s="60"/>
      <c r="GC55" s="60"/>
      <c r="GD55" s="60"/>
      <c r="GE55" s="60"/>
      <c r="GF55" s="60"/>
      <c r="GG55" s="60"/>
      <c r="GH55" s="60"/>
      <c r="GI55" s="60"/>
      <c r="GJ55" s="60"/>
      <c r="GK55" s="60"/>
      <c r="GL55" s="60"/>
      <c r="GM55" s="60"/>
      <c r="GN55" s="60"/>
      <c r="GO55" s="60"/>
      <c r="GP55" s="60"/>
      <c r="GQ55" s="60"/>
      <c r="GR55" s="60"/>
      <c r="GS55" s="60">
        <v>8.1739315174097005</v>
      </c>
      <c r="GT55" s="60">
        <v>262.80788741079198</v>
      </c>
      <c r="GU55" s="60">
        <v>8.2024692928739604</v>
      </c>
      <c r="GV55" s="60">
        <v>262.80788741079198</v>
      </c>
      <c r="GW55" s="60">
        <v>8.0774248896373404</v>
      </c>
      <c r="GX55" s="60">
        <v>213.39070937416901</v>
      </c>
      <c r="GY55" s="60">
        <v>8.0909719517270595</v>
      </c>
      <c r="GZ55" s="60">
        <v>213.39070937416901</v>
      </c>
      <c r="HA55" s="60">
        <v>8.0027521489724407</v>
      </c>
      <c r="HB55" s="60">
        <v>213.39070937416901</v>
      </c>
      <c r="HC55" s="60">
        <v>8.1656446923919592</v>
      </c>
      <c r="HD55" s="60">
        <v>213.39070937416901</v>
      </c>
      <c r="HE55" s="60"/>
      <c r="HF55" s="60"/>
      <c r="HG55" s="60"/>
      <c r="HH55" s="60"/>
      <c r="HI55" s="60"/>
      <c r="HJ55" s="60"/>
      <c r="HK55" s="60"/>
      <c r="HL55" s="60">
        <v>3.40530933176987E-2</v>
      </c>
      <c r="HM55" s="60">
        <v>2.8537775464256399E-2</v>
      </c>
      <c r="HN55" s="60">
        <v>2.8537775464256399E-2</v>
      </c>
      <c r="HO55" s="60">
        <v>8.1739315174097005</v>
      </c>
    </row>
    <row r="56" spans="1:223" ht="12" customHeight="1" x14ac:dyDescent="0.35">
      <c r="A56" s="249" t="s">
        <v>182</v>
      </c>
      <c r="B56" s="250"/>
      <c r="C56" s="250"/>
      <c r="D56" s="250"/>
      <c r="E56" s="25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  <c r="CM56" s="60"/>
      <c r="CN56" s="60"/>
      <c r="CO56" s="60"/>
      <c r="CP56" s="60"/>
      <c r="CQ56" s="60"/>
      <c r="CR56" s="60"/>
      <c r="CS56" s="60"/>
      <c r="CT56" s="60"/>
      <c r="CU56" s="60"/>
      <c r="CV56" s="60"/>
      <c r="CW56" s="60"/>
      <c r="CX56" s="60"/>
      <c r="CY56" s="60"/>
      <c r="CZ56" s="60"/>
      <c r="DA56" s="60"/>
      <c r="DB56" s="60"/>
      <c r="DC56" s="60"/>
      <c r="DD56" s="60"/>
      <c r="DE56" s="60"/>
      <c r="DF56" s="60"/>
      <c r="DG56" s="60"/>
      <c r="DH56" s="60"/>
      <c r="DI56" s="60"/>
      <c r="DJ56" s="60"/>
      <c r="DK56" s="60"/>
      <c r="DL56" s="60"/>
      <c r="DM56" s="60"/>
      <c r="DN56" s="60"/>
      <c r="DO56" s="60"/>
      <c r="DP56" s="60"/>
      <c r="DQ56" s="60"/>
      <c r="DR56" s="60"/>
      <c r="DS56" s="60"/>
      <c r="DT56" s="60"/>
      <c r="DU56" s="60"/>
      <c r="DV56" s="60"/>
      <c r="DW56" s="60"/>
      <c r="DX56" s="60"/>
      <c r="DY56" s="60"/>
      <c r="DZ56" s="60"/>
      <c r="EA56" s="60"/>
      <c r="EB56" s="60"/>
      <c r="EC56" s="60"/>
      <c r="ED56" s="60"/>
      <c r="EE56" s="60"/>
      <c r="EF56" s="60"/>
      <c r="EG56" s="60"/>
      <c r="EH56" s="60"/>
      <c r="EI56" s="60"/>
      <c r="EJ56" s="60"/>
      <c r="EK56" s="60"/>
      <c r="EL56" s="60"/>
      <c r="EM56" s="60"/>
      <c r="EN56" s="60"/>
      <c r="EO56" s="60"/>
      <c r="EP56" s="60"/>
      <c r="EQ56" s="60"/>
      <c r="ER56" s="60"/>
      <c r="ES56" s="60"/>
      <c r="ET56" s="60"/>
      <c r="EU56" s="60"/>
      <c r="EV56" s="60"/>
      <c r="EW56" s="60"/>
      <c r="EX56" s="60"/>
      <c r="EY56" s="60"/>
      <c r="EZ56" s="60"/>
      <c r="FA56" s="60"/>
      <c r="FB56" s="60"/>
      <c r="FC56" s="60"/>
      <c r="FD56" s="60"/>
      <c r="FE56" s="60"/>
      <c r="FF56" s="60"/>
      <c r="FG56" s="60"/>
      <c r="FH56" s="60"/>
      <c r="FI56" s="60"/>
      <c r="FJ56" s="60"/>
      <c r="FK56" s="60"/>
      <c r="FL56" s="60"/>
      <c r="FM56" s="60"/>
      <c r="FN56" s="60"/>
      <c r="FO56" s="60"/>
      <c r="FP56" s="60"/>
      <c r="FQ56" s="60"/>
      <c r="FR56" s="60"/>
      <c r="FS56" s="60"/>
      <c r="FT56" s="60"/>
      <c r="FU56" s="60"/>
      <c r="FV56" s="60"/>
      <c r="FW56" s="60"/>
      <c r="FX56" s="60"/>
      <c r="FY56" s="60"/>
      <c r="FZ56" s="60"/>
      <c r="GA56" s="60"/>
      <c r="GB56" s="60"/>
      <c r="GC56" s="60"/>
      <c r="GD56" s="60"/>
      <c r="GE56" s="60"/>
      <c r="GF56" s="60"/>
      <c r="GG56" s="60"/>
      <c r="GH56" s="60"/>
      <c r="GI56" s="60"/>
      <c r="GJ56" s="60"/>
      <c r="GK56" s="60"/>
      <c r="GL56" s="60"/>
      <c r="GM56" s="60"/>
      <c r="GN56" s="60"/>
      <c r="GO56" s="60"/>
      <c r="GP56" s="60"/>
      <c r="GQ56" s="60"/>
      <c r="GR56" s="60"/>
      <c r="GS56" s="60">
        <v>8.1430924699144498</v>
      </c>
      <c r="GT56" s="60">
        <v>245.82442471830501</v>
      </c>
      <c r="GU56" s="60">
        <v>8.1730724316206391</v>
      </c>
      <c r="GV56" s="60">
        <v>245.82442471830501</v>
      </c>
      <c r="GW56" s="60">
        <v>8.0780645932777304</v>
      </c>
      <c r="GX56" s="60">
        <v>213.721553064906</v>
      </c>
      <c r="GY56" s="60">
        <v>8.0915337585768405</v>
      </c>
      <c r="GZ56" s="60">
        <v>213.721553064906</v>
      </c>
      <c r="HA56" s="60">
        <v>8.0033561341369097</v>
      </c>
      <c r="HB56" s="60">
        <v>213.721553064906</v>
      </c>
      <c r="HC56" s="60">
        <v>8.1662422177176595</v>
      </c>
      <c r="HD56" s="60">
        <v>213.721553064906</v>
      </c>
      <c r="HE56" s="60"/>
      <c r="HF56" s="60"/>
      <c r="HG56" s="60"/>
      <c r="HH56" s="60"/>
      <c r="HI56" s="60"/>
      <c r="HJ56" s="60"/>
      <c r="HK56" s="60"/>
      <c r="HL56" s="60">
        <v>3.7009367456447201E-2</v>
      </c>
      <c r="HM56" s="60">
        <v>2.9979961706189301E-2</v>
      </c>
      <c r="HN56" s="60">
        <v>2.9979961706189301E-2</v>
      </c>
      <c r="HO56" s="60">
        <v>8.1430924699144498</v>
      </c>
    </row>
    <row r="57" spans="1:223" ht="12" customHeight="1" x14ac:dyDescent="0.35">
      <c r="A57" s="249" t="s">
        <v>183</v>
      </c>
      <c r="B57" s="250"/>
      <c r="C57" s="250"/>
      <c r="D57" s="250"/>
      <c r="E57" s="25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  <c r="CN57" s="60"/>
      <c r="CO57" s="60"/>
      <c r="CP57" s="60"/>
      <c r="CQ57" s="60"/>
      <c r="CR57" s="60"/>
      <c r="CS57" s="60"/>
      <c r="CT57" s="60"/>
      <c r="CU57" s="60"/>
      <c r="CV57" s="60"/>
      <c r="CW57" s="60"/>
      <c r="CX57" s="60"/>
      <c r="CY57" s="60"/>
      <c r="CZ57" s="60"/>
      <c r="DA57" s="60"/>
      <c r="DB57" s="60"/>
      <c r="DC57" s="60"/>
      <c r="DD57" s="60"/>
      <c r="DE57" s="60"/>
      <c r="DF57" s="60"/>
      <c r="DG57" s="60"/>
      <c r="DH57" s="60"/>
      <c r="DI57" s="60"/>
      <c r="DJ57" s="60"/>
      <c r="DK57" s="60"/>
      <c r="DL57" s="60"/>
      <c r="DM57" s="60"/>
      <c r="DN57" s="60"/>
      <c r="DO57" s="60"/>
      <c r="DP57" s="60"/>
      <c r="DQ57" s="60"/>
      <c r="DR57" s="60"/>
      <c r="DS57" s="60"/>
      <c r="DT57" s="60"/>
      <c r="DU57" s="60"/>
      <c r="DV57" s="60"/>
      <c r="DW57" s="60"/>
      <c r="DX57" s="60"/>
      <c r="DY57" s="60"/>
      <c r="DZ57" s="60"/>
      <c r="EA57" s="60"/>
      <c r="EB57" s="60"/>
      <c r="EC57" s="60"/>
      <c r="ED57" s="60"/>
      <c r="EE57" s="60"/>
      <c r="EF57" s="60"/>
      <c r="EG57" s="60"/>
      <c r="EH57" s="60"/>
      <c r="EI57" s="60"/>
      <c r="EJ57" s="60"/>
      <c r="EK57" s="60"/>
      <c r="EL57" s="60"/>
      <c r="EM57" s="60"/>
      <c r="EN57" s="60"/>
      <c r="EO57" s="60"/>
      <c r="EP57" s="60"/>
      <c r="EQ57" s="60"/>
      <c r="ER57" s="60"/>
      <c r="ES57" s="60"/>
      <c r="ET57" s="60"/>
      <c r="EU57" s="60"/>
      <c r="EV57" s="60"/>
      <c r="EW57" s="60"/>
      <c r="EX57" s="60"/>
      <c r="EY57" s="60"/>
      <c r="EZ57" s="60"/>
      <c r="FA57" s="60"/>
      <c r="FB57" s="60"/>
      <c r="FC57" s="60"/>
      <c r="FD57" s="60"/>
      <c r="FE57" s="60"/>
      <c r="FF57" s="60"/>
      <c r="FG57" s="60"/>
      <c r="FH57" s="60"/>
      <c r="FI57" s="60"/>
      <c r="FJ57" s="60"/>
      <c r="FK57" s="60"/>
      <c r="FL57" s="60"/>
      <c r="FM57" s="60"/>
      <c r="FN57" s="60"/>
      <c r="FO57" s="60"/>
      <c r="FP57" s="60"/>
      <c r="FQ57" s="60"/>
      <c r="FR57" s="60"/>
      <c r="FS57" s="60"/>
      <c r="FT57" s="60"/>
      <c r="FU57" s="60"/>
      <c r="FV57" s="60"/>
      <c r="FW57" s="60"/>
      <c r="FX57" s="60"/>
      <c r="FY57" s="60"/>
      <c r="FZ57" s="60"/>
      <c r="GA57" s="60"/>
      <c r="GB57" s="60"/>
      <c r="GC57" s="60"/>
      <c r="GD57" s="60"/>
      <c r="GE57" s="60"/>
      <c r="GF57" s="60"/>
      <c r="GG57" s="60"/>
      <c r="GH57" s="60"/>
      <c r="GI57" s="60"/>
      <c r="GJ57" s="60"/>
      <c r="GK57" s="60"/>
      <c r="GL57" s="60"/>
      <c r="GM57" s="60"/>
      <c r="GN57" s="60"/>
      <c r="GO57" s="60"/>
      <c r="GP57" s="60"/>
      <c r="GQ57" s="60"/>
      <c r="GR57" s="60"/>
      <c r="GS57" s="60">
        <v>8.1616149685718398</v>
      </c>
      <c r="GT57" s="60">
        <v>256.025004517919</v>
      </c>
      <c r="GU57" s="60">
        <v>8.1956584233103893</v>
      </c>
      <c r="GV57" s="60">
        <v>256.025004517919</v>
      </c>
      <c r="GW57" s="60">
        <v>8.07895974724903</v>
      </c>
      <c r="GX57" s="60">
        <v>214.18477369854199</v>
      </c>
      <c r="GY57" s="60">
        <v>8.0923208626209</v>
      </c>
      <c r="GZ57" s="60">
        <v>214.18477369854199</v>
      </c>
      <c r="HA57" s="60">
        <v>8.0042017127099001</v>
      </c>
      <c r="HB57" s="60">
        <v>214.18477369854199</v>
      </c>
      <c r="HC57" s="60">
        <v>8.1670788971600192</v>
      </c>
      <c r="HD57" s="60">
        <v>214.18477369854199</v>
      </c>
      <c r="HE57" s="60"/>
      <c r="HF57" s="60"/>
      <c r="HG57" s="60"/>
      <c r="HH57" s="60"/>
      <c r="HI57" s="60"/>
      <c r="HJ57" s="60"/>
      <c r="HK57" s="60"/>
      <c r="HL57" s="60">
        <v>4.1503334915118498E-2</v>
      </c>
      <c r="HM57" s="60">
        <v>3.40434547385495E-2</v>
      </c>
      <c r="HN57" s="60">
        <v>3.40434547385495E-2</v>
      </c>
      <c r="HO57" s="60">
        <v>8.1616149685718398</v>
      </c>
    </row>
    <row r="58" spans="1:223" ht="12" customHeight="1" x14ac:dyDescent="0.35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60"/>
      <c r="CL58" s="60"/>
      <c r="CM58" s="60"/>
      <c r="CN58" s="60"/>
      <c r="CO58" s="60"/>
      <c r="CP58" s="60"/>
      <c r="CQ58" s="60"/>
      <c r="CR58" s="60"/>
      <c r="CS58" s="60"/>
      <c r="CT58" s="60"/>
      <c r="CU58" s="60"/>
      <c r="CV58" s="60"/>
      <c r="CW58" s="60"/>
      <c r="CX58" s="60"/>
      <c r="CY58" s="60"/>
      <c r="CZ58" s="60"/>
      <c r="DA58" s="60"/>
      <c r="DB58" s="60"/>
      <c r="DC58" s="60"/>
      <c r="DD58" s="60"/>
      <c r="DE58" s="60"/>
      <c r="DF58" s="60"/>
      <c r="DG58" s="60"/>
      <c r="DH58" s="60"/>
      <c r="DI58" s="60"/>
      <c r="DJ58" s="60"/>
      <c r="DK58" s="60"/>
      <c r="DL58" s="60"/>
      <c r="DM58" s="60"/>
      <c r="DN58" s="60"/>
      <c r="DO58" s="60"/>
      <c r="DP58" s="60"/>
      <c r="DQ58" s="60"/>
      <c r="DR58" s="60"/>
      <c r="DS58" s="60"/>
      <c r="DT58" s="60"/>
      <c r="DU58" s="60"/>
      <c r="DV58" s="60"/>
      <c r="DW58" s="60"/>
      <c r="DX58" s="60"/>
      <c r="DY58" s="60"/>
      <c r="DZ58" s="60"/>
      <c r="EA58" s="60"/>
      <c r="EB58" s="60"/>
      <c r="EC58" s="60"/>
      <c r="ED58" s="60"/>
      <c r="EE58" s="60"/>
      <c r="EF58" s="60"/>
      <c r="EG58" s="60"/>
      <c r="EH58" s="60"/>
      <c r="EI58" s="60"/>
      <c r="EJ58" s="60"/>
      <c r="EK58" s="60"/>
      <c r="EL58" s="60"/>
      <c r="EM58" s="60"/>
      <c r="EN58" s="60"/>
      <c r="EO58" s="60"/>
      <c r="EP58" s="60"/>
      <c r="EQ58" s="60"/>
      <c r="ER58" s="60"/>
      <c r="ES58" s="60"/>
      <c r="ET58" s="60"/>
      <c r="EU58" s="60"/>
      <c r="EV58" s="60"/>
      <c r="EW58" s="60"/>
      <c r="EX58" s="60"/>
      <c r="EY58" s="60"/>
      <c r="EZ58" s="60"/>
      <c r="FA58" s="60"/>
      <c r="FB58" s="60"/>
      <c r="FC58" s="60"/>
      <c r="FD58" s="60"/>
      <c r="FE58" s="60"/>
      <c r="FF58" s="60"/>
      <c r="FG58" s="60"/>
      <c r="FH58" s="60"/>
      <c r="FI58" s="60"/>
      <c r="FJ58" s="60"/>
      <c r="FK58" s="60"/>
      <c r="FL58" s="60"/>
      <c r="FM58" s="60"/>
      <c r="FN58" s="60"/>
      <c r="FO58" s="60"/>
      <c r="FP58" s="60"/>
      <c r="FQ58" s="60"/>
      <c r="FR58" s="60"/>
      <c r="FS58" s="60"/>
      <c r="FT58" s="60"/>
      <c r="FU58" s="60"/>
      <c r="FV58" s="60"/>
      <c r="FW58" s="60"/>
      <c r="FX58" s="60"/>
      <c r="FY58" s="60"/>
      <c r="FZ58" s="60"/>
      <c r="GA58" s="60"/>
      <c r="GB58" s="60"/>
      <c r="GC58" s="60"/>
      <c r="GD58" s="60"/>
      <c r="GE58" s="60"/>
      <c r="GF58" s="60"/>
      <c r="GG58" s="60"/>
      <c r="GH58" s="60"/>
      <c r="GI58" s="60"/>
      <c r="GJ58" s="60"/>
      <c r="GK58" s="60"/>
      <c r="GL58" s="60"/>
      <c r="GM58" s="60"/>
      <c r="GN58" s="60"/>
      <c r="GO58" s="60"/>
      <c r="GP58" s="60"/>
      <c r="GQ58" s="60"/>
      <c r="GR58" s="60"/>
      <c r="GS58" s="60">
        <v>8.1709278709701607</v>
      </c>
      <c r="GT58" s="60">
        <v>261.15374043186</v>
      </c>
      <c r="GU58" s="60">
        <v>8.1994547970112901</v>
      </c>
      <c r="GV58" s="60">
        <v>261.15374043186</v>
      </c>
      <c r="GW58" s="60">
        <v>8.0798610900024403</v>
      </c>
      <c r="GX58" s="60">
        <v>214.65151360949801</v>
      </c>
      <c r="GY58" s="60">
        <v>8.0931145586875992</v>
      </c>
      <c r="GZ58" s="60">
        <v>214.65151360949801</v>
      </c>
      <c r="HA58" s="60">
        <v>8.0050536296805408</v>
      </c>
      <c r="HB58" s="60">
        <v>214.65151360949801</v>
      </c>
      <c r="HC58" s="60">
        <v>8.1679220190095005</v>
      </c>
      <c r="HD58" s="60">
        <v>214.65151360949801</v>
      </c>
      <c r="HE58" s="60"/>
      <c r="HF58" s="60"/>
      <c r="HG58" s="60"/>
      <c r="HH58" s="60"/>
      <c r="HI58" s="60"/>
      <c r="HJ58" s="60"/>
      <c r="HK58" s="60"/>
      <c r="HL58" s="60">
        <v>3.3482841321832699E-2</v>
      </c>
      <c r="HM58" s="60">
        <v>2.85269260411294E-2</v>
      </c>
      <c r="HN58" s="60">
        <v>2.85269260411294E-2</v>
      </c>
      <c r="HO58" s="60">
        <v>8.1709278709701607</v>
      </c>
    </row>
    <row r="59" spans="1:223" ht="12" customHeight="1" x14ac:dyDescent="0.35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  <c r="CM59" s="60"/>
      <c r="CN59" s="60"/>
      <c r="CO59" s="60"/>
      <c r="CP59" s="60"/>
      <c r="CQ59" s="60"/>
      <c r="CR59" s="60"/>
      <c r="CS59" s="60"/>
      <c r="CT59" s="60"/>
      <c r="CU59" s="60"/>
      <c r="CV59" s="60"/>
      <c r="CW59" s="60"/>
      <c r="CX59" s="60"/>
      <c r="CY59" s="60"/>
      <c r="CZ59" s="60"/>
      <c r="DA59" s="60"/>
      <c r="DB59" s="60"/>
      <c r="DC59" s="60"/>
      <c r="DD59" s="60"/>
      <c r="DE59" s="60"/>
      <c r="DF59" s="60"/>
      <c r="DG59" s="60"/>
      <c r="DH59" s="60"/>
      <c r="DI59" s="60"/>
      <c r="DJ59" s="60"/>
      <c r="DK59" s="60"/>
      <c r="DL59" s="60"/>
      <c r="DM59" s="60"/>
      <c r="DN59" s="60"/>
      <c r="DO59" s="60"/>
      <c r="DP59" s="60"/>
      <c r="DQ59" s="60"/>
      <c r="DR59" s="60"/>
      <c r="DS59" s="60"/>
      <c r="DT59" s="60"/>
      <c r="DU59" s="60"/>
      <c r="DV59" s="60"/>
      <c r="DW59" s="60"/>
      <c r="DX59" s="60"/>
      <c r="DY59" s="60"/>
      <c r="DZ59" s="60"/>
      <c r="EA59" s="60"/>
      <c r="EB59" s="60"/>
      <c r="EC59" s="60"/>
      <c r="ED59" s="60"/>
      <c r="EE59" s="60"/>
      <c r="EF59" s="60"/>
      <c r="EG59" s="60"/>
      <c r="EH59" s="60"/>
      <c r="EI59" s="60"/>
      <c r="EJ59" s="60"/>
      <c r="EK59" s="60"/>
      <c r="EL59" s="60"/>
      <c r="EM59" s="60"/>
      <c r="EN59" s="60"/>
      <c r="EO59" s="60"/>
      <c r="EP59" s="60"/>
      <c r="EQ59" s="60"/>
      <c r="ER59" s="60"/>
      <c r="ES59" s="60"/>
      <c r="ET59" s="60"/>
      <c r="EU59" s="60"/>
      <c r="EV59" s="60"/>
      <c r="EW59" s="60"/>
      <c r="EX59" s="60"/>
      <c r="EY59" s="60"/>
      <c r="EZ59" s="60"/>
      <c r="FA59" s="60"/>
      <c r="FB59" s="60"/>
      <c r="FC59" s="60"/>
      <c r="FD59" s="60"/>
      <c r="FE59" s="60"/>
      <c r="FF59" s="60"/>
      <c r="FG59" s="60"/>
      <c r="FH59" s="60"/>
      <c r="FI59" s="60"/>
      <c r="FJ59" s="60"/>
      <c r="FK59" s="60"/>
      <c r="FL59" s="60"/>
      <c r="FM59" s="60"/>
      <c r="FN59" s="60"/>
      <c r="FO59" s="60"/>
      <c r="FP59" s="60"/>
      <c r="FQ59" s="60"/>
      <c r="FR59" s="60"/>
      <c r="FS59" s="60"/>
      <c r="FT59" s="60"/>
      <c r="FU59" s="60"/>
      <c r="FV59" s="60"/>
      <c r="FW59" s="60"/>
      <c r="FX59" s="60"/>
      <c r="FY59" s="60"/>
      <c r="FZ59" s="60"/>
      <c r="GA59" s="60"/>
      <c r="GB59" s="60"/>
      <c r="GC59" s="60"/>
      <c r="GD59" s="60"/>
      <c r="GE59" s="60"/>
      <c r="GF59" s="60"/>
      <c r="GG59" s="60"/>
      <c r="GH59" s="60"/>
      <c r="GI59" s="60"/>
      <c r="GJ59" s="60"/>
      <c r="GK59" s="60"/>
      <c r="GL59" s="60"/>
      <c r="GM59" s="60"/>
      <c r="GN59" s="60"/>
      <c r="GO59" s="60"/>
      <c r="GP59" s="60"/>
      <c r="GQ59" s="60"/>
      <c r="GR59" s="60"/>
      <c r="GS59" s="60">
        <v>8.1927831811884992</v>
      </c>
      <c r="GT59" s="60">
        <v>273.18974270408</v>
      </c>
      <c r="GU59" s="60">
        <v>8.1782861279959</v>
      </c>
      <c r="GV59" s="60">
        <v>273.18974270408</v>
      </c>
      <c r="GW59" s="60">
        <v>8.0806503390828706</v>
      </c>
      <c r="GX59" s="60">
        <v>215.06047600038099</v>
      </c>
      <c r="GY59" s="60">
        <v>8.0938105203471302</v>
      </c>
      <c r="GZ59" s="60">
        <v>215.06047600038099</v>
      </c>
      <c r="HA59" s="60">
        <v>8.0058000174273793</v>
      </c>
      <c r="HB59" s="60">
        <v>215.06047600038099</v>
      </c>
      <c r="HC59" s="60">
        <v>8.1686608420026108</v>
      </c>
      <c r="HD59" s="60">
        <v>215.06047600038099</v>
      </c>
      <c r="HE59" s="60"/>
      <c r="HF59" s="60"/>
      <c r="HG59" s="60"/>
      <c r="HH59" s="60"/>
      <c r="HI59" s="60"/>
      <c r="HJ59" s="60"/>
      <c r="HK59" s="60"/>
      <c r="HL59" s="60">
        <v>-2.17319880570143E-2</v>
      </c>
      <c r="HM59" s="60">
        <v>-1.4497053192604499E-2</v>
      </c>
      <c r="HN59" s="60">
        <v>-1.4497053192604499E-2</v>
      </c>
      <c r="HO59" s="60">
        <v>8.1927831811884992</v>
      </c>
    </row>
    <row r="60" spans="1:223" ht="12" customHeight="1" x14ac:dyDescent="0.35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60"/>
      <c r="CL60" s="60"/>
      <c r="CM60" s="60"/>
      <c r="CN60" s="60"/>
      <c r="CO60" s="60"/>
      <c r="CP60" s="60"/>
      <c r="CQ60" s="60"/>
      <c r="CR60" s="60"/>
      <c r="CS60" s="60"/>
      <c r="CT60" s="60"/>
      <c r="CU60" s="60"/>
      <c r="CV60" s="60"/>
      <c r="CW60" s="60"/>
      <c r="CX60" s="60"/>
      <c r="CY60" s="60"/>
      <c r="CZ60" s="60"/>
      <c r="DA60" s="60"/>
      <c r="DB60" s="60"/>
      <c r="DC60" s="60"/>
      <c r="DD60" s="60"/>
      <c r="DE60" s="60"/>
      <c r="DF60" s="60"/>
      <c r="DG60" s="60"/>
      <c r="DH60" s="60"/>
      <c r="DI60" s="60"/>
      <c r="DJ60" s="60"/>
      <c r="DK60" s="60"/>
      <c r="DL60" s="60"/>
      <c r="DM60" s="60"/>
      <c r="DN60" s="60"/>
      <c r="DO60" s="60"/>
      <c r="DP60" s="60"/>
      <c r="DQ60" s="60"/>
      <c r="DR60" s="60"/>
      <c r="DS60" s="60"/>
      <c r="DT60" s="60"/>
      <c r="DU60" s="60"/>
      <c r="DV60" s="60"/>
      <c r="DW60" s="60"/>
      <c r="DX60" s="60"/>
      <c r="DY60" s="60"/>
      <c r="DZ60" s="60"/>
      <c r="EA60" s="60"/>
      <c r="EB60" s="60"/>
      <c r="EC60" s="60"/>
      <c r="ED60" s="60"/>
      <c r="EE60" s="60"/>
      <c r="EF60" s="60"/>
      <c r="EG60" s="60"/>
      <c r="EH60" s="60"/>
      <c r="EI60" s="60"/>
      <c r="EJ60" s="60"/>
      <c r="EK60" s="60"/>
      <c r="EL60" s="60"/>
      <c r="EM60" s="60"/>
      <c r="EN60" s="60"/>
      <c r="EO60" s="60"/>
      <c r="EP60" s="60"/>
      <c r="EQ60" s="60"/>
      <c r="ER60" s="60"/>
      <c r="ES60" s="60"/>
      <c r="ET60" s="60"/>
      <c r="EU60" s="60"/>
      <c r="EV60" s="60"/>
      <c r="EW60" s="60"/>
      <c r="EX60" s="60"/>
      <c r="EY60" s="60"/>
      <c r="EZ60" s="60"/>
      <c r="FA60" s="60"/>
      <c r="FB60" s="60"/>
      <c r="FC60" s="60"/>
      <c r="FD60" s="60"/>
      <c r="FE60" s="60"/>
      <c r="FF60" s="60"/>
      <c r="FG60" s="60"/>
      <c r="FH60" s="60"/>
      <c r="FI60" s="60"/>
      <c r="FJ60" s="60"/>
      <c r="FK60" s="60"/>
      <c r="FL60" s="60"/>
      <c r="FM60" s="60"/>
      <c r="FN60" s="60"/>
      <c r="FO60" s="60"/>
      <c r="FP60" s="60"/>
      <c r="FQ60" s="60"/>
      <c r="FR60" s="60"/>
      <c r="FS60" s="60"/>
      <c r="FT60" s="60"/>
      <c r="FU60" s="60"/>
      <c r="FV60" s="60"/>
      <c r="FW60" s="60"/>
      <c r="FX60" s="60"/>
      <c r="FY60" s="60"/>
      <c r="FZ60" s="60"/>
      <c r="GA60" s="60"/>
      <c r="GB60" s="60"/>
      <c r="GC60" s="60"/>
      <c r="GD60" s="60"/>
      <c r="GE60" s="60"/>
      <c r="GF60" s="60"/>
      <c r="GG60" s="60"/>
      <c r="GH60" s="60"/>
      <c r="GI60" s="60"/>
      <c r="GJ60" s="60"/>
      <c r="GK60" s="60"/>
      <c r="GL60" s="60"/>
      <c r="GM60" s="60"/>
      <c r="GN60" s="60"/>
      <c r="GO60" s="60"/>
      <c r="GP60" s="60"/>
      <c r="GQ60" s="60"/>
      <c r="GR60" s="60"/>
      <c r="GS60" s="60">
        <v>8.2042553868378292</v>
      </c>
      <c r="GT60" s="60">
        <v>279.50763487230802</v>
      </c>
      <c r="GU60" s="60">
        <v>8.2208313444454202</v>
      </c>
      <c r="GV60" s="60">
        <v>279.50763487230802</v>
      </c>
      <c r="GW60" s="60">
        <v>8.0813952823061594</v>
      </c>
      <c r="GX60" s="60">
        <v>215.4467153324</v>
      </c>
      <c r="GY60" s="60">
        <v>8.0944682655296507</v>
      </c>
      <c r="GZ60" s="60">
        <v>215.4467153324</v>
      </c>
      <c r="HA60" s="60">
        <v>8.0065048731099093</v>
      </c>
      <c r="HB60" s="60">
        <v>215.4467153324</v>
      </c>
      <c r="HC60" s="60">
        <v>8.1693586747259008</v>
      </c>
      <c r="HD60" s="60">
        <v>215.4467153324</v>
      </c>
      <c r="HE60" s="60"/>
      <c r="HF60" s="60"/>
      <c r="HG60" s="60"/>
      <c r="HH60" s="60"/>
      <c r="HI60" s="60"/>
      <c r="HJ60" s="60"/>
      <c r="HK60" s="60"/>
      <c r="HL60" s="60">
        <v>1.9424891703110399E-2</v>
      </c>
      <c r="HM60" s="60">
        <v>1.65759576075892E-2</v>
      </c>
      <c r="HN60" s="60">
        <v>1.65759576075892E-2</v>
      </c>
      <c r="HO60" s="60">
        <v>8.2042553868378292</v>
      </c>
    </row>
    <row r="61" spans="1:223" ht="12" customHeight="1" x14ac:dyDescent="0.35">
      <c r="A61" s="85" t="s">
        <v>184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  <c r="CN61" s="60"/>
      <c r="CO61" s="60"/>
      <c r="CP61" s="60"/>
      <c r="CQ61" s="60"/>
      <c r="CR61" s="60"/>
      <c r="CS61" s="60"/>
      <c r="CT61" s="60"/>
      <c r="CU61" s="60"/>
      <c r="CV61" s="60"/>
      <c r="CW61" s="60"/>
      <c r="CX61" s="60"/>
      <c r="CY61" s="60"/>
      <c r="CZ61" s="60"/>
      <c r="DA61" s="60"/>
      <c r="DB61" s="60"/>
      <c r="DC61" s="60"/>
      <c r="DD61" s="60"/>
      <c r="DE61" s="60"/>
      <c r="DF61" s="60"/>
      <c r="DG61" s="60"/>
      <c r="DH61" s="60"/>
      <c r="DI61" s="60"/>
      <c r="DJ61" s="60"/>
      <c r="DK61" s="60"/>
      <c r="DL61" s="60"/>
      <c r="DM61" s="60"/>
      <c r="DN61" s="60"/>
      <c r="DO61" s="60"/>
      <c r="DP61" s="60"/>
      <c r="DQ61" s="60"/>
      <c r="DR61" s="60"/>
      <c r="DS61" s="60"/>
      <c r="DT61" s="60"/>
      <c r="DU61" s="60"/>
      <c r="DV61" s="60"/>
      <c r="DW61" s="60"/>
      <c r="DX61" s="60"/>
      <c r="DY61" s="60"/>
      <c r="DZ61" s="60"/>
      <c r="EA61" s="60"/>
      <c r="EB61" s="60"/>
      <c r="EC61" s="60"/>
      <c r="ED61" s="60"/>
      <c r="EE61" s="60"/>
      <c r="EF61" s="60"/>
      <c r="EG61" s="60"/>
      <c r="EH61" s="60"/>
      <c r="EI61" s="60"/>
      <c r="EJ61" s="60"/>
      <c r="EK61" s="60"/>
      <c r="EL61" s="60"/>
      <c r="EM61" s="60"/>
      <c r="EN61" s="60"/>
      <c r="EO61" s="60"/>
      <c r="EP61" s="60"/>
      <c r="EQ61" s="60"/>
      <c r="ER61" s="60"/>
      <c r="ES61" s="60"/>
      <c r="ET61" s="60"/>
      <c r="EU61" s="60"/>
      <c r="EV61" s="60"/>
      <c r="EW61" s="60"/>
      <c r="EX61" s="60"/>
      <c r="EY61" s="60"/>
      <c r="EZ61" s="60"/>
      <c r="FA61" s="60"/>
      <c r="FB61" s="60"/>
      <c r="FC61" s="60"/>
      <c r="FD61" s="60"/>
      <c r="FE61" s="60"/>
      <c r="FF61" s="60"/>
      <c r="FG61" s="60"/>
      <c r="FH61" s="60"/>
      <c r="FI61" s="60"/>
      <c r="FJ61" s="60"/>
      <c r="FK61" s="60"/>
      <c r="FL61" s="60"/>
      <c r="FM61" s="60"/>
      <c r="FN61" s="60"/>
      <c r="FO61" s="60"/>
      <c r="FP61" s="60"/>
      <c r="FQ61" s="60"/>
      <c r="FR61" s="60"/>
      <c r="FS61" s="60"/>
      <c r="FT61" s="60"/>
      <c r="FU61" s="60"/>
      <c r="FV61" s="60"/>
      <c r="FW61" s="60"/>
      <c r="FX61" s="60"/>
      <c r="FY61" s="60"/>
      <c r="FZ61" s="60"/>
      <c r="GA61" s="60"/>
      <c r="GB61" s="60"/>
      <c r="GC61" s="60"/>
      <c r="GD61" s="60"/>
      <c r="GE61" s="60"/>
      <c r="GF61" s="60"/>
      <c r="GG61" s="60"/>
      <c r="GH61" s="60"/>
      <c r="GI61" s="60"/>
      <c r="GJ61" s="60"/>
      <c r="GK61" s="60"/>
      <c r="GL61" s="60"/>
      <c r="GM61" s="60"/>
      <c r="GN61" s="60"/>
      <c r="GO61" s="60"/>
      <c r="GP61" s="60"/>
      <c r="GQ61" s="60"/>
      <c r="GR61" s="60"/>
      <c r="GS61" s="60">
        <v>8.1878561955664999</v>
      </c>
      <c r="GT61" s="60">
        <v>270.47638793815702</v>
      </c>
      <c r="GU61" s="60">
        <v>8.16307321500725</v>
      </c>
      <c r="GV61" s="60">
        <v>270.47638793815702</v>
      </c>
      <c r="GW61" s="60">
        <v>8.0814749173579692</v>
      </c>
      <c r="GX61" s="60">
        <v>215.48801833984001</v>
      </c>
      <c r="GY61" s="60">
        <v>8.0945386287945702</v>
      </c>
      <c r="GZ61" s="60">
        <v>215.48801833984001</v>
      </c>
      <c r="HA61" s="60">
        <v>8.0065802442804994</v>
      </c>
      <c r="HB61" s="60">
        <v>215.48801833984001</v>
      </c>
      <c r="HC61" s="60">
        <v>8.1694333018720506</v>
      </c>
      <c r="HD61" s="60">
        <v>215.48801833984001</v>
      </c>
      <c r="HE61" s="60"/>
      <c r="HF61" s="60"/>
      <c r="HG61" s="60"/>
      <c r="HH61" s="60"/>
      <c r="HI61" s="60"/>
      <c r="HJ61" s="60"/>
      <c r="HK61" s="60"/>
      <c r="HL61" s="60">
        <v>-3.12631021823397E-2</v>
      </c>
      <c r="HM61" s="60">
        <v>-2.4782980559248099E-2</v>
      </c>
      <c r="HN61" s="60">
        <v>-2.4782980559248099E-2</v>
      </c>
      <c r="HO61" s="60">
        <v>8.1878561955664999</v>
      </c>
    </row>
    <row r="62" spans="1:223" ht="12" customHeight="1" x14ac:dyDescent="0.35">
      <c r="A62" s="86" t="s">
        <v>185</v>
      </c>
      <c r="B62" s="86" t="s">
        <v>51</v>
      </c>
      <c r="C62" s="86" t="s">
        <v>186</v>
      </c>
      <c r="D62" s="86" t="s">
        <v>166</v>
      </c>
      <c r="E62" s="86" t="s">
        <v>187</v>
      </c>
      <c r="F62" s="86" t="s">
        <v>188</v>
      </c>
      <c r="G62" s="86" t="s">
        <v>189</v>
      </c>
      <c r="H62" s="86" t="s">
        <v>190</v>
      </c>
      <c r="I62" s="86" t="s">
        <v>191</v>
      </c>
      <c r="J62" s="86" t="s">
        <v>192</v>
      </c>
      <c r="K62" s="86" t="s">
        <v>155</v>
      </c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  <c r="CM62" s="60"/>
      <c r="CN62" s="60"/>
      <c r="CO62" s="60"/>
      <c r="CP62" s="60"/>
      <c r="CQ62" s="60"/>
      <c r="CR62" s="60"/>
      <c r="CS62" s="60"/>
      <c r="CT62" s="60"/>
      <c r="CU62" s="60"/>
      <c r="CV62" s="60"/>
      <c r="CW62" s="60"/>
      <c r="CX62" s="60"/>
      <c r="CY62" s="60"/>
      <c r="CZ62" s="60"/>
      <c r="DA62" s="60"/>
      <c r="DB62" s="60"/>
      <c r="DC62" s="60"/>
      <c r="DD62" s="60"/>
      <c r="DE62" s="60"/>
      <c r="DF62" s="60"/>
      <c r="DG62" s="60"/>
      <c r="DH62" s="60"/>
      <c r="DI62" s="60"/>
      <c r="DJ62" s="60"/>
      <c r="DK62" s="60"/>
      <c r="DL62" s="60"/>
      <c r="DM62" s="60"/>
      <c r="DN62" s="60"/>
      <c r="DO62" s="60"/>
      <c r="DP62" s="60"/>
      <c r="DQ62" s="60"/>
      <c r="DR62" s="60"/>
      <c r="DS62" s="60"/>
      <c r="DT62" s="60"/>
      <c r="DU62" s="60"/>
      <c r="DV62" s="60"/>
      <c r="DW62" s="60"/>
      <c r="DX62" s="60"/>
      <c r="DY62" s="60"/>
      <c r="DZ62" s="60"/>
      <c r="EA62" s="60"/>
      <c r="EB62" s="60"/>
      <c r="EC62" s="60"/>
      <c r="ED62" s="60"/>
      <c r="EE62" s="60"/>
      <c r="EF62" s="60"/>
      <c r="EG62" s="60"/>
      <c r="EH62" s="60"/>
      <c r="EI62" s="60"/>
      <c r="EJ62" s="60"/>
      <c r="EK62" s="60"/>
      <c r="EL62" s="60"/>
      <c r="EM62" s="60"/>
      <c r="EN62" s="60"/>
      <c r="EO62" s="60"/>
      <c r="EP62" s="60"/>
      <c r="EQ62" s="60"/>
      <c r="ER62" s="60"/>
      <c r="ES62" s="60"/>
      <c r="ET62" s="60"/>
      <c r="EU62" s="60"/>
      <c r="EV62" s="60"/>
      <c r="EW62" s="60"/>
      <c r="EX62" s="60"/>
      <c r="EY62" s="60"/>
      <c r="EZ62" s="60"/>
      <c r="FA62" s="60"/>
      <c r="FB62" s="60"/>
      <c r="FC62" s="60"/>
      <c r="FD62" s="60"/>
      <c r="FE62" s="60"/>
      <c r="FF62" s="60"/>
      <c r="FG62" s="60"/>
      <c r="FH62" s="60"/>
      <c r="FI62" s="60"/>
      <c r="FJ62" s="60"/>
      <c r="FK62" s="60"/>
      <c r="FL62" s="60"/>
      <c r="FM62" s="60"/>
      <c r="FN62" s="60"/>
      <c r="FO62" s="60"/>
      <c r="FP62" s="60"/>
      <c r="FQ62" s="60"/>
      <c r="FR62" s="60"/>
      <c r="FS62" s="60"/>
      <c r="FT62" s="60"/>
      <c r="FU62" s="60"/>
      <c r="FV62" s="60"/>
      <c r="FW62" s="60"/>
      <c r="FX62" s="60"/>
      <c r="FY62" s="60"/>
      <c r="FZ62" s="60"/>
      <c r="GA62" s="60"/>
      <c r="GB62" s="60"/>
      <c r="GC62" s="60"/>
      <c r="GD62" s="60"/>
      <c r="GE62" s="60"/>
      <c r="GF62" s="60"/>
      <c r="GG62" s="60"/>
      <c r="GH62" s="60"/>
      <c r="GI62" s="60"/>
      <c r="GJ62" s="60"/>
      <c r="GK62" s="60"/>
      <c r="GL62" s="60"/>
      <c r="GM62" s="60"/>
      <c r="GN62" s="60"/>
      <c r="GO62" s="60"/>
      <c r="GP62" s="60"/>
      <c r="GQ62" s="60"/>
      <c r="GR62" s="60"/>
      <c r="GS62" s="60">
        <v>8.2293268534051407</v>
      </c>
      <c r="GT62" s="60">
        <v>293.31481608169599</v>
      </c>
      <c r="GU62" s="60">
        <v>8.2156366661718305</v>
      </c>
      <c r="GV62" s="60">
        <v>293.31481608169599</v>
      </c>
      <c r="GW62" s="60">
        <v>8.0820901170846504</v>
      </c>
      <c r="GX62" s="60">
        <v>215.80718434593399</v>
      </c>
      <c r="GY62" s="60">
        <v>8.0950825302239995</v>
      </c>
      <c r="GZ62" s="60">
        <v>215.80718434593399</v>
      </c>
      <c r="HA62" s="60">
        <v>8.0071626468004808</v>
      </c>
      <c r="HB62" s="60">
        <v>215.80718434593399</v>
      </c>
      <c r="HC62" s="60">
        <v>8.1700100005081797</v>
      </c>
      <c r="HD62" s="60">
        <v>215.80718434593399</v>
      </c>
      <c r="HE62" s="60"/>
      <c r="HF62" s="60"/>
      <c r="HG62" s="60"/>
      <c r="HH62" s="60"/>
      <c r="HI62" s="60"/>
      <c r="HJ62" s="60"/>
      <c r="HK62" s="60"/>
      <c r="HL62" s="60">
        <v>-2.0340005465339501E-2</v>
      </c>
      <c r="HM62" s="60">
        <v>-1.3690187233313699E-2</v>
      </c>
      <c r="HN62" s="60">
        <v>-1.3690187233313699E-2</v>
      </c>
      <c r="HO62" s="60">
        <v>8.2293268534051407</v>
      </c>
    </row>
    <row r="63" spans="1:223" ht="12" customHeight="1" x14ac:dyDescent="0.35">
      <c r="A63" s="61">
        <v>1</v>
      </c>
      <c r="B63" s="83">
        <v>8.0681558982148491</v>
      </c>
      <c r="C63" s="83">
        <v>8.0931360830244099</v>
      </c>
      <c r="D63" s="83">
        <v>-2.4980184809557202E-2</v>
      </c>
      <c r="E63" s="83">
        <v>-0.60614813741290097</v>
      </c>
      <c r="F63" s="83">
        <v>-0.60794033830301397</v>
      </c>
      <c r="G63" s="83">
        <v>-0.60717528332263304</v>
      </c>
      <c r="H63" s="83">
        <v>5.8872855900600997E-3</v>
      </c>
      <c r="I63" s="83">
        <v>1.09438819930267E-3</v>
      </c>
      <c r="J63" s="83">
        <v>-4.6725485421315799E-2</v>
      </c>
      <c r="K63" s="83">
        <v>-2.5128121235612901E-2</v>
      </c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  <c r="CR63" s="60"/>
      <c r="CS63" s="60"/>
      <c r="CT63" s="60"/>
      <c r="CU63" s="60"/>
      <c r="CV63" s="60"/>
      <c r="CW63" s="60"/>
      <c r="CX63" s="60"/>
      <c r="CY63" s="60"/>
      <c r="CZ63" s="60"/>
      <c r="DA63" s="60"/>
      <c r="DB63" s="60"/>
      <c r="DC63" s="60"/>
      <c r="DD63" s="60"/>
      <c r="DE63" s="60"/>
      <c r="DF63" s="60"/>
      <c r="DG63" s="60"/>
      <c r="DH63" s="60"/>
      <c r="DI63" s="60"/>
      <c r="DJ63" s="60"/>
      <c r="DK63" s="60"/>
      <c r="DL63" s="60"/>
      <c r="DM63" s="60"/>
      <c r="DN63" s="60"/>
      <c r="DO63" s="60"/>
      <c r="DP63" s="60"/>
      <c r="DQ63" s="60"/>
      <c r="DR63" s="60"/>
      <c r="DS63" s="60"/>
      <c r="DT63" s="60"/>
      <c r="DU63" s="60"/>
      <c r="DV63" s="60"/>
      <c r="DW63" s="60"/>
      <c r="DX63" s="60"/>
      <c r="DY63" s="60"/>
      <c r="DZ63" s="60"/>
      <c r="EA63" s="60"/>
      <c r="EB63" s="60"/>
      <c r="EC63" s="60"/>
      <c r="ED63" s="60"/>
      <c r="EE63" s="60"/>
      <c r="EF63" s="60"/>
      <c r="EG63" s="60"/>
      <c r="EH63" s="60"/>
      <c r="EI63" s="60"/>
      <c r="EJ63" s="60"/>
      <c r="EK63" s="60"/>
      <c r="EL63" s="60"/>
      <c r="EM63" s="60"/>
      <c r="EN63" s="60"/>
      <c r="EO63" s="60"/>
      <c r="EP63" s="60"/>
      <c r="EQ63" s="60"/>
      <c r="ER63" s="60"/>
      <c r="ES63" s="60"/>
      <c r="ET63" s="60"/>
      <c r="EU63" s="60"/>
      <c r="EV63" s="60"/>
      <c r="EW63" s="60"/>
      <c r="EX63" s="60"/>
      <c r="EY63" s="60"/>
      <c r="EZ63" s="60"/>
      <c r="FA63" s="60"/>
      <c r="FB63" s="60"/>
      <c r="FC63" s="60"/>
      <c r="FD63" s="60"/>
      <c r="FE63" s="60"/>
      <c r="FF63" s="60"/>
      <c r="FG63" s="60"/>
      <c r="FH63" s="60"/>
      <c r="FI63" s="60"/>
      <c r="FJ63" s="60"/>
      <c r="FK63" s="60"/>
      <c r="FL63" s="60"/>
      <c r="FM63" s="60"/>
      <c r="FN63" s="60"/>
      <c r="FO63" s="60"/>
      <c r="FP63" s="60"/>
      <c r="FQ63" s="60"/>
      <c r="FR63" s="60"/>
      <c r="FS63" s="60"/>
      <c r="FT63" s="60"/>
      <c r="FU63" s="60"/>
      <c r="FV63" s="60"/>
      <c r="FW63" s="60"/>
      <c r="FX63" s="60"/>
      <c r="FY63" s="60"/>
      <c r="FZ63" s="60"/>
      <c r="GA63" s="60"/>
      <c r="GB63" s="60"/>
      <c r="GC63" s="60"/>
      <c r="GD63" s="60"/>
      <c r="GE63" s="60"/>
      <c r="GF63" s="60"/>
      <c r="GG63" s="60"/>
      <c r="GH63" s="60"/>
      <c r="GI63" s="60"/>
      <c r="GJ63" s="60"/>
      <c r="GK63" s="60"/>
      <c r="GL63" s="60"/>
      <c r="GM63" s="60"/>
      <c r="GN63" s="60"/>
      <c r="GO63" s="60"/>
      <c r="GP63" s="60"/>
      <c r="GQ63" s="60"/>
      <c r="GR63" s="60"/>
      <c r="GS63" s="60">
        <v>8.1379076960027206</v>
      </c>
      <c r="GT63" s="60">
        <v>242.96910260395001</v>
      </c>
      <c r="GU63" s="60">
        <v>8.1351438438959391</v>
      </c>
      <c r="GV63" s="60">
        <v>242.96910260395001</v>
      </c>
      <c r="GW63" s="60">
        <v>8.0822502229432693</v>
      </c>
      <c r="GX63" s="60">
        <v>215.89027384961</v>
      </c>
      <c r="GY63" s="60">
        <v>8.0952241768638693</v>
      </c>
      <c r="GZ63" s="60">
        <v>215.89027384961</v>
      </c>
      <c r="HA63" s="60">
        <v>8.0073142588937607</v>
      </c>
      <c r="HB63" s="60">
        <v>215.89027384961</v>
      </c>
      <c r="HC63" s="60">
        <v>8.1701601409133904</v>
      </c>
      <c r="HD63" s="60">
        <v>215.89027384961</v>
      </c>
      <c r="HE63" s="60"/>
      <c r="HF63" s="60"/>
      <c r="HG63" s="60"/>
      <c r="HH63" s="60"/>
      <c r="HI63" s="60"/>
      <c r="HJ63" s="60"/>
      <c r="HK63" s="60"/>
      <c r="HL63" s="60">
        <v>-3.66869874206787E-3</v>
      </c>
      <c r="HM63" s="60">
        <v>-2.7638521067814299E-3</v>
      </c>
      <c r="HN63" s="60">
        <v>-2.7638521067814299E-3</v>
      </c>
      <c r="HO63" s="60">
        <v>8.1379076960027206</v>
      </c>
    </row>
    <row r="64" spans="1:223" ht="12" customHeight="1" x14ac:dyDescent="0.35">
      <c r="A64" s="61">
        <v>2</v>
      </c>
      <c r="B64" s="83">
        <v>8.0603299320889494</v>
      </c>
      <c r="C64" s="83">
        <v>8.0969645453875394</v>
      </c>
      <c r="D64" s="83">
        <v>-3.6634613298590003E-2</v>
      </c>
      <c r="E64" s="83">
        <v>-0.888944688963485</v>
      </c>
      <c r="F64" s="83">
        <v>-0.89139871526955206</v>
      </c>
      <c r="G64" s="83">
        <v>-0.89103273933395799</v>
      </c>
      <c r="H64" s="83">
        <v>5.4984336169887904E-3</v>
      </c>
      <c r="I64" s="83">
        <v>2.1965825371754299E-3</v>
      </c>
      <c r="J64" s="83">
        <v>-6.6253743040277396E-2</v>
      </c>
      <c r="K64" s="83">
        <v>-3.6837159977363899E-2</v>
      </c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  <c r="CM64" s="60"/>
      <c r="CN64" s="60"/>
      <c r="CO64" s="60"/>
      <c r="CP64" s="60"/>
      <c r="CQ64" s="60"/>
      <c r="CR64" s="60"/>
      <c r="CS64" s="60"/>
      <c r="CT64" s="60"/>
      <c r="CU64" s="60"/>
      <c r="CV64" s="60"/>
      <c r="CW64" s="60"/>
      <c r="CX64" s="60"/>
      <c r="CY64" s="60"/>
      <c r="CZ64" s="60"/>
      <c r="DA64" s="60"/>
      <c r="DB64" s="60"/>
      <c r="DC64" s="60"/>
      <c r="DD64" s="60"/>
      <c r="DE64" s="60"/>
      <c r="DF64" s="60"/>
      <c r="DG64" s="60"/>
      <c r="DH64" s="60"/>
      <c r="DI64" s="60"/>
      <c r="DJ64" s="60"/>
      <c r="DK64" s="60"/>
      <c r="DL64" s="60"/>
      <c r="DM64" s="60"/>
      <c r="DN64" s="60"/>
      <c r="DO64" s="60"/>
      <c r="DP64" s="60"/>
      <c r="DQ64" s="60"/>
      <c r="DR64" s="60"/>
      <c r="DS64" s="60"/>
      <c r="DT64" s="60"/>
      <c r="DU64" s="60"/>
      <c r="DV64" s="60"/>
      <c r="DW64" s="60"/>
      <c r="DX64" s="60"/>
      <c r="DY64" s="60"/>
      <c r="DZ64" s="60"/>
      <c r="EA64" s="60"/>
      <c r="EB64" s="60"/>
      <c r="EC64" s="60"/>
      <c r="ED64" s="60"/>
      <c r="EE64" s="60"/>
      <c r="EF64" s="60"/>
      <c r="EG64" s="60"/>
      <c r="EH64" s="60"/>
      <c r="EI64" s="60"/>
      <c r="EJ64" s="60"/>
      <c r="EK64" s="60"/>
      <c r="EL64" s="60"/>
      <c r="EM64" s="60"/>
      <c r="EN64" s="60"/>
      <c r="EO64" s="60"/>
      <c r="EP64" s="60"/>
      <c r="EQ64" s="60"/>
      <c r="ER64" s="60"/>
      <c r="ES64" s="60"/>
      <c r="ET64" s="60"/>
      <c r="EU64" s="60"/>
      <c r="EV64" s="60"/>
      <c r="EW64" s="60"/>
      <c r="EX64" s="60"/>
      <c r="EY64" s="60"/>
      <c r="EZ64" s="60"/>
      <c r="FA64" s="60"/>
      <c r="FB64" s="60"/>
      <c r="FC64" s="60"/>
      <c r="FD64" s="60"/>
      <c r="FE64" s="60"/>
      <c r="FF64" s="60"/>
      <c r="FG64" s="60"/>
      <c r="FH64" s="60"/>
      <c r="FI64" s="60"/>
      <c r="FJ64" s="60"/>
      <c r="FK64" s="60"/>
      <c r="FL64" s="60"/>
      <c r="FM64" s="60"/>
      <c r="FN64" s="60"/>
      <c r="FO64" s="60"/>
      <c r="FP64" s="60"/>
      <c r="FQ64" s="60"/>
      <c r="FR64" s="60"/>
      <c r="FS64" s="60"/>
      <c r="FT64" s="60"/>
      <c r="FU64" s="60"/>
      <c r="FV64" s="60"/>
      <c r="FW64" s="60"/>
      <c r="FX64" s="60"/>
      <c r="FY64" s="60"/>
      <c r="FZ64" s="60"/>
      <c r="GA64" s="60"/>
      <c r="GB64" s="60"/>
      <c r="GC64" s="60"/>
      <c r="GD64" s="60"/>
      <c r="GE64" s="60"/>
      <c r="GF64" s="60"/>
      <c r="GG64" s="60"/>
      <c r="GH64" s="60"/>
      <c r="GI64" s="60"/>
      <c r="GJ64" s="60"/>
      <c r="GK64" s="60"/>
      <c r="GL64" s="60"/>
      <c r="GM64" s="60"/>
      <c r="GN64" s="60"/>
      <c r="GO64" s="60"/>
      <c r="GP64" s="60"/>
      <c r="GQ64" s="60"/>
      <c r="GR64" s="60"/>
      <c r="GS64" s="60">
        <v>8.1002185895474703</v>
      </c>
      <c r="GT64" s="60">
        <v>222.21322376254099</v>
      </c>
      <c r="GU64" s="60">
        <v>8.1035878552705292</v>
      </c>
      <c r="GV64" s="60">
        <v>222.21322376254099</v>
      </c>
      <c r="GW64" s="60">
        <v>8.08227115981982</v>
      </c>
      <c r="GX64" s="60">
        <v>215.901140192518</v>
      </c>
      <c r="GY64" s="60">
        <v>8.0952427028072602</v>
      </c>
      <c r="GZ64" s="60">
        <v>215.901140192518</v>
      </c>
      <c r="HA64" s="60">
        <v>8.0073340863345397</v>
      </c>
      <c r="HB64" s="60">
        <v>215.901140192518</v>
      </c>
      <c r="HC64" s="60">
        <v>8.1701797762925299</v>
      </c>
      <c r="HD64" s="60">
        <v>215.901140192518</v>
      </c>
      <c r="HE64" s="60"/>
      <c r="HF64" s="60"/>
      <c r="HG64" s="60"/>
      <c r="HH64" s="60"/>
      <c r="HI64" s="60"/>
      <c r="HJ64" s="60"/>
      <c r="HK64" s="60"/>
      <c r="HL64" s="60">
        <v>4.8966624858356404E-3</v>
      </c>
      <c r="HM64" s="60">
        <v>3.3692657230624001E-3</v>
      </c>
      <c r="HN64" s="60">
        <v>3.3692657230624001E-3</v>
      </c>
      <c r="HO64" s="60">
        <v>8.1002185895474703</v>
      </c>
    </row>
    <row r="65" spans="1:223" ht="12" customHeight="1" x14ac:dyDescent="0.35">
      <c r="A65" s="61">
        <v>3</v>
      </c>
      <c r="B65" s="83">
        <v>8.0900933049822399</v>
      </c>
      <c r="C65" s="83">
        <v>8.1101240424560199</v>
      </c>
      <c r="D65" s="83">
        <v>-2.0030737473780001E-2</v>
      </c>
      <c r="E65" s="83">
        <v>-0.48604901458108102</v>
      </c>
      <c r="F65" s="83">
        <v>-0.48714490536515498</v>
      </c>
      <c r="G65" s="83">
        <v>-0.48640352033404</v>
      </c>
      <c r="H65" s="83">
        <v>4.4941786448374696E-3</v>
      </c>
      <c r="I65" s="83">
        <v>5.3566449593157905E-4</v>
      </c>
      <c r="J65" s="83">
        <v>-3.2681348894790699E-2</v>
      </c>
      <c r="K65" s="83">
        <v>-2.0121165586467999E-2</v>
      </c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  <c r="CR65" s="60"/>
      <c r="CS65" s="60"/>
      <c r="CT65" s="60"/>
      <c r="CU65" s="60"/>
      <c r="CV65" s="60"/>
      <c r="CW65" s="60"/>
      <c r="CX65" s="60"/>
      <c r="CY65" s="60"/>
      <c r="CZ65" s="60"/>
      <c r="DA65" s="60"/>
      <c r="DB65" s="60"/>
      <c r="DC65" s="60"/>
      <c r="DD65" s="60"/>
      <c r="DE65" s="60"/>
      <c r="DF65" s="60"/>
      <c r="DG65" s="60"/>
      <c r="DH65" s="60"/>
      <c r="DI65" s="60"/>
      <c r="DJ65" s="60"/>
      <c r="DK65" s="60"/>
      <c r="DL65" s="60"/>
      <c r="DM65" s="60"/>
      <c r="DN65" s="60"/>
      <c r="DO65" s="60"/>
      <c r="DP65" s="60"/>
      <c r="DQ65" s="60"/>
      <c r="DR65" s="60"/>
      <c r="DS65" s="60"/>
      <c r="DT65" s="60"/>
      <c r="DU65" s="60"/>
      <c r="DV65" s="60"/>
      <c r="DW65" s="60"/>
      <c r="DX65" s="60"/>
      <c r="DY65" s="60"/>
      <c r="DZ65" s="60"/>
      <c r="EA65" s="60"/>
      <c r="EB65" s="60"/>
      <c r="EC65" s="60"/>
      <c r="ED65" s="60"/>
      <c r="EE65" s="60"/>
      <c r="EF65" s="60"/>
      <c r="EG65" s="60"/>
      <c r="EH65" s="60"/>
      <c r="EI65" s="60"/>
      <c r="EJ65" s="60"/>
      <c r="EK65" s="60"/>
      <c r="EL65" s="60"/>
      <c r="EM65" s="60"/>
      <c r="EN65" s="60"/>
      <c r="EO65" s="60"/>
      <c r="EP65" s="60"/>
      <c r="EQ65" s="60"/>
      <c r="ER65" s="60"/>
      <c r="ES65" s="60"/>
      <c r="ET65" s="60"/>
      <c r="EU65" s="60"/>
      <c r="EV65" s="60"/>
      <c r="EW65" s="60"/>
      <c r="EX65" s="60"/>
      <c r="EY65" s="60"/>
      <c r="EZ65" s="60"/>
      <c r="FA65" s="60"/>
      <c r="FB65" s="60"/>
      <c r="FC65" s="60"/>
      <c r="FD65" s="60"/>
      <c r="FE65" s="60"/>
      <c r="FF65" s="60"/>
      <c r="FG65" s="60"/>
      <c r="FH65" s="60"/>
      <c r="FI65" s="60"/>
      <c r="FJ65" s="60"/>
      <c r="FK65" s="60"/>
      <c r="FL65" s="60"/>
      <c r="FM65" s="60"/>
      <c r="FN65" s="60"/>
      <c r="FO65" s="60"/>
      <c r="FP65" s="60"/>
      <c r="FQ65" s="60"/>
      <c r="FR65" s="60"/>
      <c r="FS65" s="60"/>
      <c r="FT65" s="60"/>
      <c r="FU65" s="60"/>
      <c r="FV65" s="60"/>
      <c r="FW65" s="60"/>
      <c r="FX65" s="60"/>
      <c r="FY65" s="60"/>
      <c r="FZ65" s="60"/>
      <c r="GA65" s="60"/>
      <c r="GB65" s="60"/>
      <c r="GC65" s="60"/>
      <c r="GD65" s="60"/>
      <c r="GE65" s="60"/>
      <c r="GF65" s="60"/>
      <c r="GG65" s="60"/>
      <c r="GH65" s="60"/>
      <c r="GI65" s="60"/>
      <c r="GJ65" s="60"/>
      <c r="GK65" s="60"/>
      <c r="GL65" s="60"/>
      <c r="GM65" s="60"/>
      <c r="GN65" s="60"/>
      <c r="GO65" s="60"/>
      <c r="GP65" s="60"/>
      <c r="GQ65" s="60"/>
      <c r="GR65" s="60"/>
      <c r="GS65" s="60">
        <v>8.1552242229562903</v>
      </c>
      <c r="GT65" s="60">
        <v>252.50553817397099</v>
      </c>
      <c r="GU65" s="60">
        <v>8.1039445169967692</v>
      </c>
      <c r="GV65" s="60">
        <v>252.50553817397099</v>
      </c>
      <c r="GW65" s="60">
        <v>8.0823246216534201</v>
      </c>
      <c r="GX65" s="60">
        <v>215.928888006785</v>
      </c>
      <c r="GY65" s="60">
        <v>8.0952900114911408</v>
      </c>
      <c r="GZ65" s="60">
        <v>215.928888006785</v>
      </c>
      <c r="HA65" s="60">
        <v>8.0073847166014094</v>
      </c>
      <c r="HB65" s="60">
        <v>215.928888006785</v>
      </c>
      <c r="HC65" s="60">
        <v>8.1702299165431391</v>
      </c>
      <c r="HD65" s="60">
        <v>215.928888006785</v>
      </c>
      <c r="HE65" s="60"/>
      <c r="HF65" s="60"/>
      <c r="HG65" s="60"/>
      <c r="HH65" s="60"/>
      <c r="HI65" s="60"/>
      <c r="HJ65" s="60"/>
      <c r="HK65" s="60"/>
      <c r="HL65" s="60">
        <v>-5.6335173466818697E-2</v>
      </c>
      <c r="HM65" s="60">
        <v>-5.1279705959515802E-2</v>
      </c>
      <c r="HN65" s="60">
        <v>-5.1279705959515802E-2</v>
      </c>
      <c r="HO65" s="60">
        <v>8.1552242229562903</v>
      </c>
    </row>
    <row r="66" spans="1:223" ht="12" customHeight="1" x14ac:dyDescent="0.35">
      <c r="A66" s="61">
        <v>4</v>
      </c>
      <c r="B66" s="83">
        <v>8.1202886171903206</v>
      </c>
      <c r="C66" s="83">
        <v>8.1193281911300499</v>
      </c>
      <c r="D66" s="83">
        <v>9.6042606027424405E-4</v>
      </c>
      <c r="E66" s="83">
        <v>2.3304890335931899E-2</v>
      </c>
      <c r="F66" s="83">
        <v>2.33527866933687E-2</v>
      </c>
      <c r="G66" s="83">
        <v>2.3306246090259101E-2</v>
      </c>
      <c r="H66" s="83">
        <v>4.0977756157189304E-3</v>
      </c>
      <c r="I66" s="95">
        <v>1.12196394457597E-6</v>
      </c>
      <c r="J66" s="83">
        <v>1.4949892285281601E-3</v>
      </c>
      <c r="K66" s="83">
        <v>9.6437786437120405E-4</v>
      </c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60"/>
      <c r="CC66" s="60"/>
      <c r="CD66" s="60"/>
      <c r="CE66" s="60"/>
      <c r="CF66" s="60"/>
      <c r="CG66" s="60"/>
      <c r="CH66" s="60"/>
      <c r="CI66" s="60"/>
      <c r="CJ66" s="60"/>
      <c r="CK66" s="60"/>
      <c r="CL66" s="60"/>
      <c r="CM66" s="60"/>
      <c r="CN66" s="60"/>
      <c r="CO66" s="60"/>
      <c r="CP66" s="60"/>
      <c r="CQ66" s="60"/>
      <c r="CR66" s="60"/>
      <c r="CS66" s="60"/>
      <c r="CT66" s="60"/>
      <c r="CU66" s="60"/>
      <c r="CV66" s="60"/>
      <c r="CW66" s="60"/>
      <c r="CX66" s="60"/>
      <c r="CY66" s="60"/>
      <c r="CZ66" s="60"/>
      <c r="DA66" s="60"/>
      <c r="DB66" s="60"/>
      <c r="DC66" s="60"/>
      <c r="DD66" s="60"/>
      <c r="DE66" s="60"/>
      <c r="DF66" s="60"/>
      <c r="DG66" s="60"/>
      <c r="DH66" s="60"/>
      <c r="DI66" s="60"/>
      <c r="DJ66" s="60"/>
      <c r="DK66" s="60"/>
      <c r="DL66" s="60"/>
      <c r="DM66" s="60"/>
      <c r="DN66" s="60"/>
      <c r="DO66" s="60"/>
      <c r="DP66" s="60"/>
      <c r="DQ66" s="60"/>
      <c r="DR66" s="60"/>
      <c r="DS66" s="60"/>
      <c r="DT66" s="60"/>
      <c r="DU66" s="60"/>
      <c r="DV66" s="60"/>
      <c r="DW66" s="60"/>
      <c r="DX66" s="60"/>
      <c r="DY66" s="60"/>
      <c r="DZ66" s="60"/>
      <c r="EA66" s="60"/>
      <c r="EB66" s="60"/>
      <c r="EC66" s="60"/>
      <c r="ED66" s="60"/>
      <c r="EE66" s="60"/>
      <c r="EF66" s="60"/>
      <c r="EG66" s="60"/>
      <c r="EH66" s="60"/>
      <c r="EI66" s="60"/>
      <c r="EJ66" s="60"/>
      <c r="EK66" s="60"/>
      <c r="EL66" s="60"/>
      <c r="EM66" s="60"/>
      <c r="EN66" s="60"/>
      <c r="EO66" s="60"/>
      <c r="EP66" s="60"/>
      <c r="EQ66" s="60"/>
      <c r="ER66" s="60"/>
      <c r="ES66" s="60"/>
      <c r="ET66" s="60"/>
      <c r="EU66" s="60"/>
      <c r="EV66" s="60"/>
      <c r="EW66" s="60"/>
      <c r="EX66" s="60"/>
      <c r="EY66" s="60"/>
      <c r="EZ66" s="60"/>
      <c r="FA66" s="60"/>
      <c r="FB66" s="60"/>
      <c r="FC66" s="60"/>
      <c r="FD66" s="60"/>
      <c r="FE66" s="60"/>
      <c r="FF66" s="60"/>
      <c r="FG66" s="60"/>
      <c r="FH66" s="60"/>
      <c r="FI66" s="60"/>
      <c r="FJ66" s="60"/>
      <c r="FK66" s="60"/>
      <c r="FL66" s="60"/>
      <c r="FM66" s="60"/>
      <c r="FN66" s="60"/>
      <c r="FO66" s="60"/>
      <c r="FP66" s="60"/>
      <c r="FQ66" s="60"/>
      <c r="FR66" s="60"/>
      <c r="FS66" s="60"/>
      <c r="FT66" s="60"/>
      <c r="FU66" s="60"/>
      <c r="FV66" s="60"/>
      <c r="FW66" s="60"/>
      <c r="FX66" s="60"/>
      <c r="FY66" s="60"/>
      <c r="FZ66" s="60"/>
      <c r="GA66" s="60"/>
      <c r="GB66" s="60"/>
      <c r="GC66" s="60"/>
      <c r="GD66" s="60"/>
      <c r="GE66" s="60"/>
      <c r="GF66" s="60"/>
      <c r="GG66" s="60"/>
      <c r="GH66" s="60"/>
      <c r="GI66" s="60"/>
      <c r="GJ66" s="60"/>
      <c r="GK66" s="60"/>
      <c r="GL66" s="60"/>
      <c r="GM66" s="60"/>
      <c r="GN66" s="60"/>
      <c r="GO66" s="60"/>
      <c r="GP66" s="60"/>
      <c r="GQ66" s="60"/>
      <c r="GR66" s="60"/>
      <c r="GS66" s="60">
        <v>8.1103966587150307</v>
      </c>
      <c r="GT66" s="60">
        <v>227.81841821660001</v>
      </c>
      <c r="GU66" s="60">
        <v>8.1164293876551898</v>
      </c>
      <c r="GV66" s="60">
        <v>227.81841821660001</v>
      </c>
      <c r="GW66" s="60">
        <v>8.0823573512515896</v>
      </c>
      <c r="GX66" s="60">
        <v>215.945875964056</v>
      </c>
      <c r="GY66" s="60">
        <v>8.0953189763107201</v>
      </c>
      <c r="GZ66" s="60">
        <v>215.945875964056</v>
      </c>
      <c r="HA66" s="60">
        <v>8.0074157136605209</v>
      </c>
      <c r="HB66" s="60">
        <v>215.945875964056</v>
      </c>
      <c r="HC66" s="60">
        <v>8.1702606139017995</v>
      </c>
      <c r="HD66" s="60">
        <v>215.945875964056</v>
      </c>
      <c r="HE66" s="60"/>
      <c r="HF66" s="60"/>
      <c r="HG66" s="60"/>
      <c r="HH66" s="60"/>
      <c r="HI66" s="60"/>
      <c r="HJ66" s="60"/>
      <c r="HK66" s="60"/>
      <c r="HL66" s="60">
        <v>8.19578343274718E-3</v>
      </c>
      <c r="HM66" s="60">
        <v>6.0327289401591599E-3</v>
      </c>
      <c r="HN66" s="60">
        <v>6.0327289401591599E-3</v>
      </c>
      <c r="HO66" s="60">
        <v>8.1103966587150307</v>
      </c>
    </row>
    <row r="67" spans="1:223" ht="12" customHeight="1" x14ac:dyDescent="0.35">
      <c r="A67" s="61">
        <v>5</v>
      </c>
      <c r="B67" s="83">
        <v>8.1143446549332907</v>
      </c>
      <c r="C67" s="83">
        <v>8.1148971251863902</v>
      </c>
      <c r="D67" s="83">
        <v>-5.5247025309768105E-4</v>
      </c>
      <c r="E67" s="83">
        <v>-1.3405778117505001E-2</v>
      </c>
      <c r="F67" s="83">
        <v>-1.3434404892719E-2</v>
      </c>
      <c r="G67" s="83">
        <v>-1.34076212420328E-2</v>
      </c>
      <c r="H67" s="83">
        <v>4.2571704042023801E-3</v>
      </c>
      <c r="I67" s="95">
        <v>3.85816429152069E-7</v>
      </c>
      <c r="J67" s="83">
        <v>-8.7667506890896398E-4</v>
      </c>
      <c r="K67" s="83">
        <v>-5.5483226861090804E-4</v>
      </c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60"/>
      <c r="CL67" s="60"/>
      <c r="CM67" s="60"/>
      <c r="CN67" s="60"/>
      <c r="CO67" s="60"/>
      <c r="CP67" s="60"/>
      <c r="CQ67" s="60"/>
      <c r="CR67" s="60"/>
      <c r="CS67" s="60"/>
      <c r="CT67" s="60"/>
      <c r="CU67" s="60"/>
      <c r="CV67" s="60"/>
      <c r="CW67" s="60"/>
      <c r="CX67" s="60"/>
      <c r="CY67" s="60"/>
      <c r="CZ67" s="60"/>
      <c r="DA67" s="60"/>
      <c r="DB67" s="60"/>
      <c r="DC67" s="60"/>
      <c r="DD67" s="60"/>
      <c r="DE67" s="60"/>
      <c r="DF67" s="60"/>
      <c r="DG67" s="60"/>
      <c r="DH67" s="60"/>
      <c r="DI67" s="60"/>
      <c r="DJ67" s="60"/>
      <c r="DK67" s="60"/>
      <c r="DL67" s="60"/>
      <c r="DM67" s="60"/>
      <c r="DN67" s="60"/>
      <c r="DO67" s="60"/>
      <c r="DP67" s="60"/>
      <c r="DQ67" s="60"/>
      <c r="DR67" s="60"/>
      <c r="DS67" s="60"/>
      <c r="DT67" s="60"/>
      <c r="DU67" s="60"/>
      <c r="DV67" s="60"/>
      <c r="DW67" s="60"/>
      <c r="DX67" s="60"/>
      <c r="DY67" s="60"/>
      <c r="DZ67" s="60"/>
      <c r="EA67" s="60"/>
      <c r="EB67" s="60"/>
      <c r="EC67" s="60"/>
      <c r="ED67" s="60"/>
      <c r="EE67" s="60"/>
      <c r="EF67" s="60"/>
      <c r="EG67" s="60"/>
      <c r="EH67" s="60"/>
      <c r="EI67" s="60"/>
      <c r="EJ67" s="60"/>
      <c r="EK67" s="60"/>
      <c r="EL67" s="60"/>
      <c r="EM67" s="60"/>
      <c r="EN67" s="60"/>
      <c r="EO67" s="60"/>
      <c r="EP67" s="60"/>
      <c r="EQ67" s="60"/>
      <c r="ER67" s="60"/>
      <c r="ES67" s="60"/>
      <c r="ET67" s="60"/>
      <c r="EU67" s="60"/>
      <c r="EV67" s="60"/>
      <c r="EW67" s="60"/>
      <c r="EX67" s="60"/>
      <c r="EY67" s="60"/>
      <c r="EZ67" s="60"/>
      <c r="FA67" s="60"/>
      <c r="FB67" s="60"/>
      <c r="FC67" s="60"/>
      <c r="FD67" s="60"/>
      <c r="FE67" s="60"/>
      <c r="FF67" s="60"/>
      <c r="FG67" s="60"/>
      <c r="FH67" s="60"/>
      <c r="FI67" s="60"/>
      <c r="FJ67" s="60"/>
      <c r="FK67" s="60"/>
      <c r="FL67" s="60"/>
      <c r="FM67" s="60"/>
      <c r="FN67" s="60"/>
      <c r="FO67" s="60"/>
      <c r="FP67" s="60"/>
      <c r="FQ67" s="60"/>
      <c r="FR67" s="60"/>
      <c r="FS67" s="60"/>
      <c r="FT67" s="60"/>
      <c r="FU67" s="60"/>
      <c r="FV67" s="60"/>
      <c r="FW67" s="60"/>
      <c r="FX67" s="60"/>
      <c r="FY67" s="60"/>
      <c r="FZ67" s="60"/>
      <c r="GA67" s="60"/>
      <c r="GB67" s="60"/>
      <c r="GC67" s="60"/>
      <c r="GD67" s="60"/>
      <c r="GE67" s="60"/>
      <c r="GF67" s="60"/>
      <c r="GG67" s="60"/>
      <c r="GH67" s="60"/>
      <c r="GI67" s="60"/>
      <c r="GJ67" s="60"/>
      <c r="GK67" s="60"/>
      <c r="GL67" s="60"/>
      <c r="GM67" s="60"/>
      <c r="GN67" s="60"/>
      <c r="GO67" s="60"/>
      <c r="GP67" s="60"/>
      <c r="GQ67" s="60"/>
      <c r="GR67" s="60"/>
      <c r="GS67" s="60">
        <v>8.0603252408065398</v>
      </c>
      <c r="GT67" s="60">
        <v>200.243440158683</v>
      </c>
      <c r="GU67" s="60">
        <v>7.9996927312031803</v>
      </c>
      <c r="GV67" s="60">
        <v>200.243440158683</v>
      </c>
      <c r="GW67" s="60">
        <v>8.0826138911541392</v>
      </c>
      <c r="GX67" s="60">
        <v>216.07904639186199</v>
      </c>
      <c r="GY67" s="60">
        <v>8.0955460655976292</v>
      </c>
      <c r="GZ67" s="60">
        <v>216.07904639186199</v>
      </c>
      <c r="HA67" s="60">
        <v>8.0076586989916603</v>
      </c>
      <c r="HB67" s="60">
        <v>216.07904639186199</v>
      </c>
      <c r="HC67" s="60">
        <v>8.1705012577601099</v>
      </c>
      <c r="HD67" s="60">
        <v>216.07904639186199</v>
      </c>
      <c r="HE67" s="60"/>
      <c r="HF67" s="60"/>
      <c r="HG67" s="60"/>
      <c r="HH67" s="60"/>
      <c r="HI67" s="60"/>
      <c r="HJ67" s="60"/>
      <c r="HK67" s="60"/>
      <c r="HL67" s="60">
        <v>-6.4735868531245896E-2</v>
      </c>
      <c r="HM67" s="60">
        <v>-6.0632509603363097E-2</v>
      </c>
      <c r="HN67" s="60">
        <v>-6.0632509603363097E-2</v>
      </c>
      <c r="HO67" s="60">
        <v>8.0603252408065398</v>
      </c>
    </row>
    <row r="68" spans="1:223" ht="12" customHeight="1" x14ac:dyDescent="0.35">
      <c r="A68" s="61">
        <v>6</v>
      </c>
      <c r="B68" s="83">
        <v>8.0990154264276395</v>
      </c>
      <c r="C68" s="83">
        <v>8.1165515554927001</v>
      </c>
      <c r="D68" s="83">
        <v>-1.75361290650571E-2</v>
      </c>
      <c r="E68" s="83">
        <v>-0.42551694678214802</v>
      </c>
      <c r="F68" s="83">
        <v>-0.42641139326580302</v>
      </c>
      <c r="G68" s="83">
        <v>-0.42571534441265702</v>
      </c>
      <c r="H68" s="83">
        <v>4.1908279002776704E-3</v>
      </c>
      <c r="I68" s="83">
        <v>3.8260558821471402E-4</v>
      </c>
      <c r="J68" s="83">
        <v>-2.7617296102606499E-2</v>
      </c>
      <c r="K68" s="83">
        <v>-1.7609929247871001E-2</v>
      </c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60"/>
      <c r="DH68" s="60"/>
      <c r="DI68" s="60"/>
      <c r="DJ68" s="60"/>
      <c r="DK68" s="60"/>
      <c r="DL68" s="60"/>
      <c r="DM68" s="60"/>
      <c r="DN68" s="60"/>
      <c r="DO68" s="60"/>
      <c r="DP68" s="60"/>
      <c r="DQ68" s="60"/>
      <c r="DR68" s="60"/>
      <c r="DS68" s="60"/>
      <c r="DT68" s="60"/>
      <c r="DU68" s="60"/>
      <c r="DV68" s="60"/>
      <c r="DW68" s="60"/>
      <c r="DX68" s="60"/>
      <c r="DY68" s="60"/>
      <c r="DZ68" s="60"/>
      <c r="EA68" s="60"/>
      <c r="EB68" s="60"/>
      <c r="EC68" s="60"/>
      <c r="ED68" s="60"/>
      <c r="EE68" s="60"/>
      <c r="EF68" s="60"/>
      <c r="EG68" s="60"/>
      <c r="EH68" s="60"/>
      <c r="EI68" s="60"/>
      <c r="EJ68" s="60"/>
      <c r="EK68" s="60"/>
      <c r="EL68" s="60"/>
      <c r="EM68" s="60"/>
      <c r="EN68" s="60"/>
      <c r="EO68" s="60"/>
      <c r="EP68" s="60"/>
      <c r="EQ68" s="60"/>
      <c r="ER68" s="60"/>
      <c r="ES68" s="60"/>
      <c r="ET68" s="60"/>
      <c r="EU68" s="60"/>
      <c r="EV68" s="60"/>
      <c r="EW68" s="60"/>
      <c r="EX68" s="60"/>
      <c r="EY68" s="60"/>
      <c r="EZ68" s="60"/>
      <c r="FA68" s="60"/>
      <c r="FB68" s="60"/>
      <c r="FC68" s="60"/>
      <c r="FD68" s="60"/>
      <c r="FE68" s="60"/>
      <c r="FF68" s="60"/>
      <c r="FG68" s="60"/>
      <c r="FH68" s="60"/>
      <c r="FI68" s="60"/>
      <c r="FJ68" s="60"/>
      <c r="FK68" s="60"/>
      <c r="FL68" s="60"/>
      <c r="FM68" s="60"/>
      <c r="FN68" s="60"/>
      <c r="FO68" s="60"/>
      <c r="FP68" s="60"/>
      <c r="FQ68" s="60"/>
      <c r="FR68" s="60"/>
      <c r="FS68" s="60"/>
      <c r="FT68" s="60"/>
      <c r="FU68" s="60"/>
      <c r="FV68" s="60"/>
      <c r="FW68" s="60"/>
      <c r="FX68" s="60"/>
      <c r="FY68" s="60"/>
      <c r="FZ68" s="60"/>
      <c r="GA68" s="60"/>
      <c r="GB68" s="60"/>
      <c r="GC68" s="60"/>
      <c r="GD68" s="60"/>
      <c r="GE68" s="60"/>
      <c r="GF68" s="60"/>
      <c r="GG68" s="60"/>
      <c r="GH68" s="60"/>
      <c r="GI68" s="60"/>
      <c r="GJ68" s="60"/>
      <c r="GK68" s="60"/>
      <c r="GL68" s="60"/>
      <c r="GM68" s="60"/>
      <c r="GN68" s="60"/>
      <c r="GO68" s="60"/>
      <c r="GP68" s="60"/>
      <c r="GQ68" s="60"/>
      <c r="GR68" s="60"/>
      <c r="GS68" s="60">
        <v>8.0627917370648099</v>
      </c>
      <c r="GT68" s="60">
        <v>201.60177157893401</v>
      </c>
      <c r="GU68" s="60">
        <v>8.0911808270550196</v>
      </c>
      <c r="GV68" s="60">
        <v>201.60177157893401</v>
      </c>
      <c r="GW68" s="60">
        <v>8.0829215614936007</v>
      </c>
      <c r="GX68" s="60">
        <v>216.23879653160299</v>
      </c>
      <c r="GY68" s="60">
        <v>8.0958185528192104</v>
      </c>
      <c r="GZ68" s="60">
        <v>216.23879653160299</v>
      </c>
      <c r="HA68" s="60">
        <v>8.0079501729209301</v>
      </c>
      <c r="HB68" s="60">
        <v>216.23879653160299</v>
      </c>
      <c r="HC68" s="60">
        <v>8.1707899413918792</v>
      </c>
      <c r="HD68" s="60">
        <v>216.23879653160299</v>
      </c>
      <c r="HE68" s="60"/>
      <c r="HF68" s="60"/>
      <c r="HG68" s="60"/>
      <c r="HH68" s="60"/>
      <c r="HI68" s="60"/>
      <c r="HJ68" s="60"/>
      <c r="HK68" s="60"/>
      <c r="HL68" s="60">
        <v>3.2918954341374797E-2</v>
      </c>
      <c r="HM68" s="60">
        <v>2.8389089990209702E-2</v>
      </c>
      <c r="HN68" s="60">
        <v>2.8389089990209702E-2</v>
      </c>
      <c r="HO68" s="60">
        <v>8.0627917370648099</v>
      </c>
    </row>
    <row r="69" spans="1:223" ht="12" customHeight="1" x14ac:dyDescent="0.35">
      <c r="A69" s="61">
        <v>7</v>
      </c>
      <c r="B69" s="83">
        <v>8.0961904914288105</v>
      </c>
      <c r="C69" s="83">
        <v>8.1031104512402905</v>
      </c>
      <c r="D69" s="83">
        <v>-6.91995981148352E-3</v>
      </c>
      <c r="E69" s="83">
        <v>-0.16791391988013099</v>
      </c>
      <c r="F69" s="83">
        <v>-0.168332353112952</v>
      </c>
      <c r="G69" s="83">
        <v>-0.16800617855323899</v>
      </c>
      <c r="H69" s="83">
        <v>4.9653339187375996E-3</v>
      </c>
      <c r="I69" s="95">
        <v>7.0699353413694897E-5</v>
      </c>
      <c r="J69" s="83">
        <v>-1.1868077615386999E-2</v>
      </c>
      <c r="K69" s="83">
        <v>-6.9544911824392496E-3</v>
      </c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60"/>
      <c r="CL69" s="60"/>
      <c r="CM69" s="60"/>
      <c r="CN69" s="60"/>
      <c r="CO69" s="60"/>
      <c r="CP69" s="60"/>
      <c r="CQ69" s="60"/>
      <c r="CR69" s="60"/>
      <c r="CS69" s="60"/>
      <c r="CT69" s="60"/>
      <c r="CU69" s="60"/>
      <c r="CV69" s="60"/>
      <c r="CW69" s="60"/>
      <c r="CX69" s="60"/>
      <c r="CY69" s="60"/>
      <c r="CZ69" s="60"/>
      <c r="DA69" s="60"/>
      <c r="DB69" s="60"/>
      <c r="DC69" s="60"/>
      <c r="DD69" s="60"/>
      <c r="DE69" s="60"/>
      <c r="DF69" s="60"/>
      <c r="DG69" s="60"/>
      <c r="DH69" s="60"/>
      <c r="DI69" s="60"/>
      <c r="DJ69" s="60"/>
      <c r="DK69" s="60"/>
      <c r="DL69" s="60"/>
      <c r="DM69" s="60"/>
      <c r="DN69" s="60"/>
      <c r="DO69" s="60"/>
      <c r="DP69" s="60"/>
      <c r="DQ69" s="60"/>
      <c r="DR69" s="60"/>
      <c r="DS69" s="60"/>
      <c r="DT69" s="60"/>
      <c r="DU69" s="60"/>
      <c r="DV69" s="60"/>
      <c r="DW69" s="60"/>
      <c r="DX69" s="60"/>
      <c r="DY69" s="60"/>
      <c r="DZ69" s="60"/>
      <c r="EA69" s="60"/>
      <c r="EB69" s="60"/>
      <c r="EC69" s="60"/>
      <c r="ED69" s="60"/>
      <c r="EE69" s="60"/>
      <c r="EF69" s="60"/>
      <c r="EG69" s="60"/>
      <c r="EH69" s="60"/>
      <c r="EI69" s="60"/>
      <c r="EJ69" s="60"/>
      <c r="EK69" s="60"/>
      <c r="EL69" s="60"/>
      <c r="EM69" s="60"/>
      <c r="EN69" s="60"/>
      <c r="EO69" s="60"/>
      <c r="EP69" s="60"/>
      <c r="EQ69" s="60"/>
      <c r="ER69" s="60"/>
      <c r="ES69" s="60"/>
      <c r="ET69" s="60"/>
      <c r="EU69" s="60"/>
      <c r="EV69" s="60"/>
      <c r="EW69" s="60"/>
      <c r="EX69" s="60"/>
      <c r="EY69" s="60"/>
      <c r="EZ69" s="60"/>
      <c r="FA69" s="60"/>
      <c r="FB69" s="60"/>
      <c r="FC69" s="60"/>
      <c r="FD69" s="60"/>
      <c r="FE69" s="60"/>
      <c r="FF69" s="60"/>
      <c r="FG69" s="60"/>
      <c r="FH69" s="60"/>
      <c r="FI69" s="60"/>
      <c r="FJ69" s="60"/>
      <c r="FK69" s="60"/>
      <c r="FL69" s="60"/>
      <c r="FM69" s="60"/>
      <c r="FN69" s="60"/>
      <c r="FO69" s="60"/>
      <c r="FP69" s="60"/>
      <c r="FQ69" s="60"/>
      <c r="FR69" s="60"/>
      <c r="FS69" s="60"/>
      <c r="FT69" s="60"/>
      <c r="FU69" s="60"/>
      <c r="FV69" s="60"/>
      <c r="FW69" s="60"/>
      <c r="FX69" s="60"/>
      <c r="FY69" s="60"/>
      <c r="FZ69" s="60"/>
      <c r="GA69" s="60"/>
      <c r="GB69" s="60"/>
      <c r="GC69" s="60"/>
      <c r="GD69" s="60"/>
      <c r="GE69" s="60"/>
      <c r="GF69" s="60"/>
      <c r="GG69" s="60"/>
      <c r="GH69" s="60"/>
      <c r="GI69" s="60"/>
      <c r="GJ69" s="60"/>
      <c r="GK69" s="60"/>
      <c r="GL69" s="60"/>
      <c r="GM69" s="60"/>
      <c r="GN69" s="60"/>
      <c r="GO69" s="60"/>
      <c r="GP69" s="60"/>
      <c r="GQ69" s="60"/>
      <c r="GR69" s="60"/>
      <c r="GS69" s="60">
        <v>8.1585613365270202</v>
      </c>
      <c r="GT69" s="60">
        <v>254.343329819057</v>
      </c>
      <c r="GU69" s="60">
        <v>8.0694851668217407</v>
      </c>
      <c r="GV69" s="60">
        <v>254.343329819057</v>
      </c>
      <c r="GW69" s="60">
        <v>8.0830877347312793</v>
      </c>
      <c r="GX69" s="60">
        <v>216.32509509816299</v>
      </c>
      <c r="GY69" s="60">
        <v>8.0959657862926502</v>
      </c>
      <c r="GZ69" s="60">
        <v>216.32509509816299</v>
      </c>
      <c r="HA69" s="60">
        <v>8.0081076257486394</v>
      </c>
      <c r="HB69" s="60">
        <v>216.32509509816299</v>
      </c>
      <c r="HC69" s="60">
        <v>8.17094589527529</v>
      </c>
      <c r="HD69" s="60">
        <v>216.32509509816299</v>
      </c>
      <c r="HE69" s="60"/>
      <c r="HF69" s="60"/>
      <c r="HG69" s="60"/>
      <c r="HH69" s="60"/>
      <c r="HI69" s="60"/>
      <c r="HJ69" s="60"/>
      <c r="HK69" s="60"/>
      <c r="HL69" s="60">
        <v>-8.2673675130991595E-2</v>
      </c>
      <c r="HM69" s="60">
        <v>-8.9076169705279498E-2</v>
      </c>
      <c r="HN69" s="60">
        <v>-8.9076169705279498E-2</v>
      </c>
      <c r="HO69" s="60">
        <v>8.1585613365270202</v>
      </c>
    </row>
    <row r="70" spans="1:223" ht="12" customHeight="1" x14ac:dyDescent="0.35">
      <c r="A70" s="61">
        <v>8</v>
      </c>
      <c r="B70" s="83">
        <v>8.1857893280903706</v>
      </c>
      <c r="C70" s="83">
        <v>8.1691190199958008</v>
      </c>
      <c r="D70" s="83">
        <v>1.6670308094575099E-2</v>
      </c>
      <c r="E70" s="83">
        <v>0.404507663920884</v>
      </c>
      <c r="F70" s="83">
        <v>0.40579203965968103</v>
      </c>
      <c r="G70" s="83">
        <v>0.405115791048483</v>
      </c>
      <c r="H70" s="83">
        <v>6.3201986206497503E-3</v>
      </c>
      <c r="I70" s="83">
        <v>5.2367436622384402E-4</v>
      </c>
      <c r="J70" s="83">
        <v>3.2308835440843897E-2</v>
      </c>
      <c r="K70" s="83">
        <v>1.6776337882117302E-2</v>
      </c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60"/>
      <c r="CM70" s="60"/>
      <c r="CN70" s="60"/>
      <c r="CO70" s="60"/>
      <c r="CP70" s="60"/>
      <c r="CQ70" s="60"/>
      <c r="CR70" s="60"/>
      <c r="CS70" s="60"/>
      <c r="CT70" s="60"/>
      <c r="CU70" s="60"/>
      <c r="CV70" s="60"/>
      <c r="CW70" s="60"/>
      <c r="CX70" s="60"/>
      <c r="CY70" s="60"/>
      <c r="CZ70" s="60"/>
      <c r="DA70" s="60"/>
      <c r="DB70" s="60"/>
      <c r="DC70" s="60"/>
      <c r="DD70" s="60"/>
      <c r="DE70" s="60"/>
      <c r="DF70" s="60"/>
      <c r="DG70" s="60"/>
      <c r="DH70" s="60"/>
      <c r="DI70" s="60"/>
      <c r="DJ70" s="60"/>
      <c r="DK70" s="60"/>
      <c r="DL70" s="60"/>
      <c r="DM70" s="60"/>
      <c r="DN70" s="60"/>
      <c r="DO70" s="60"/>
      <c r="DP70" s="60"/>
      <c r="DQ70" s="60"/>
      <c r="DR70" s="60"/>
      <c r="DS70" s="60"/>
      <c r="DT70" s="60"/>
      <c r="DU70" s="60"/>
      <c r="DV70" s="60"/>
      <c r="DW70" s="60"/>
      <c r="DX70" s="60"/>
      <c r="DY70" s="60"/>
      <c r="DZ70" s="60"/>
      <c r="EA70" s="60"/>
      <c r="EB70" s="60"/>
      <c r="EC70" s="60"/>
      <c r="ED70" s="60"/>
      <c r="EE70" s="60"/>
      <c r="EF70" s="60"/>
      <c r="EG70" s="60"/>
      <c r="EH70" s="60"/>
      <c r="EI70" s="60"/>
      <c r="EJ70" s="60"/>
      <c r="EK70" s="60"/>
      <c r="EL70" s="60"/>
      <c r="EM70" s="60"/>
      <c r="EN70" s="60"/>
      <c r="EO70" s="60"/>
      <c r="EP70" s="60"/>
      <c r="EQ70" s="60"/>
      <c r="ER70" s="60"/>
      <c r="ES70" s="60"/>
      <c r="ET70" s="60"/>
      <c r="EU70" s="60"/>
      <c r="EV70" s="60"/>
      <c r="EW70" s="60"/>
      <c r="EX70" s="60"/>
      <c r="EY70" s="60"/>
      <c r="EZ70" s="60"/>
      <c r="FA70" s="60"/>
      <c r="FB70" s="60"/>
      <c r="FC70" s="60"/>
      <c r="FD70" s="60"/>
      <c r="FE70" s="60"/>
      <c r="FF70" s="60"/>
      <c r="FG70" s="60"/>
      <c r="FH70" s="60"/>
      <c r="FI70" s="60"/>
      <c r="FJ70" s="60"/>
      <c r="FK70" s="60"/>
      <c r="FL70" s="60"/>
      <c r="FM70" s="60"/>
      <c r="FN70" s="60"/>
      <c r="FO70" s="60"/>
      <c r="FP70" s="60"/>
      <c r="FQ70" s="60"/>
      <c r="FR70" s="60"/>
      <c r="FS70" s="60"/>
      <c r="FT70" s="60"/>
      <c r="FU70" s="60"/>
      <c r="FV70" s="60"/>
      <c r="FW70" s="60"/>
      <c r="FX70" s="60"/>
      <c r="FY70" s="60"/>
      <c r="FZ70" s="60"/>
      <c r="GA70" s="60"/>
      <c r="GB70" s="60"/>
      <c r="GC70" s="60"/>
      <c r="GD70" s="60"/>
      <c r="GE70" s="60"/>
      <c r="GF70" s="60"/>
      <c r="GG70" s="60"/>
      <c r="GH70" s="60"/>
      <c r="GI70" s="60"/>
      <c r="GJ70" s="60"/>
      <c r="GK70" s="60"/>
      <c r="GL70" s="60"/>
      <c r="GM70" s="60"/>
      <c r="GN70" s="60"/>
      <c r="GO70" s="60"/>
      <c r="GP70" s="60"/>
      <c r="GQ70" s="60"/>
      <c r="GR70" s="60"/>
      <c r="GS70" s="60">
        <v>8.0901133217877508</v>
      </c>
      <c r="GT70" s="60">
        <v>216.64812198625901</v>
      </c>
      <c r="GU70" s="60">
        <v>8.0808515449333491</v>
      </c>
      <c r="GV70" s="60">
        <v>216.64812198625901</v>
      </c>
      <c r="GW70" s="60">
        <v>8.0837095339696798</v>
      </c>
      <c r="GX70" s="60">
        <v>216.64812198625901</v>
      </c>
      <c r="GY70" s="60">
        <v>8.0965171096058306</v>
      </c>
      <c r="GZ70" s="60">
        <v>216.64812198625901</v>
      </c>
      <c r="HA70" s="60">
        <v>8.0086969662378795</v>
      </c>
      <c r="HB70" s="60">
        <v>216.64812198625901</v>
      </c>
      <c r="HC70" s="60">
        <v>8.1715296773376291</v>
      </c>
      <c r="HD70" s="60">
        <v>216.64812198625901</v>
      </c>
      <c r="HE70" s="60"/>
      <c r="HF70" s="60"/>
      <c r="HG70" s="60"/>
      <c r="HH70" s="60"/>
      <c r="HI70" s="60"/>
      <c r="HJ70" s="60"/>
      <c r="HK70" s="60"/>
      <c r="HL70" s="60">
        <v>-1.45458828705119E-2</v>
      </c>
      <c r="HM70" s="60">
        <v>-9.2617768544052109E-3</v>
      </c>
      <c r="HN70" s="60">
        <v>-9.2617768544052109E-3</v>
      </c>
      <c r="HO70" s="60">
        <v>8.0901133217877508</v>
      </c>
    </row>
    <row r="71" spans="1:223" ht="12" customHeight="1" x14ac:dyDescent="0.35">
      <c r="A71" s="61">
        <v>9</v>
      </c>
      <c r="B71" s="83">
        <v>8.1871876353184092</v>
      </c>
      <c r="C71" s="83">
        <v>8.2367066503737494</v>
      </c>
      <c r="D71" s="83">
        <v>-4.9519015055336603E-2</v>
      </c>
      <c r="E71" s="83">
        <v>-1.20158673649323</v>
      </c>
      <c r="F71" s="83">
        <v>-1.2144868028237199</v>
      </c>
      <c r="G71" s="83">
        <v>-1.21564215888849</v>
      </c>
      <c r="H71" s="83">
        <v>2.1130826908759601E-2</v>
      </c>
      <c r="I71" s="83">
        <v>1.5920160616615501E-2</v>
      </c>
      <c r="J71" s="83">
        <v>-0.17860831508680799</v>
      </c>
      <c r="K71" s="83">
        <v>-5.0587980923903299E-2</v>
      </c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  <c r="CM71" s="60"/>
      <c r="CN71" s="60"/>
      <c r="CO71" s="60"/>
      <c r="CP71" s="60"/>
      <c r="CQ71" s="60"/>
      <c r="CR71" s="60"/>
      <c r="CS71" s="60"/>
      <c r="CT71" s="60"/>
      <c r="CU71" s="60"/>
      <c r="CV71" s="60"/>
      <c r="CW71" s="60"/>
      <c r="CX71" s="60"/>
      <c r="CY71" s="60"/>
      <c r="CZ71" s="60"/>
      <c r="DA71" s="60"/>
      <c r="DB71" s="60"/>
      <c r="DC71" s="60"/>
      <c r="DD71" s="60"/>
      <c r="DE71" s="60"/>
      <c r="DF71" s="60"/>
      <c r="DG71" s="60"/>
      <c r="DH71" s="60"/>
      <c r="DI71" s="60"/>
      <c r="DJ71" s="60"/>
      <c r="DK71" s="60"/>
      <c r="DL71" s="60"/>
      <c r="DM71" s="60"/>
      <c r="DN71" s="60"/>
      <c r="DO71" s="60"/>
      <c r="DP71" s="60"/>
      <c r="DQ71" s="60"/>
      <c r="DR71" s="60"/>
      <c r="DS71" s="60"/>
      <c r="DT71" s="60"/>
      <c r="DU71" s="60"/>
      <c r="DV71" s="60"/>
      <c r="DW71" s="60"/>
      <c r="DX71" s="60"/>
      <c r="DY71" s="60"/>
      <c r="DZ71" s="60"/>
      <c r="EA71" s="60"/>
      <c r="EB71" s="60"/>
      <c r="EC71" s="60"/>
      <c r="ED71" s="60"/>
      <c r="EE71" s="60"/>
      <c r="EF71" s="60"/>
      <c r="EG71" s="60"/>
      <c r="EH71" s="60"/>
      <c r="EI71" s="60"/>
      <c r="EJ71" s="60"/>
      <c r="EK71" s="60"/>
      <c r="EL71" s="60"/>
      <c r="EM71" s="60"/>
      <c r="EN71" s="60"/>
      <c r="EO71" s="60"/>
      <c r="EP71" s="60"/>
      <c r="EQ71" s="60"/>
      <c r="ER71" s="60"/>
      <c r="ES71" s="60"/>
      <c r="ET71" s="60"/>
      <c r="EU71" s="60"/>
      <c r="EV71" s="60"/>
      <c r="EW71" s="60"/>
      <c r="EX71" s="60"/>
      <c r="EY71" s="60"/>
      <c r="EZ71" s="60"/>
      <c r="FA71" s="60"/>
      <c r="FB71" s="60"/>
      <c r="FC71" s="60"/>
      <c r="FD71" s="60"/>
      <c r="FE71" s="60"/>
      <c r="FF71" s="60"/>
      <c r="FG71" s="60"/>
      <c r="FH71" s="60"/>
      <c r="FI71" s="60"/>
      <c r="FJ71" s="60"/>
      <c r="FK71" s="60"/>
      <c r="FL71" s="60"/>
      <c r="FM71" s="60"/>
      <c r="FN71" s="60"/>
      <c r="FO71" s="60"/>
      <c r="FP71" s="60"/>
      <c r="FQ71" s="60"/>
      <c r="FR71" s="60"/>
      <c r="FS71" s="60"/>
      <c r="FT71" s="60"/>
      <c r="FU71" s="60"/>
      <c r="FV71" s="60"/>
      <c r="FW71" s="60"/>
      <c r="FX71" s="60"/>
      <c r="FY71" s="60"/>
      <c r="FZ71" s="60"/>
      <c r="GA71" s="60"/>
      <c r="GB71" s="60"/>
      <c r="GC71" s="60"/>
      <c r="GD71" s="60"/>
      <c r="GE71" s="60"/>
      <c r="GF71" s="60"/>
      <c r="GG71" s="60"/>
      <c r="GH71" s="60"/>
      <c r="GI71" s="60"/>
      <c r="GJ71" s="60"/>
      <c r="GK71" s="60"/>
      <c r="GL71" s="60"/>
      <c r="GM71" s="60"/>
      <c r="GN71" s="60"/>
      <c r="GO71" s="60"/>
      <c r="GP71" s="60"/>
      <c r="GQ71" s="60"/>
      <c r="GR71" s="60"/>
      <c r="GS71" s="60">
        <v>8.0727253281608995</v>
      </c>
      <c r="GT71" s="60">
        <v>207.07232879406499</v>
      </c>
      <c r="GU71" s="60">
        <v>7.9963178639241796</v>
      </c>
      <c r="GV71" s="60">
        <v>207.07232879406499</v>
      </c>
      <c r="GW71" s="60">
        <v>8.0837139987985704</v>
      </c>
      <c r="GX71" s="60">
        <v>216.65044210489901</v>
      </c>
      <c r="GY71" s="60">
        <v>8.0965210706498194</v>
      </c>
      <c r="GZ71" s="60">
        <v>216.65044210489901</v>
      </c>
      <c r="HA71" s="60">
        <v>8.0087011989864898</v>
      </c>
      <c r="HB71" s="60">
        <v>216.65044210489901</v>
      </c>
      <c r="HC71" s="60">
        <v>8.1715338704619107</v>
      </c>
      <c r="HD71" s="60">
        <v>216.65044210489901</v>
      </c>
      <c r="HE71" s="60"/>
      <c r="HF71" s="60"/>
      <c r="HG71" s="60"/>
      <c r="HH71" s="60"/>
      <c r="HI71" s="60"/>
      <c r="HJ71" s="60"/>
      <c r="HK71" s="60"/>
      <c r="HL71" s="60">
        <v>-6.93420540328792E-2</v>
      </c>
      <c r="HM71" s="60">
        <v>-7.6407464236723399E-2</v>
      </c>
      <c r="HN71" s="60">
        <v>-7.6407464236723399E-2</v>
      </c>
      <c r="HO71" s="60">
        <v>8.0727253281608995</v>
      </c>
    </row>
    <row r="72" spans="1:223" ht="12" customHeight="1" x14ac:dyDescent="0.35">
      <c r="A72" s="61">
        <v>10</v>
      </c>
      <c r="B72" s="83">
        <v>8.1901644394051001</v>
      </c>
      <c r="C72" s="83">
        <v>8.2270892764650299</v>
      </c>
      <c r="D72" s="83">
        <v>-3.6924837059926198E-2</v>
      </c>
      <c r="E72" s="83">
        <v>-0.89598701445899598</v>
      </c>
      <c r="F72" s="83">
        <v>-0.904250986762555</v>
      </c>
      <c r="G72" s="83">
        <v>-0.90392142257864405</v>
      </c>
      <c r="H72" s="83">
        <v>1.8194528067020901E-2</v>
      </c>
      <c r="I72" s="83">
        <v>7.5764076526376499E-3</v>
      </c>
      <c r="J72" s="83">
        <v>-0.12305190814767999</v>
      </c>
      <c r="K72" s="83">
        <v>-3.7609117198367799E-2</v>
      </c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60"/>
      <c r="CL72" s="60"/>
      <c r="CM72" s="60"/>
      <c r="CN72" s="60"/>
      <c r="CO72" s="60"/>
      <c r="CP72" s="60"/>
      <c r="CQ72" s="60"/>
      <c r="CR72" s="60"/>
      <c r="CS72" s="60"/>
      <c r="CT72" s="60"/>
      <c r="CU72" s="60"/>
      <c r="CV72" s="60"/>
      <c r="CW72" s="60"/>
      <c r="CX72" s="60"/>
      <c r="CY72" s="60"/>
      <c r="CZ72" s="60"/>
      <c r="DA72" s="60"/>
      <c r="DB72" s="60"/>
      <c r="DC72" s="60"/>
      <c r="DD72" s="60"/>
      <c r="DE72" s="60"/>
      <c r="DF72" s="60"/>
      <c r="DG72" s="60"/>
      <c r="DH72" s="60"/>
      <c r="DI72" s="60"/>
      <c r="DJ72" s="60"/>
      <c r="DK72" s="60"/>
      <c r="DL72" s="60"/>
      <c r="DM72" s="60"/>
      <c r="DN72" s="60"/>
      <c r="DO72" s="60"/>
      <c r="DP72" s="60"/>
      <c r="DQ72" s="60"/>
      <c r="DR72" s="60"/>
      <c r="DS72" s="60"/>
      <c r="DT72" s="60"/>
      <c r="DU72" s="60"/>
      <c r="DV72" s="60"/>
      <c r="DW72" s="60"/>
      <c r="DX72" s="60"/>
      <c r="DY72" s="60"/>
      <c r="DZ72" s="60"/>
      <c r="EA72" s="60"/>
      <c r="EB72" s="60"/>
      <c r="EC72" s="60"/>
      <c r="ED72" s="60"/>
      <c r="EE72" s="60"/>
      <c r="EF72" s="60"/>
      <c r="EG72" s="60"/>
      <c r="EH72" s="60"/>
      <c r="EI72" s="60"/>
      <c r="EJ72" s="60"/>
      <c r="EK72" s="60"/>
      <c r="EL72" s="60"/>
      <c r="EM72" s="60"/>
      <c r="EN72" s="60"/>
      <c r="EO72" s="60"/>
      <c r="EP72" s="60"/>
      <c r="EQ72" s="60"/>
      <c r="ER72" s="60"/>
      <c r="ES72" s="60"/>
      <c r="ET72" s="60"/>
      <c r="EU72" s="60"/>
      <c r="EV72" s="60"/>
      <c r="EW72" s="60"/>
      <c r="EX72" s="60"/>
      <c r="EY72" s="60"/>
      <c r="EZ72" s="60"/>
      <c r="FA72" s="60"/>
      <c r="FB72" s="60"/>
      <c r="FC72" s="60"/>
      <c r="FD72" s="60"/>
      <c r="FE72" s="60"/>
      <c r="FF72" s="60"/>
      <c r="FG72" s="60"/>
      <c r="FH72" s="60"/>
      <c r="FI72" s="60"/>
      <c r="FJ72" s="60"/>
      <c r="FK72" s="60"/>
      <c r="FL72" s="60"/>
      <c r="FM72" s="60"/>
      <c r="FN72" s="60"/>
      <c r="FO72" s="60"/>
      <c r="FP72" s="60"/>
      <c r="FQ72" s="60"/>
      <c r="FR72" s="60"/>
      <c r="FS72" s="60"/>
      <c r="FT72" s="60"/>
      <c r="FU72" s="60"/>
      <c r="FV72" s="60"/>
      <c r="FW72" s="60"/>
      <c r="FX72" s="60"/>
      <c r="FY72" s="60"/>
      <c r="FZ72" s="60"/>
      <c r="GA72" s="60"/>
      <c r="GB72" s="60"/>
      <c r="GC72" s="60"/>
      <c r="GD72" s="60"/>
      <c r="GE72" s="60"/>
      <c r="GF72" s="60"/>
      <c r="GG72" s="60"/>
      <c r="GH72" s="60"/>
      <c r="GI72" s="60"/>
      <c r="GJ72" s="60"/>
      <c r="GK72" s="60"/>
      <c r="GL72" s="60"/>
      <c r="GM72" s="60"/>
      <c r="GN72" s="60"/>
      <c r="GO72" s="60"/>
      <c r="GP72" s="60"/>
      <c r="GQ72" s="60"/>
      <c r="GR72" s="60"/>
      <c r="GS72" s="60">
        <v>8.0890799783758904</v>
      </c>
      <c r="GT72" s="60">
        <v>216.07904639186199</v>
      </c>
      <c r="GU72" s="60">
        <v>8.0797002771688593</v>
      </c>
      <c r="GV72" s="60">
        <v>216.07904639186199</v>
      </c>
      <c r="GW72" s="60">
        <v>8.0846671917912403</v>
      </c>
      <c r="GX72" s="60">
        <v>217.14596947007999</v>
      </c>
      <c r="GY72" s="60">
        <v>8.0973674626094905</v>
      </c>
      <c r="GZ72" s="60">
        <v>217.14596947007999</v>
      </c>
      <c r="HA72" s="60">
        <v>8.0096051741007308</v>
      </c>
      <c r="HB72" s="60">
        <v>217.14596947007999</v>
      </c>
      <c r="HC72" s="60">
        <v>8.1724294803000106</v>
      </c>
      <c r="HD72" s="60">
        <v>217.14596947007999</v>
      </c>
      <c r="HE72" s="60"/>
      <c r="HF72" s="60"/>
      <c r="HG72" s="60"/>
      <c r="HH72" s="60"/>
      <c r="HI72" s="60"/>
      <c r="HJ72" s="60"/>
      <c r="HK72" s="60"/>
      <c r="HL72" s="60">
        <v>-1.4980065366088599E-2</v>
      </c>
      <c r="HM72" s="60">
        <v>-9.3797012070258E-3</v>
      </c>
      <c r="HN72" s="60">
        <v>-9.3797012070258E-3</v>
      </c>
      <c r="HO72" s="60">
        <v>8.0890799783758904</v>
      </c>
    </row>
    <row r="73" spans="1:223" ht="12" customHeight="1" x14ac:dyDescent="0.35">
      <c r="A73" s="61">
        <v>11</v>
      </c>
      <c r="B73" s="83">
        <v>8.1940058122034607</v>
      </c>
      <c r="C73" s="83">
        <v>8.1855280336046707</v>
      </c>
      <c r="D73" s="83">
        <v>8.4777785987917298E-3</v>
      </c>
      <c r="E73" s="83">
        <v>0.205714639272425</v>
      </c>
      <c r="F73" s="83">
        <v>0.20661199202691799</v>
      </c>
      <c r="G73" s="83">
        <v>0.20621754043950999</v>
      </c>
      <c r="H73" s="83">
        <v>8.6674937318901996E-3</v>
      </c>
      <c r="I73" s="83">
        <v>1.8661873589728099E-4</v>
      </c>
      <c r="J73" s="83">
        <v>1.9282471461720099E-2</v>
      </c>
      <c r="K73" s="83">
        <v>8.5519021571344306E-3</v>
      </c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  <c r="CM73" s="60"/>
      <c r="CN73" s="60"/>
      <c r="CO73" s="60"/>
      <c r="CP73" s="60"/>
      <c r="CQ73" s="60"/>
      <c r="CR73" s="60"/>
      <c r="CS73" s="60"/>
      <c r="CT73" s="60"/>
      <c r="CU73" s="60"/>
      <c r="CV73" s="60"/>
      <c r="CW73" s="60"/>
      <c r="CX73" s="60"/>
      <c r="CY73" s="60"/>
      <c r="CZ73" s="60"/>
      <c r="DA73" s="60"/>
      <c r="DB73" s="60"/>
      <c r="DC73" s="60"/>
      <c r="DD73" s="60"/>
      <c r="DE73" s="60"/>
      <c r="DF73" s="60"/>
      <c r="DG73" s="60"/>
      <c r="DH73" s="60"/>
      <c r="DI73" s="60"/>
      <c r="DJ73" s="60"/>
      <c r="DK73" s="60"/>
      <c r="DL73" s="60"/>
      <c r="DM73" s="60"/>
      <c r="DN73" s="60"/>
      <c r="DO73" s="60"/>
      <c r="DP73" s="60"/>
      <c r="DQ73" s="60"/>
      <c r="DR73" s="60"/>
      <c r="DS73" s="60"/>
      <c r="DT73" s="60"/>
      <c r="DU73" s="60"/>
      <c r="DV73" s="60"/>
      <c r="DW73" s="60"/>
      <c r="DX73" s="60"/>
      <c r="DY73" s="60"/>
      <c r="DZ73" s="60"/>
      <c r="EA73" s="60"/>
      <c r="EB73" s="60"/>
      <c r="EC73" s="60"/>
      <c r="ED73" s="60"/>
      <c r="EE73" s="60"/>
      <c r="EF73" s="60"/>
      <c r="EG73" s="60"/>
      <c r="EH73" s="60"/>
      <c r="EI73" s="60"/>
      <c r="EJ73" s="60"/>
      <c r="EK73" s="60"/>
      <c r="EL73" s="60"/>
      <c r="EM73" s="60"/>
      <c r="EN73" s="60"/>
      <c r="EO73" s="60"/>
      <c r="EP73" s="60"/>
      <c r="EQ73" s="60"/>
      <c r="ER73" s="60"/>
      <c r="ES73" s="60"/>
      <c r="ET73" s="60"/>
      <c r="EU73" s="60"/>
      <c r="EV73" s="60"/>
      <c r="EW73" s="60"/>
      <c r="EX73" s="60"/>
      <c r="EY73" s="60"/>
      <c r="EZ73" s="60"/>
      <c r="FA73" s="60"/>
      <c r="FB73" s="60"/>
      <c r="FC73" s="60"/>
      <c r="FD73" s="60"/>
      <c r="FE73" s="60"/>
      <c r="FF73" s="60"/>
      <c r="FG73" s="60"/>
      <c r="FH73" s="60"/>
      <c r="FI73" s="60"/>
      <c r="FJ73" s="60"/>
      <c r="FK73" s="60"/>
      <c r="FL73" s="60"/>
      <c r="FM73" s="60"/>
      <c r="FN73" s="60"/>
      <c r="FO73" s="60"/>
      <c r="FP73" s="60"/>
      <c r="FQ73" s="60"/>
      <c r="FR73" s="60"/>
      <c r="FS73" s="60"/>
      <c r="FT73" s="60"/>
      <c r="FU73" s="60"/>
      <c r="FV73" s="60"/>
      <c r="FW73" s="60"/>
      <c r="FX73" s="60"/>
      <c r="FY73" s="60"/>
      <c r="FZ73" s="60"/>
      <c r="GA73" s="60"/>
      <c r="GB73" s="60"/>
      <c r="GC73" s="60"/>
      <c r="GD73" s="60"/>
      <c r="GE73" s="60"/>
      <c r="GF73" s="60"/>
      <c r="GG73" s="60"/>
      <c r="GH73" s="60"/>
      <c r="GI73" s="60"/>
      <c r="GJ73" s="60"/>
      <c r="GK73" s="60"/>
      <c r="GL73" s="60"/>
      <c r="GM73" s="60"/>
      <c r="GN73" s="60"/>
      <c r="GO73" s="60"/>
      <c r="GP73" s="60"/>
      <c r="GQ73" s="60"/>
      <c r="GR73" s="60"/>
      <c r="GS73" s="60">
        <v>8.0888073165722805</v>
      </c>
      <c r="GT73" s="60">
        <v>215.928888006785</v>
      </c>
      <c r="GU73" s="60">
        <v>8.1413509858526094</v>
      </c>
      <c r="GV73" s="60">
        <v>215.928888006785</v>
      </c>
      <c r="GW73" s="60">
        <v>8.0853584318426694</v>
      </c>
      <c r="GX73" s="60">
        <v>217.505579719672</v>
      </c>
      <c r="GY73" s="60">
        <v>8.0979822032956505</v>
      </c>
      <c r="GZ73" s="60">
        <v>217.505579719672</v>
      </c>
      <c r="HA73" s="60">
        <v>8.0102611390078398</v>
      </c>
      <c r="HB73" s="60">
        <v>217.505579719672</v>
      </c>
      <c r="HC73" s="60">
        <v>8.1730794961304802</v>
      </c>
      <c r="HD73" s="60">
        <v>217.505579719672</v>
      </c>
      <c r="HE73" s="60"/>
      <c r="HF73" s="60"/>
      <c r="HG73" s="60"/>
      <c r="HH73" s="60"/>
      <c r="HI73" s="60"/>
      <c r="HJ73" s="60"/>
      <c r="HK73" s="60"/>
      <c r="HL73" s="60">
        <v>6.6180221599265204E-2</v>
      </c>
      <c r="HM73" s="60">
        <v>5.2543669280330697E-2</v>
      </c>
      <c r="HN73" s="60">
        <v>5.2543669280330697E-2</v>
      </c>
      <c r="HO73" s="60">
        <v>8.0888073165722805</v>
      </c>
    </row>
    <row r="74" spans="1:223" ht="12" customHeight="1" x14ac:dyDescent="0.35">
      <c r="A74" s="61">
        <v>12</v>
      </c>
      <c r="B74" s="83">
        <v>8.1924467131498204</v>
      </c>
      <c r="C74" s="83">
        <v>8.1888430126456697</v>
      </c>
      <c r="D74" s="83">
        <v>3.6037005041507099E-3</v>
      </c>
      <c r="E74" s="83">
        <v>8.7444363003638004E-2</v>
      </c>
      <c r="F74" s="83">
        <v>8.7851128623767594E-2</v>
      </c>
      <c r="G74" s="83">
        <v>8.7677299696279395E-2</v>
      </c>
      <c r="H74" s="83">
        <v>9.2389006173105408E-3</v>
      </c>
      <c r="I74" s="95">
        <v>3.5984547335467401E-5</v>
      </c>
      <c r="J74" s="83">
        <v>8.4666740452213896E-3</v>
      </c>
      <c r="K74" s="83">
        <v>3.6373052054587702E-3</v>
      </c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  <c r="CM74" s="60"/>
      <c r="CN74" s="60"/>
      <c r="CO74" s="60"/>
      <c r="CP74" s="60"/>
      <c r="CQ74" s="60"/>
      <c r="CR74" s="60"/>
      <c r="CS74" s="60"/>
      <c r="CT74" s="60"/>
      <c r="CU74" s="60"/>
      <c r="CV74" s="60"/>
      <c r="CW74" s="60"/>
      <c r="CX74" s="60"/>
      <c r="CY74" s="60"/>
      <c r="CZ74" s="60"/>
      <c r="DA74" s="60"/>
      <c r="DB74" s="60"/>
      <c r="DC74" s="60"/>
      <c r="DD74" s="60"/>
      <c r="DE74" s="60"/>
      <c r="DF74" s="60"/>
      <c r="DG74" s="60"/>
      <c r="DH74" s="60"/>
      <c r="DI74" s="60"/>
      <c r="DJ74" s="60"/>
      <c r="DK74" s="60"/>
      <c r="DL74" s="60"/>
      <c r="DM74" s="60"/>
      <c r="DN74" s="60"/>
      <c r="DO74" s="60"/>
      <c r="DP74" s="60"/>
      <c r="DQ74" s="60"/>
      <c r="DR74" s="60"/>
      <c r="DS74" s="60"/>
      <c r="DT74" s="60"/>
      <c r="DU74" s="60"/>
      <c r="DV74" s="60"/>
      <c r="DW74" s="60"/>
      <c r="DX74" s="60"/>
      <c r="DY74" s="60"/>
      <c r="DZ74" s="60"/>
      <c r="EA74" s="60"/>
      <c r="EB74" s="60"/>
      <c r="EC74" s="60"/>
      <c r="ED74" s="60"/>
      <c r="EE74" s="60"/>
      <c r="EF74" s="60"/>
      <c r="EG74" s="60"/>
      <c r="EH74" s="60"/>
      <c r="EI74" s="60"/>
      <c r="EJ74" s="60"/>
      <c r="EK74" s="60"/>
      <c r="EL74" s="60"/>
      <c r="EM74" s="60"/>
      <c r="EN74" s="60"/>
      <c r="EO74" s="60"/>
      <c r="EP74" s="60"/>
      <c r="EQ74" s="60"/>
      <c r="ER74" s="60"/>
      <c r="ES74" s="60"/>
      <c r="ET74" s="60"/>
      <c r="EU74" s="60"/>
      <c r="EV74" s="60"/>
      <c r="EW74" s="60"/>
      <c r="EX74" s="60"/>
      <c r="EY74" s="60"/>
      <c r="EZ74" s="60"/>
      <c r="FA74" s="60"/>
      <c r="FB74" s="60"/>
      <c r="FC74" s="60"/>
      <c r="FD74" s="60"/>
      <c r="FE74" s="60"/>
      <c r="FF74" s="60"/>
      <c r="FG74" s="60"/>
      <c r="FH74" s="60"/>
      <c r="FI74" s="60"/>
      <c r="FJ74" s="60"/>
      <c r="FK74" s="60"/>
      <c r="FL74" s="60"/>
      <c r="FM74" s="60"/>
      <c r="FN74" s="60"/>
      <c r="FO74" s="60"/>
      <c r="FP74" s="60"/>
      <c r="FQ74" s="60"/>
      <c r="FR74" s="60"/>
      <c r="FS74" s="60"/>
      <c r="FT74" s="60"/>
      <c r="FU74" s="60"/>
      <c r="FV74" s="60"/>
      <c r="FW74" s="60"/>
      <c r="FX74" s="60"/>
      <c r="FY74" s="60"/>
      <c r="FZ74" s="60"/>
      <c r="GA74" s="60"/>
      <c r="GB74" s="60"/>
      <c r="GC74" s="60"/>
      <c r="GD74" s="60"/>
      <c r="GE74" s="60"/>
      <c r="GF74" s="60"/>
      <c r="GG74" s="60"/>
      <c r="GH74" s="60"/>
      <c r="GI74" s="60"/>
      <c r="GJ74" s="60"/>
      <c r="GK74" s="60"/>
      <c r="GL74" s="60"/>
      <c r="GM74" s="60"/>
      <c r="GN74" s="60"/>
      <c r="GO74" s="60"/>
      <c r="GP74" s="60"/>
      <c r="GQ74" s="60"/>
      <c r="GR74" s="60"/>
      <c r="GS74" s="60">
        <v>8.0726389827368106</v>
      </c>
      <c r="GT74" s="60">
        <v>207.02477725120099</v>
      </c>
      <c r="GU74" s="60">
        <v>8.1137072533297498</v>
      </c>
      <c r="GV74" s="60">
        <v>207.02477725120099</v>
      </c>
      <c r="GW74" s="60">
        <v>8.0866324014045894</v>
      </c>
      <c r="GX74" s="60">
        <v>218.168941997264</v>
      </c>
      <c r="GY74" s="60">
        <v>8.0991173373606706</v>
      </c>
      <c r="GZ74" s="60">
        <v>218.168941997264</v>
      </c>
      <c r="HA74" s="60">
        <v>8.0114710435569307</v>
      </c>
      <c r="HB74" s="60">
        <v>218.168941997264</v>
      </c>
      <c r="HC74" s="60">
        <v>8.1742786952083293</v>
      </c>
      <c r="HD74" s="60">
        <v>218.168941997264</v>
      </c>
      <c r="HE74" s="60"/>
      <c r="HF74" s="60"/>
      <c r="HG74" s="60"/>
      <c r="HH74" s="60"/>
      <c r="HI74" s="60"/>
      <c r="HJ74" s="60"/>
      <c r="HK74" s="60"/>
      <c r="HL74" s="60">
        <v>5.0647907323327003E-2</v>
      </c>
      <c r="HM74" s="60">
        <v>4.10682705929446E-2</v>
      </c>
      <c r="HN74" s="60">
        <v>4.10682705929446E-2</v>
      </c>
      <c r="HO74" s="60">
        <v>8.0726389827368106</v>
      </c>
    </row>
    <row r="75" spans="1:223" ht="12" customHeight="1" x14ac:dyDescent="0.35">
      <c r="A75" s="61">
        <v>13</v>
      </c>
      <c r="B75" s="83">
        <v>8.1960228330237292</v>
      </c>
      <c r="C75" s="83">
        <v>8.1928818892773307</v>
      </c>
      <c r="D75" s="83">
        <v>3.1409437464020602E-3</v>
      </c>
      <c r="E75" s="83">
        <v>7.6215497047559894E-2</v>
      </c>
      <c r="F75" s="83">
        <v>7.6598653564302496E-2</v>
      </c>
      <c r="G75" s="83">
        <v>7.6446807834584796E-2</v>
      </c>
      <c r="H75" s="83">
        <v>9.9792411320554896E-3</v>
      </c>
      <c r="I75" s="95">
        <v>2.9570964615111599E-5</v>
      </c>
      <c r="J75" s="83">
        <v>7.6751339424723604E-3</v>
      </c>
      <c r="K75" s="83">
        <v>3.1726039259960801E-3</v>
      </c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  <c r="CN75" s="60"/>
      <c r="CO75" s="60"/>
      <c r="CP75" s="60"/>
      <c r="CQ75" s="60"/>
      <c r="CR75" s="60"/>
      <c r="CS75" s="60"/>
      <c r="CT75" s="60"/>
      <c r="CU75" s="60"/>
      <c r="CV75" s="60"/>
      <c r="CW75" s="60"/>
      <c r="CX75" s="60"/>
      <c r="CY75" s="60"/>
      <c r="CZ75" s="60"/>
      <c r="DA75" s="60"/>
      <c r="DB75" s="60"/>
      <c r="DC75" s="60"/>
      <c r="DD75" s="60"/>
      <c r="DE75" s="60"/>
      <c r="DF75" s="60"/>
      <c r="DG75" s="60"/>
      <c r="DH75" s="60"/>
      <c r="DI75" s="60"/>
      <c r="DJ75" s="60"/>
      <c r="DK75" s="60"/>
      <c r="DL75" s="60"/>
      <c r="DM75" s="60"/>
      <c r="DN75" s="60"/>
      <c r="DO75" s="60"/>
      <c r="DP75" s="60"/>
      <c r="DQ75" s="60"/>
      <c r="DR75" s="60"/>
      <c r="DS75" s="60"/>
      <c r="DT75" s="60"/>
      <c r="DU75" s="60"/>
      <c r="DV75" s="60"/>
      <c r="DW75" s="60"/>
      <c r="DX75" s="60"/>
      <c r="DY75" s="60"/>
      <c r="DZ75" s="60"/>
      <c r="EA75" s="60"/>
      <c r="EB75" s="60"/>
      <c r="EC75" s="60"/>
      <c r="ED75" s="60"/>
      <c r="EE75" s="60"/>
      <c r="EF75" s="60"/>
      <c r="EG75" s="60"/>
      <c r="EH75" s="60"/>
      <c r="EI75" s="60"/>
      <c r="EJ75" s="60"/>
      <c r="EK75" s="60"/>
      <c r="EL75" s="60"/>
      <c r="EM75" s="60"/>
      <c r="EN75" s="60"/>
      <c r="EO75" s="60"/>
      <c r="EP75" s="60"/>
      <c r="EQ75" s="60"/>
      <c r="ER75" s="60"/>
      <c r="ES75" s="60"/>
      <c r="ET75" s="60"/>
      <c r="EU75" s="60"/>
      <c r="EV75" s="60"/>
      <c r="EW75" s="60"/>
      <c r="EX75" s="60"/>
      <c r="EY75" s="60"/>
      <c r="EZ75" s="60"/>
      <c r="FA75" s="60"/>
      <c r="FB75" s="60"/>
      <c r="FC75" s="60"/>
      <c r="FD75" s="60"/>
      <c r="FE75" s="60"/>
      <c r="FF75" s="60"/>
      <c r="FG75" s="60"/>
      <c r="FH75" s="60"/>
      <c r="FI75" s="60"/>
      <c r="FJ75" s="60"/>
      <c r="FK75" s="60"/>
      <c r="FL75" s="60"/>
      <c r="FM75" s="60"/>
      <c r="FN75" s="60"/>
      <c r="FO75" s="60"/>
      <c r="FP75" s="60"/>
      <c r="FQ75" s="60"/>
      <c r="FR75" s="60"/>
      <c r="FS75" s="60"/>
      <c r="FT75" s="60"/>
      <c r="FU75" s="60"/>
      <c r="FV75" s="60"/>
      <c r="FW75" s="60"/>
      <c r="FX75" s="60"/>
      <c r="FY75" s="60"/>
      <c r="FZ75" s="60"/>
      <c r="GA75" s="60"/>
      <c r="GB75" s="60"/>
      <c r="GC75" s="60"/>
      <c r="GD75" s="60"/>
      <c r="GE75" s="60"/>
      <c r="GF75" s="60"/>
      <c r="GG75" s="60"/>
      <c r="GH75" s="60"/>
      <c r="GI75" s="60"/>
      <c r="GJ75" s="60"/>
      <c r="GK75" s="60"/>
      <c r="GL75" s="60"/>
      <c r="GM75" s="60"/>
      <c r="GN75" s="60"/>
      <c r="GO75" s="60"/>
      <c r="GP75" s="60"/>
      <c r="GQ75" s="60"/>
      <c r="GR75" s="60"/>
      <c r="GS75" s="60">
        <v>8.0887371999035693</v>
      </c>
      <c r="GT75" s="60">
        <v>215.89027384961</v>
      </c>
      <c r="GU75" s="60">
        <v>8.1409434104182896</v>
      </c>
      <c r="GV75" s="60">
        <v>215.89027384961</v>
      </c>
      <c r="GW75" s="60">
        <v>8.0869084697063105</v>
      </c>
      <c r="GX75" s="60">
        <v>218.312795731416</v>
      </c>
      <c r="GY75" s="60">
        <v>8.0993636963425004</v>
      </c>
      <c r="GZ75" s="60">
        <v>218.312795731416</v>
      </c>
      <c r="HA75" s="60">
        <v>8.0117333949837501</v>
      </c>
      <c r="HB75" s="60">
        <v>218.312795731416</v>
      </c>
      <c r="HC75" s="60">
        <v>8.1745387710650608</v>
      </c>
      <c r="HD75" s="60">
        <v>218.312795731416</v>
      </c>
      <c r="HE75" s="60"/>
      <c r="HF75" s="60"/>
      <c r="HG75" s="60"/>
      <c r="HH75" s="60"/>
      <c r="HI75" s="60"/>
      <c r="HJ75" s="60"/>
      <c r="HK75" s="60"/>
      <c r="HL75" s="60">
        <v>6.4735868531245105E-2</v>
      </c>
      <c r="HM75" s="60">
        <v>5.2206210514716703E-2</v>
      </c>
      <c r="HN75" s="60">
        <v>5.2206210514716703E-2</v>
      </c>
      <c r="HO75" s="60">
        <v>8.0887371999035693</v>
      </c>
    </row>
    <row r="76" spans="1:223" ht="12" customHeight="1" x14ac:dyDescent="0.35">
      <c r="A76" s="61">
        <v>14</v>
      </c>
      <c r="B76" s="83">
        <v>8.1555560016924709</v>
      </c>
      <c r="C76" s="83">
        <v>8.1784335410320992</v>
      </c>
      <c r="D76" s="83">
        <v>-2.28775393396266E-2</v>
      </c>
      <c r="E76" s="83">
        <v>-0.55512711235024703</v>
      </c>
      <c r="F76" s="83">
        <v>-0.55723589236048399</v>
      </c>
      <c r="G76" s="83">
        <v>-0.55646906305510602</v>
      </c>
      <c r="H76" s="83">
        <v>7.5543942880397803E-3</v>
      </c>
      <c r="I76" s="83">
        <v>1.1817921581598399E-3</v>
      </c>
      <c r="J76" s="83">
        <v>-4.8549805266381599E-2</v>
      </c>
      <c r="K76" s="83">
        <v>-2.3051680825585098E-2</v>
      </c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  <c r="DL76" s="60"/>
      <c r="DM76" s="60"/>
      <c r="DN76" s="60"/>
      <c r="DO76" s="60"/>
      <c r="DP76" s="60"/>
      <c r="DQ76" s="60"/>
      <c r="DR76" s="60"/>
      <c r="DS76" s="60"/>
      <c r="DT76" s="60"/>
      <c r="DU76" s="60"/>
      <c r="DV76" s="60"/>
      <c r="DW76" s="60"/>
      <c r="DX76" s="60"/>
      <c r="DY76" s="60"/>
      <c r="DZ76" s="60"/>
      <c r="EA76" s="60"/>
      <c r="EB76" s="60"/>
      <c r="EC76" s="60"/>
      <c r="ED76" s="60"/>
      <c r="EE76" s="60"/>
      <c r="EF76" s="60"/>
      <c r="EG76" s="60"/>
      <c r="EH76" s="60"/>
      <c r="EI76" s="60"/>
      <c r="EJ76" s="60"/>
      <c r="EK76" s="60"/>
      <c r="EL76" s="60"/>
      <c r="EM76" s="60"/>
      <c r="EN76" s="60"/>
      <c r="EO76" s="60"/>
      <c r="EP76" s="60"/>
      <c r="EQ76" s="60"/>
      <c r="ER76" s="60"/>
      <c r="ES76" s="60"/>
      <c r="ET76" s="60"/>
      <c r="EU76" s="60"/>
      <c r="EV76" s="60"/>
      <c r="EW76" s="60"/>
      <c r="EX76" s="60"/>
      <c r="EY76" s="60"/>
      <c r="EZ76" s="60"/>
      <c r="FA76" s="60"/>
      <c r="FB76" s="60"/>
      <c r="FC76" s="60"/>
      <c r="FD76" s="60"/>
      <c r="FE76" s="60"/>
      <c r="FF76" s="60"/>
      <c r="FG76" s="60"/>
      <c r="FH76" s="60"/>
      <c r="FI76" s="60"/>
      <c r="FJ76" s="60"/>
      <c r="FK76" s="60"/>
      <c r="FL76" s="60"/>
      <c r="FM76" s="60"/>
      <c r="FN76" s="60"/>
      <c r="FO76" s="60"/>
      <c r="FP76" s="60"/>
      <c r="FQ76" s="60"/>
      <c r="FR76" s="60"/>
      <c r="FS76" s="60"/>
      <c r="FT76" s="60"/>
      <c r="FU76" s="60"/>
      <c r="FV76" s="60"/>
      <c r="FW76" s="60"/>
      <c r="FX76" s="60"/>
      <c r="FY76" s="60"/>
      <c r="FZ76" s="60"/>
      <c r="GA76" s="60"/>
      <c r="GB76" s="60"/>
      <c r="GC76" s="60"/>
      <c r="GD76" s="60"/>
      <c r="GE76" s="60"/>
      <c r="GF76" s="60"/>
      <c r="GG76" s="60"/>
      <c r="GH76" s="60"/>
      <c r="GI76" s="60"/>
      <c r="GJ76" s="60"/>
      <c r="GK76" s="60"/>
      <c r="GL76" s="60"/>
      <c r="GM76" s="60"/>
      <c r="GN76" s="60"/>
      <c r="GO76" s="60"/>
      <c r="GP76" s="60"/>
      <c r="GQ76" s="60"/>
      <c r="GR76" s="60"/>
      <c r="GS76" s="60">
        <v>8.1529639391467494</v>
      </c>
      <c r="GT76" s="60">
        <v>251.26077061882401</v>
      </c>
      <c r="GU76" s="60">
        <v>8.1412212585756691</v>
      </c>
      <c r="GV76" s="60">
        <v>251.26077061882401</v>
      </c>
      <c r="GW76" s="60">
        <v>8.0881949183356401</v>
      </c>
      <c r="GX76" s="60">
        <v>218.98363871602999</v>
      </c>
      <c r="GY76" s="60">
        <v>8.1005135186950099</v>
      </c>
      <c r="GZ76" s="60">
        <v>218.98363871602999</v>
      </c>
      <c r="HA76" s="60">
        <v>8.0129567281897103</v>
      </c>
      <c r="HB76" s="60">
        <v>218.98363871602999</v>
      </c>
      <c r="HC76" s="60">
        <v>8.1757517088409397</v>
      </c>
      <c r="HD76" s="60">
        <v>218.98363871602999</v>
      </c>
      <c r="HE76" s="60"/>
      <c r="HF76" s="60"/>
      <c r="HG76" s="60"/>
      <c r="HH76" s="60"/>
      <c r="HI76" s="60"/>
      <c r="HJ76" s="60"/>
      <c r="HK76" s="60"/>
      <c r="HL76" s="60">
        <v>-1.7177385693485099E-2</v>
      </c>
      <c r="HM76" s="60">
        <v>-1.17426805710767E-2</v>
      </c>
      <c r="HN76" s="60">
        <v>-1.17426805710767E-2</v>
      </c>
      <c r="HO76" s="60">
        <v>8.1529639391467494</v>
      </c>
    </row>
    <row r="77" spans="1:223" ht="12" customHeight="1" x14ac:dyDescent="0.35">
      <c r="A77" s="61">
        <v>15</v>
      </c>
      <c r="B77" s="83">
        <v>8.1542842776287792</v>
      </c>
      <c r="C77" s="83">
        <v>8.1729920125245403</v>
      </c>
      <c r="D77" s="83">
        <v>-1.8707734895759401E-2</v>
      </c>
      <c r="E77" s="83">
        <v>-0.45394614766582603</v>
      </c>
      <c r="F77" s="83">
        <v>-0.45549795063412502</v>
      </c>
      <c r="G77" s="83">
        <v>-0.45477767873087999</v>
      </c>
      <c r="H77" s="83">
        <v>6.8020486309017698E-3</v>
      </c>
      <c r="I77" s="83">
        <v>7.1047168859860897E-4</v>
      </c>
      <c r="J77" s="83">
        <v>-3.7635795439948001E-2</v>
      </c>
      <c r="K77" s="83">
        <v>-1.8835857313208599E-2</v>
      </c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  <c r="DL77" s="60"/>
      <c r="DM77" s="60"/>
      <c r="DN77" s="60"/>
      <c r="DO77" s="60"/>
      <c r="DP77" s="60"/>
      <c r="DQ77" s="60"/>
      <c r="DR77" s="60"/>
      <c r="DS77" s="60"/>
      <c r="DT77" s="60"/>
      <c r="DU77" s="60"/>
      <c r="DV77" s="60"/>
      <c r="DW77" s="60"/>
      <c r="DX77" s="60"/>
      <c r="DY77" s="60"/>
      <c r="DZ77" s="60"/>
      <c r="EA77" s="60"/>
      <c r="EB77" s="60"/>
      <c r="EC77" s="60"/>
      <c r="ED77" s="60"/>
      <c r="EE77" s="60"/>
      <c r="EF77" s="60"/>
      <c r="EG77" s="60"/>
      <c r="EH77" s="60"/>
      <c r="EI77" s="60"/>
      <c r="EJ77" s="60"/>
      <c r="EK77" s="60"/>
      <c r="EL77" s="60"/>
      <c r="EM77" s="60"/>
      <c r="EN77" s="60"/>
      <c r="EO77" s="60"/>
      <c r="EP77" s="60"/>
      <c r="EQ77" s="60"/>
      <c r="ER77" s="60"/>
      <c r="ES77" s="60"/>
      <c r="ET77" s="60"/>
      <c r="EU77" s="60"/>
      <c r="EV77" s="60"/>
      <c r="EW77" s="60"/>
      <c r="EX77" s="60"/>
      <c r="EY77" s="60"/>
      <c r="EZ77" s="60"/>
      <c r="FA77" s="60"/>
      <c r="FB77" s="60"/>
      <c r="FC77" s="60"/>
      <c r="FD77" s="60"/>
      <c r="FE77" s="60"/>
      <c r="FF77" s="60"/>
      <c r="FG77" s="60"/>
      <c r="FH77" s="60"/>
      <c r="FI77" s="60"/>
      <c r="FJ77" s="60"/>
      <c r="FK77" s="60"/>
      <c r="FL77" s="60"/>
      <c r="FM77" s="60"/>
      <c r="FN77" s="60"/>
      <c r="FO77" s="60"/>
      <c r="FP77" s="60"/>
      <c r="FQ77" s="60"/>
      <c r="FR77" s="60"/>
      <c r="FS77" s="60"/>
      <c r="FT77" s="60"/>
      <c r="FU77" s="60"/>
      <c r="FV77" s="60"/>
      <c r="FW77" s="60"/>
      <c r="FX77" s="60"/>
      <c r="FY77" s="60"/>
      <c r="FZ77" s="60"/>
      <c r="GA77" s="60"/>
      <c r="GB77" s="60"/>
      <c r="GC77" s="60"/>
      <c r="GD77" s="60"/>
      <c r="GE77" s="60"/>
      <c r="GF77" s="60"/>
      <c r="GG77" s="60"/>
      <c r="GH77" s="60"/>
      <c r="GI77" s="60"/>
      <c r="GJ77" s="60"/>
      <c r="GK77" s="60"/>
      <c r="GL77" s="60"/>
      <c r="GM77" s="60"/>
      <c r="GN77" s="60"/>
      <c r="GO77" s="60"/>
      <c r="GP77" s="60"/>
      <c r="GQ77" s="60"/>
      <c r="GR77" s="60"/>
      <c r="GS77" s="60">
        <v>8.0646497025838109</v>
      </c>
      <c r="GT77" s="60">
        <v>202.62497724314201</v>
      </c>
      <c r="GU77" s="60">
        <v>8.0677912846119693</v>
      </c>
      <c r="GV77" s="60">
        <v>202.62497724314201</v>
      </c>
      <c r="GW77" s="60">
        <v>8.0882738709168507</v>
      </c>
      <c r="GX77" s="60">
        <v>219.024837273808</v>
      </c>
      <c r="GY77" s="60">
        <v>8.1005841851052907</v>
      </c>
      <c r="GZ77" s="60">
        <v>219.024837273808</v>
      </c>
      <c r="HA77" s="60">
        <v>8.0130318510854597</v>
      </c>
      <c r="HB77" s="60">
        <v>219.024837273808</v>
      </c>
      <c r="HC77" s="60">
        <v>8.1758262049366799</v>
      </c>
      <c r="HD77" s="60">
        <v>219.024837273808</v>
      </c>
      <c r="HE77" s="60"/>
      <c r="HF77" s="60"/>
      <c r="HG77" s="60"/>
      <c r="HH77" s="60"/>
      <c r="HI77" s="60"/>
      <c r="HJ77" s="60"/>
      <c r="HK77" s="60"/>
      <c r="HL77" s="60">
        <v>4.4869101850502696E-3</v>
      </c>
      <c r="HM77" s="60">
        <v>3.14158202815484E-3</v>
      </c>
      <c r="HN77" s="60">
        <v>3.14158202815484E-3</v>
      </c>
      <c r="HO77" s="60">
        <v>8.0646497025838109</v>
      </c>
    </row>
    <row r="78" spans="1:223" ht="12" customHeight="1" x14ac:dyDescent="0.35">
      <c r="A78" s="61">
        <v>16</v>
      </c>
      <c r="B78" s="83">
        <v>8.1202312276270892</v>
      </c>
      <c r="C78" s="83">
        <v>8.1258052675335204</v>
      </c>
      <c r="D78" s="83">
        <v>-5.5740399064312402E-3</v>
      </c>
      <c r="E78" s="83">
        <v>-0.13525496039788401</v>
      </c>
      <c r="F78" s="83">
        <v>-0.13552423099285901</v>
      </c>
      <c r="G78" s="83">
        <v>-0.13525894182324599</v>
      </c>
      <c r="H78" s="83">
        <v>3.9698154140465902E-3</v>
      </c>
      <c r="I78" s="95">
        <v>3.6601739134585301E-5</v>
      </c>
      <c r="J78" s="83">
        <v>-8.5391549129721495E-3</v>
      </c>
      <c r="K78" s="83">
        <v>-5.59625600979989E-3</v>
      </c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  <c r="DL78" s="60"/>
      <c r="DM78" s="60"/>
      <c r="DN78" s="60"/>
      <c r="DO78" s="60"/>
      <c r="DP78" s="60"/>
      <c r="DQ78" s="60"/>
      <c r="DR78" s="60"/>
      <c r="DS78" s="60"/>
      <c r="DT78" s="60"/>
      <c r="DU78" s="60"/>
      <c r="DV78" s="60"/>
      <c r="DW78" s="60"/>
      <c r="DX78" s="60"/>
      <c r="DY78" s="60"/>
      <c r="DZ78" s="60"/>
      <c r="EA78" s="60"/>
      <c r="EB78" s="60"/>
      <c r="EC78" s="60"/>
      <c r="ED78" s="60"/>
      <c r="EE78" s="60"/>
      <c r="EF78" s="60"/>
      <c r="EG78" s="60"/>
      <c r="EH78" s="60"/>
      <c r="EI78" s="60"/>
      <c r="EJ78" s="60"/>
      <c r="EK78" s="60"/>
      <c r="EL78" s="60"/>
      <c r="EM78" s="60"/>
      <c r="EN78" s="60"/>
      <c r="EO78" s="60"/>
      <c r="EP78" s="60"/>
      <c r="EQ78" s="60"/>
      <c r="ER78" s="60"/>
      <c r="ES78" s="60"/>
      <c r="ET78" s="60"/>
      <c r="EU78" s="60"/>
      <c r="EV78" s="60"/>
      <c r="EW78" s="60"/>
      <c r="EX78" s="60"/>
      <c r="EY78" s="60"/>
      <c r="EZ78" s="60"/>
      <c r="FA78" s="60"/>
      <c r="FB78" s="60"/>
      <c r="FC78" s="60"/>
      <c r="FD78" s="60"/>
      <c r="FE78" s="60"/>
      <c r="FF78" s="60"/>
      <c r="FG78" s="60"/>
      <c r="FH78" s="60"/>
      <c r="FI78" s="60"/>
      <c r="FJ78" s="60"/>
      <c r="FK78" s="60"/>
      <c r="FL78" s="60"/>
      <c r="FM78" s="60"/>
      <c r="FN78" s="60"/>
      <c r="FO78" s="60"/>
      <c r="FP78" s="60"/>
      <c r="FQ78" s="60"/>
      <c r="FR78" s="60"/>
      <c r="FS78" s="60"/>
      <c r="FT78" s="60"/>
      <c r="FU78" s="60"/>
      <c r="FV78" s="60"/>
      <c r="FW78" s="60"/>
      <c r="FX78" s="60"/>
      <c r="FY78" s="60"/>
      <c r="FZ78" s="60"/>
      <c r="GA78" s="60"/>
      <c r="GB78" s="60"/>
      <c r="GC78" s="60"/>
      <c r="GD78" s="60"/>
      <c r="GE78" s="60"/>
      <c r="GF78" s="60"/>
      <c r="GG78" s="60"/>
      <c r="GH78" s="60"/>
      <c r="GI78" s="60"/>
      <c r="GJ78" s="60"/>
      <c r="GK78" s="60"/>
      <c r="GL78" s="60"/>
      <c r="GM78" s="60"/>
      <c r="GN78" s="60"/>
      <c r="GO78" s="60"/>
      <c r="GP78" s="60"/>
      <c r="GQ78" s="60"/>
      <c r="GR78" s="60"/>
      <c r="GS78" s="60">
        <v>8.15162929426047</v>
      </c>
      <c r="GT78" s="60">
        <v>250.52576440187701</v>
      </c>
      <c r="GU78" s="60">
        <v>8.1437460788855702</v>
      </c>
      <c r="GV78" s="60">
        <v>250.52576440187701</v>
      </c>
      <c r="GW78" s="60">
        <v>8.0885757399423301</v>
      </c>
      <c r="GX78" s="60">
        <v>219.18238625231299</v>
      </c>
      <c r="GY78" s="60">
        <v>8.1008544797803399</v>
      </c>
      <c r="GZ78" s="60">
        <v>219.18238625231299</v>
      </c>
      <c r="HA78" s="60">
        <v>8.0133191252207698</v>
      </c>
      <c r="HB78" s="60">
        <v>219.18238625231299</v>
      </c>
      <c r="HC78" s="60">
        <v>8.1761110945019002</v>
      </c>
      <c r="HD78" s="60">
        <v>219.18238625231299</v>
      </c>
      <c r="HE78" s="60"/>
      <c r="HF78" s="60"/>
      <c r="HG78" s="60"/>
      <c r="HH78" s="60"/>
      <c r="HI78" s="60"/>
      <c r="HJ78" s="60"/>
      <c r="HK78" s="60"/>
      <c r="HL78" s="60">
        <v>-1.28247147086338E-2</v>
      </c>
      <c r="HM78" s="60">
        <v>-7.8832153749033296E-3</v>
      </c>
      <c r="HN78" s="60">
        <v>-7.8832153749033296E-3</v>
      </c>
      <c r="HO78" s="60">
        <v>8.15162929426047</v>
      </c>
    </row>
    <row r="79" spans="1:223" ht="12" customHeight="1" x14ac:dyDescent="0.35">
      <c r="A79" s="61">
        <v>17</v>
      </c>
      <c r="B79" s="83">
        <v>8.1222419052886003</v>
      </c>
      <c r="C79" s="83">
        <v>8.0888381637811602</v>
      </c>
      <c r="D79" s="83">
        <v>3.3403741507443699E-2</v>
      </c>
      <c r="E79" s="83">
        <v>0.81054707367947398</v>
      </c>
      <c r="F79" s="83">
        <v>0.81314341506487597</v>
      </c>
      <c r="G79" s="83">
        <v>0.81259299206969404</v>
      </c>
      <c r="H79" s="83">
        <v>6.3757421363265796E-3</v>
      </c>
      <c r="I79" s="83">
        <v>2.1213526036867299E-3</v>
      </c>
      <c r="J79" s="83">
        <v>6.5091960426816295E-2</v>
      </c>
      <c r="K79" s="83">
        <v>3.3618081727657199E-2</v>
      </c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  <c r="DL79" s="60"/>
      <c r="DM79" s="60"/>
      <c r="DN79" s="60"/>
      <c r="DO79" s="60"/>
      <c r="DP79" s="60"/>
      <c r="DQ79" s="60"/>
      <c r="DR79" s="60"/>
      <c r="DS79" s="60"/>
      <c r="DT79" s="60"/>
      <c r="DU79" s="60"/>
      <c r="DV79" s="60"/>
      <c r="DW79" s="60"/>
      <c r="DX79" s="60"/>
      <c r="DY79" s="60"/>
      <c r="DZ79" s="60"/>
      <c r="EA79" s="60"/>
      <c r="EB79" s="60"/>
      <c r="EC79" s="60"/>
      <c r="ED79" s="60"/>
      <c r="EE79" s="60"/>
      <c r="EF79" s="60"/>
      <c r="EG79" s="60"/>
      <c r="EH79" s="60"/>
      <c r="EI79" s="60"/>
      <c r="EJ79" s="60"/>
      <c r="EK79" s="60"/>
      <c r="EL79" s="60"/>
      <c r="EM79" s="60"/>
      <c r="EN79" s="60"/>
      <c r="EO79" s="60"/>
      <c r="EP79" s="60"/>
      <c r="EQ79" s="60"/>
      <c r="ER79" s="60"/>
      <c r="ES79" s="60"/>
      <c r="ET79" s="60"/>
      <c r="EU79" s="60"/>
      <c r="EV79" s="60"/>
      <c r="EW79" s="60"/>
      <c r="EX79" s="60"/>
      <c r="EY79" s="60"/>
      <c r="EZ79" s="60"/>
      <c r="FA79" s="60"/>
      <c r="FB79" s="60"/>
      <c r="FC79" s="60"/>
      <c r="FD79" s="60"/>
      <c r="FE79" s="60"/>
      <c r="FF79" s="60"/>
      <c r="FG79" s="60"/>
      <c r="FH79" s="60"/>
      <c r="FI79" s="60"/>
      <c r="FJ79" s="60"/>
      <c r="FK79" s="60"/>
      <c r="FL79" s="60"/>
      <c r="FM79" s="60"/>
      <c r="FN79" s="60"/>
      <c r="FO79" s="60"/>
      <c r="FP79" s="60"/>
      <c r="FQ79" s="60"/>
      <c r="FR79" s="60"/>
      <c r="FS79" s="60"/>
      <c r="FT79" s="60"/>
      <c r="FU79" s="60"/>
      <c r="FV79" s="60"/>
      <c r="FW79" s="60"/>
      <c r="FX79" s="60"/>
      <c r="FY79" s="60"/>
      <c r="FZ79" s="60"/>
      <c r="GA79" s="60"/>
      <c r="GB79" s="60"/>
      <c r="GC79" s="60"/>
      <c r="GD79" s="60"/>
      <c r="GE79" s="60"/>
      <c r="GF79" s="60"/>
      <c r="GG79" s="60"/>
      <c r="GH79" s="60"/>
      <c r="GI79" s="60"/>
      <c r="GJ79" s="60"/>
      <c r="GK79" s="60"/>
      <c r="GL79" s="60"/>
      <c r="GM79" s="60"/>
      <c r="GN79" s="60"/>
      <c r="GO79" s="60"/>
      <c r="GP79" s="60"/>
      <c r="GQ79" s="60"/>
      <c r="GR79" s="60"/>
      <c r="GS79" s="60">
        <v>8.1276756497424891</v>
      </c>
      <c r="GT79" s="60">
        <v>237.334182266179</v>
      </c>
      <c r="GU79" s="60">
        <v>8.1529609686570694</v>
      </c>
      <c r="GV79" s="60">
        <v>237.334182266179</v>
      </c>
      <c r="GW79" s="60">
        <v>8.0885842086575206</v>
      </c>
      <c r="GX79" s="60">
        <v>219.18680685111099</v>
      </c>
      <c r="GY79" s="60">
        <v>8.1008620651595091</v>
      </c>
      <c r="GZ79" s="60">
        <v>219.18680685111099</v>
      </c>
      <c r="HA79" s="60">
        <v>8.0133271855799908</v>
      </c>
      <c r="HB79" s="60">
        <v>219.18680685111099</v>
      </c>
      <c r="HC79" s="60">
        <v>8.1761190882370407</v>
      </c>
      <c r="HD79" s="60">
        <v>219.18680685111099</v>
      </c>
      <c r="HE79" s="60"/>
      <c r="HF79" s="60"/>
      <c r="HG79" s="60"/>
      <c r="HH79" s="60"/>
      <c r="HI79" s="60"/>
      <c r="HJ79" s="60"/>
      <c r="HK79" s="60"/>
      <c r="HL79" s="60">
        <v>2.9656439816160202E-2</v>
      </c>
      <c r="HM79" s="60">
        <v>2.5285318914583899E-2</v>
      </c>
      <c r="HN79" s="60">
        <v>2.5285318914583899E-2</v>
      </c>
      <c r="HO79" s="60">
        <v>8.1276756497424891</v>
      </c>
    </row>
    <row r="80" spans="1:223" ht="12" customHeight="1" x14ac:dyDescent="0.35">
      <c r="A80" s="61">
        <v>18</v>
      </c>
      <c r="B80" s="83">
        <v>8.1642902823263999</v>
      </c>
      <c r="C80" s="83">
        <v>8.1254392730009499</v>
      </c>
      <c r="D80" s="83">
        <v>3.8851009325449902E-2</v>
      </c>
      <c r="E80" s="83">
        <v>0.94272588929057499</v>
      </c>
      <c r="F80" s="83">
        <v>0.944604554923682</v>
      </c>
      <c r="G80" s="83">
        <v>0.94440111084032596</v>
      </c>
      <c r="H80" s="83">
        <v>3.9737209445505498E-3</v>
      </c>
      <c r="I80" s="83">
        <v>1.77990426478765E-3</v>
      </c>
      <c r="J80" s="83">
        <v>5.96512808588563E-2</v>
      </c>
      <c r="K80" s="83">
        <v>3.9006008317665201E-2</v>
      </c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  <c r="DL80" s="60"/>
      <c r="DM80" s="60"/>
      <c r="DN80" s="60"/>
      <c r="DO80" s="60"/>
      <c r="DP80" s="60"/>
      <c r="DQ80" s="60"/>
      <c r="DR80" s="60"/>
      <c r="DS80" s="60"/>
      <c r="DT80" s="60"/>
      <c r="DU80" s="60"/>
      <c r="DV80" s="60"/>
      <c r="DW80" s="60"/>
      <c r="DX80" s="60"/>
      <c r="DY80" s="60"/>
      <c r="DZ80" s="60"/>
      <c r="EA80" s="60"/>
      <c r="EB80" s="60"/>
      <c r="EC80" s="60"/>
      <c r="ED80" s="60"/>
      <c r="EE80" s="60"/>
      <c r="EF80" s="60"/>
      <c r="EG80" s="60"/>
      <c r="EH80" s="60"/>
      <c r="EI80" s="60"/>
      <c r="EJ80" s="60"/>
      <c r="EK80" s="60"/>
      <c r="EL80" s="60"/>
      <c r="EM80" s="60"/>
      <c r="EN80" s="60"/>
      <c r="EO80" s="60"/>
      <c r="EP80" s="60"/>
      <c r="EQ80" s="60"/>
      <c r="ER80" s="60"/>
      <c r="ES80" s="60"/>
      <c r="ET80" s="60"/>
      <c r="EU80" s="60"/>
      <c r="EV80" s="60"/>
      <c r="EW80" s="60"/>
      <c r="EX80" s="60"/>
      <c r="EY80" s="60"/>
      <c r="EZ80" s="60"/>
      <c r="FA80" s="60"/>
      <c r="FB80" s="60"/>
      <c r="FC80" s="60"/>
      <c r="FD80" s="60"/>
      <c r="FE80" s="60"/>
      <c r="FF80" s="60"/>
      <c r="FG80" s="60"/>
      <c r="FH80" s="60"/>
      <c r="FI80" s="60"/>
      <c r="FJ80" s="60"/>
      <c r="FK80" s="60"/>
      <c r="FL80" s="60"/>
      <c r="FM80" s="60"/>
      <c r="FN80" s="60"/>
      <c r="FO80" s="60"/>
      <c r="FP80" s="60"/>
      <c r="FQ80" s="60"/>
      <c r="FR80" s="60"/>
      <c r="FS80" s="60"/>
      <c r="FT80" s="60"/>
      <c r="FU80" s="60"/>
      <c r="FV80" s="60"/>
      <c r="FW80" s="60"/>
      <c r="FX80" s="60"/>
      <c r="FY80" s="60"/>
      <c r="FZ80" s="60"/>
      <c r="GA80" s="60"/>
      <c r="GB80" s="60"/>
      <c r="GC80" s="60"/>
      <c r="GD80" s="60"/>
      <c r="GE80" s="60"/>
      <c r="GF80" s="60"/>
      <c r="GG80" s="60"/>
      <c r="GH80" s="60"/>
      <c r="GI80" s="60"/>
      <c r="GJ80" s="60"/>
      <c r="GK80" s="60"/>
      <c r="GL80" s="60"/>
      <c r="GM80" s="60"/>
      <c r="GN80" s="60"/>
      <c r="GO80" s="60"/>
      <c r="GP80" s="60"/>
      <c r="GQ80" s="60"/>
      <c r="GR80" s="60"/>
      <c r="GS80" s="60">
        <v>8.1285324425299201</v>
      </c>
      <c r="GT80" s="60">
        <v>237.80602914610699</v>
      </c>
      <c r="GU80" s="60">
        <v>8.1523398273889498</v>
      </c>
      <c r="GV80" s="60">
        <v>237.80602914610699</v>
      </c>
      <c r="GW80" s="60">
        <v>8.0886267105863396</v>
      </c>
      <c r="GX80" s="60">
        <v>219.208993064054</v>
      </c>
      <c r="GY80" s="60">
        <v>8.1009001359250803</v>
      </c>
      <c r="GZ80" s="60">
        <v>219.208993064054</v>
      </c>
      <c r="HA80" s="60">
        <v>8.0133676389976092</v>
      </c>
      <c r="HB80" s="60">
        <v>219.208993064054</v>
      </c>
      <c r="HC80" s="60">
        <v>8.1761592075138108</v>
      </c>
      <c r="HD80" s="60">
        <v>219.208993064054</v>
      </c>
      <c r="HE80" s="60"/>
      <c r="HF80" s="60"/>
      <c r="HG80" s="60"/>
      <c r="HH80" s="60"/>
      <c r="HI80" s="60"/>
      <c r="HJ80" s="60"/>
      <c r="HK80" s="60"/>
      <c r="HL80" s="60">
        <v>2.8610084058617799E-2</v>
      </c>
      <c r="HM80" s="60">
        <v>2.3807384859029699E-2</v>
      </c>
      <c r="HN80" s="60">
        <v>2.3807384859029699E-2</v>
      </c>
      <c r="HO80" s="60">
        <v>8.1285324425299201</v>
      </c>
    </row>
    <row r="81" spans="1:223" ht="12" customHeight="1" x14ac:dyDescent="0.35">
      <c r="A81" s="61">
        <v>19</v>
      </c>
      <c r="B81" s="83">
        <v>8.0830388505497908</v>
      </c>
      <c r="C81" s="83">
        <v>8.0895267605119603</v>
      </c>
      <c r="D81" s="83">
        <v>-6.48790996217308E-3</v>
      </c>
      <c r="E81" s="83">
        <v>-0.15743016191654499</v>
      </c>
      <c r="F81" s="83">
        <v>-0.15792792886505899</v>
      </c>
      <c r="G81" s="83">
        <v>-0.15762084881305699</v>
      </c>
      <c r="H81" s="83">
        <v>6.2937886396768304E-3</v>
      </c>
      <c r="I81" s="95">
        <v>7.8984529201320895E-5</v>
      </c>
      <c r="J81" s="83">
        <v>-1.2544135506408901E-2</v>
      </c>
      <c r="K81" s="83">
        <v>-6.5290021215541399E-3</v>
      </c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  <c r="DR81" s="60"/>
      <c r="DS81" s="60"/>
      <c r="DT81" s="60"/>
      <c r="DU81" s="60"/>
      <c r="DV81" s="60"/>
      <c r="DW81" s="60"/>
      <c r="DX81" s="60"/>
      <c r="DY81" s="60"/>
      <c r="DZ81" s="60"/>
      <c r="EA81" s="60"/>
      <c r="EB81" s="60"/>
      <c r="EC81" s="60"/>
      <c r="ED81" s="60"/>
      <c r="EE81" s="60"/>
      <c r="EF81" s="60"/>
      <c r="EG81" s="60"/>
      <c r="EH81" s="60"/>
      <c r="EI81" s="60"/>
      <c r="EJ81" s="60"/>
      <c r="EK81" s="60"/>
      <c r="EL81" s="60"/>
      <c r="EM81" s="60"/>
      <c r="EN81" s="60"/>
      <c r="EO81" s="60"/>
      <c r="EP81" s="60"/>
      <c r="EQ81" s="60"/>
      <c r="ER81" s="60"/>
      <c r="ES81" s="60"/>
      <c r="ET81" s="60"/>
      <c r="EU81" s="60"/>
      <c r="EV81" s="60"/>
      <c r="EW81" s="60"/>
      <c r="EX81" s="60"/>
      <c r="EY81" s="60"/>
      <c r="EZ81" s="60"/>
      <c r="FA81" s="60"/>
      <c r="FB81" s="60"/>
      <c r="FC81" s="60"/>
      <c r="FD81" s="60"/>
      <c r="FE81" s="60"/>
      <c r="FF81" s="60"/>
      <c r="FG81" s="60"/>
      <c r="FH81" s="60"/>
      <c r="FI81" s="60"/>
      <c r="FJ81" s="60"/>
      <c r="FK81" s="60"/>
      <c r="FL81" s="60"/>
      <c r="FM81" s="60"/>
      <c r="FN81" s="60"/>
      <c r="FO81" s="60"/>
      <c r="FP81" s="60"/>
      <c r="FQ81" s="60"/>
      <c r="FR81" s="60"/>
      <c r="FS81" s="60"/>
      <c r="FT81" s="60"/>
      <c r="FU81" s="60"/>
      <c r="FV81" s="60"/>
      <c r="FW81" s="60"/>
      <c r="FX81" s="60"/>
      <c r="FY81" s="60"/>
      <c r="FZ81" s="60"/>
      <c r="GA81" s="60"/>
      <c r="GB81" s="60"/>
      <c r="GC81" s="60"/>
      <c r="GD81" s="60"/>
      <c r="GE81" s="60"/>
      <c r="GF81" s="60"/>
      <c r="GG81" s="60"/>
      <c r="GH81" s="60"/>
      <c r="GI81" s="60"/>
      <c r="GJ81" s="60"/>
      <c r="GK81" s="60"/>
      <c r="GL81" s="60"/>
      <c r="GM81" s="60"/>
      <c r="GN81" s="60"/>
      <c r="GO81" s="60"/>
      <c r="GP81" s="60"/>
      <c r="GQ81" s="60"/>
      <c r="GR81" s="60"/>
      <c r="GS81" s="60">
        <v>8.1857304391134509</v>
      </c>
      <c r="GT81" s="60">
        <v>269.30570633979499</v>
      </c>
      <c r="GU81" s="60">
        <v>8.2233927339859108</v>
      </c>
      <c r="GV81" s="60">
        <v>269.30570633979499</v>
      </c>
      <c r="GW81" s="60">
        <v>8.0889304932938302</v>
      </c>
      <c r="GX81" s="60">
        <v>219.36759639840599</v>
      </c>
      <c r="GY81" s="60">
        <v>8.1011723459759093</v>
      </c>
      <c r="GZ81" s="60">
        <v>219.36759639840599</v>
      </c>
      <c r="HA81" s="60">
        <v>8.0136568240410799</v>
      </c>
      <c r="HB81" s="60">
        <v>219.36759639840599</v>
      </c>
      <c r="HC81" s="60">
        <v>8.1764460152286595</v>
      </c>
      <c r="HD81" s="60">
        <v>219.36759639840599</v>
      </c>
      <c r="HE81" s="60"/>
      <c r="HF81" s="60"/>
      <c r="HG81" s="60"/>
      <c r="HH81" s="60"/>
      <c r="HI81" s="60"/>
      <c r="HJ81" s="60"/>
      <c r="HK81" s="60"/>
      <c r="HL81" s="60">
        <v>4.2881297954593299E-2</v>
      </c>
      <c r="HM81" s="60">
        <v>3.7662294872463399E-2</v>
      </c>
      <c r="HN81" s="60">
        <v>3.7662294872463399E-2</v>
      </c>
      <c r="HO81" s="60">
        <v>8.1857304391134509</v>
      </c>
    </row>
    <row r="82" spans="1:223" ht="12" customHeight="1" x14ac:dyDescent="0.35">
      <c r="A82" s="61">
        <v>20</v>
      </c>
      <c r="B82" s="83">
        <v>8.0912962946880498</v>
      </c>
      <c r="C82" s="83">
        <v>8.1035674600839194</v>
      </c>
      <c r="D82" s="83">
        <v>-1.2271165395874899E-2</v>
      </c>
      <c r="E82" s="83">
        <v>-0.29776177019112599</v>
      </c>
      <c r="F82" s="83">
        <v>-0.29849850485597601</v>
      </c>
      <c r="G82" s="83">
        <v>-0.29795618264273099</v>
      </c>
      <c r="H82" s="83">
        <v>4.9301786943845103E-3</v>
      </c>
      <c r="I82" s="83">
        <v>2.2073105047242699E-4</v>
      </c>
      <c r="J82" s="83">
        <v>-2.0972826025800001E-2</v>
      </c>
      <c r="K82" s="83">
        <v>-1.2331964182949601E-2</v>
      </c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  <c r="DR82" s="60"/>
      <c r="DS82" s="60"/>
      <c r="DT82" s="60"/>
      <c r="DU82" s="60"/>
      <c r="DV82" s="60"/>
      <c r="DW82" s="60"/>
      <c r="DX82" s="60"/>
      <c r="DY82" s="60"/>
      <c r="DZ82" s="60"/>
      <c r="EA82" s="60"/>
      <c r="EB82" s="60"/>
      <c r="EC82" s="60"/>
      <c r="ED82" s="60"/>
      <c r="EE82" s="60"/>
      <c r="EF82" s="60"/>
      <c r="EG82" s="60"/>
      <c r="EH82" s="60"/>
      <c r="EI82" s="60"/>
      <c r="EJ82" s="60"/>
      <c r="EK82" s="60"/>
      <c r="EL82" s="60"/>
      <c r="EM82" s="60"/>
      <c r="EN82" s="60"/>
      <c r="EO82" s="60"/>
      <c r="EP82" s="60"/>
      <c r="EQ82" s="60"/>
      <c r="ER82" s="60"/>
      <c r="ES82" s="60"/>
      <c r="ET82" s="60"/>
      <c r="EU82" s="60"/>
      <c r="EV82" s="60"/>
      <c r="EW82" s="60"/>
      <c r="EX82" s="60"/>
      <c r="EY82" s="60"/>
      <c r="EZ82" s="60"/>
      <c r="FA82" s="60"/>
      <c r="FB82" s="60"/>
      <c r="FC82" s="60"/>
      <c r="FD82" s="60"/>
      <c r="FE82" s="60"/>
      <c r="FF82" s="60"/>
      <c r="FG82" s="60"/>
      <c r="FH82" s="60"/>
      <c r="FI82" s="60"/>
      <c r="FJ82" s="60"/>
      <c r="FK82" s="60"/>
      <c r="FL82" s="60"/>
      <c r="FM82" s="60"/>
      <c r="FN82" s="60"/>
      <c r="FO82" s="60"/>
      <c r="FP82" s="60"/>
      <c r="FQ82" s="60"/>
      <c r="FR82" s="60"/>
      <c r="FS82" s="60"/>
      <c r="FT82" s="60"/>
      <c r="FU82" s="60"/>
      <c r="FV82" s="60"/>
      <c r="FW82" s="60"/>
      <c r="FX82" s="60"/>
      <c r="FY82" s="60"/>
      <c r="FZ82" s="60"/>
      <c r="GA82" s="60"/>
      <c r="GB82" s="60"/>
      <c r="GC82" s="60"/>
      <c r="GD82" s="60"/>
      <c r="GE82" s="60"/>
      <c r="GF82" s="60"/>
      <c r="GG82" s="60"/>
      <c r="GH82" s="60"/>
      <c r="GI82" s="60"/>
      <c r="GJ82" s="60"/>
      <c r="GK82" s="60"/>
      <c r="GL82" s="60"/>
      <c r="GM82" s="60"/>
      <c r="GN82" s="60"/>
      <c r="GO82" s="60"/>
      <c r="GP82" s="60"/>
      <c r="GQ82" s="60"/>
      <c r="GR82" s="60"/>
      <c r="GS82" s="60">
        <v>8.1860773234483997</v>
      </c>
      <c r="GT82" s="60">
        <v>269.49674003375497</v>
      </c>
      <c r="GU82" s="60">
        <v>8.2231917901301799</v>
      </c>
      <c r="GV82" s="60">
        <v>269.49674003375497</v>
      </c>
      <c r="GW82" s="60">
        <v>8.0890503603499901</v>
      </c>
      <c r="GX82" s="60">
        <v>219.430191581532</v>
      </c>
      <c r="GY82" s="60">
        <v>8.1012798030950695</v>
      </c>
      <c r="GZ82" s="60">
        <v>219.430191581532</v>
      </c>
      <c r="HA82" s="60">
        <v>8.0137709525112193</v>
      </c>
      <c r="HB82" s="60">
        <v>219.430191581532</v>
      </c>
      <c r="HC82" s="60">
        <v>8.1765592109338492</v>
      </c>
      <c r="HD82" s="60">
        <v>219.430191581532</v>
      </c>
      <c r="HE82" s="60"/>
      <c r="HF82" s="60"/>
      <c r="HG82" s="60"/>
      <c r="HH82" s="60"/>
      <c r="HI82" s="60"/>
      <c r="HJ82" s="60"/>
      <c r="HK82" s="60"/>
      <c r="HL82" s="60">
        <v>4.2186397279231201E-2</v>
      </c>
      <c r="HM82" s="60">
        <v>3.7114466681783802E-2</v>
      </c>
      <c r="HN82" s="60">
        <v>3.7114466681783802E-2</v>
      </c>
      <c r="HO82" s="60">
        <v>8.1860773234483997</v>
      </c>
    </row>
    <row r="83" spans="1:223" ht="12" customHeight="1" x14ac:dyDescent="0.35">
      <c r="A83" s="61">
        <v>21</v>
      </c>
      <c r="B83" s="83">
        <v>8.0902894875728695</v>
      </c>
      <c r="C83" s="83">
        <v>8.1324973314683202</v>
      </c>
      <c r="D83" s="83">
        <v>-4.2207843895454303E-2</v>
      </c>
      <c r="E83" s="83">
        <v>-1.0241800113366599</v>
      </c>
      <c r="F83" s="83">
        <v>-1.0262183720137801</v>
      </c>
      <c r="G83" s="83">
        <v>-1.0263274233452799</v>
      </c>
      <c r="H83" s="83">
        <v>3.9686217894922202E-3</v>
      </c>
      <c r="I83" s="83">
        <v>2.0980520937834901E-3</v>
      </c>
      <c r="J83" s="83">
        <v>-6.4784226744673198E-2</v>
      </c>
      <c r="K83" s="83">
        <v>-4.2376018284971999E-2</v>
      </c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  <c r="DR83" s="60"/>
      <c r="DS83" s="60"/>
      <c r="DT83" s="60"/>
      <c r="DU83" s="60"/>
      <c r="DV83" s="60"/>
      <c r="DW83" s="60"/>
      <c r="DX83" s="60"/>
      <c r="DY83" s="60"/>
      <c r="DZ83" s="60"/>
      <c r="EA83" s="60"/>
      <c r="EB83" s="60"/>
      <c r="EC83" s="60"/>
      <c r="ED83" s="60"/>
      <c r="EE83" s="60"/>
      <c r="EF83" s="60"/>
      <c r="EG83" s="60"/>
      <c r="EH83" s="60"/>
      <c r="EI83" s="60"/>
      <c r="EJ83" s="60"/>
      <c r="EK83" s="60"/>
      <c r="EL83" s="60"/>
      <c r="EM83" s="60"/>
      <c r="EN83" s="60"/>
      <c r="EO83" s="60"/>
      <c r="EP83" s="60"/>
      <c r="EQ83" s="60"/>
      <c r="ER83" s="60"/>
      <c r="ES83" s="60"/>
      <c r="ET83" s="60"/>
      <c r="EU83" s="60"/>
      <c r="EV83" s="60"/>
      <c r="EW83" s="60"/>
      <c r="EX83" s="60"/>
      <c r="EY83" s="60"/>
      <c r="EZ83" s="60"/>
      <c r="FA83" s="60"/>
      <c r="FB83" s="60"/>
      <c r="FC83" s="60"/>
      <c r="FD83" s="60"/>
      <c r="FE83" s="60"/>
      <c r="FF83" s="60"/>
      <c r="FG83" s="60"/>
      <c r="FH83" s="60"/>
      <c r="FI83" s="60"/>
      <c r="FJ83" s="60"/>
      <c r="FK83" s="60"/>
      <c r="FL83" s="60"/>
      <c r="FM83" s="60"/>
      <c r="FN83" s="60"/>
      <c r="FO83" s="60"/>
      <c r="FP83" s="60"/>
      <c r="FQ83" s="60"/>
      <c r="FR83" s="60"/>
      <c r="FS83" s="60"/>
      <c r="FT83" s="60"/>
      <c r="FU83" s="60"/>
      <c r="FV83" s="60"/>
      <c r="FW83" s="60"/>
      <c r="FX83" s="60"/>
      <c r="FY83" s="60"/>
      <c r="FZ83" s="60"/>
      <c r="GA83" s="60"/>
      <c r="GB83" s="60"/>
      <c r="GC83" s="60"/>
      <c r="GD83" s="60"/>
      <c r="GE83" s="60"/>
      <c r="GF83" s="60"/>
      <c r="GG83" s="60"/>
      <c r="GH83" s="60"/>
      <c r="GI83" s="60"/>
      <c r="GJ83" s="60"/>
      <c r="GK83" s="60"/>
      <c r="GL83" s="60"/>
      <c r="GM83" s="60"/>
      <c r="GN83" s="60"/>
      <c r="GO83" s="60"/>
      <c r="GP83" s="60"/>
      <c r="GQ83" s="60"/>
      <c r="GR83" s="60"/>
      <c r="GS83" s="60">
        <v>8.1855101795385004</v>
      </c>
      <c r="GT83" s="60">
        <v>269.18440654042797</v>
      </c>
      <c r="GU83" s="60">
        <v>8.2141789715275504</v>
      </c>
      <c r="GV83" s="60">
        <v>269.18440654042797</v>
      </c>
      <c r="GW83" s="60">
        <v>8.0891716243560197</v>
      </c>
      <c r="GX83" s="60">
        <v>219.49352391698599</v>
      </c>
      <c r="GY83" s="60">
        <v>8.1013885403480792</v>
      </c>
      <c r="GZ83" s="60">
        <v>219.49352391698599</v>
      </c>
      <c r="HA83" s="60">
        <v>8.0138864234363005</v>
      </c>
      <c r="HB83" s="60">
        <v>219.49352391698599</v>
      </c>
      <c r="HC83" s="60">
        <v>8.1766737412678108</v>
      </c>
      <c r="HD83" s="60">
        <v>219.49352391698599</v>
      </c>
      <c r="HE83" s="60"/>
      <c r="HF83" s="60"/>
      <c r="HG83" s="60"/>
      <c r="HH83" s="60"/>
      <c r="HI83" s="60"/>
      <c r="HJ83" s="60"/>
      <c r="HK83" s="60"/>
      <c r="HL83" s="60">
        <v>3.4629967840842303E-2</v>
      </c>
      <c r="HM83" s="60">
        <v>2.8668791989055399E-2</v>
      </c>
      <c r="HN83" s="60">
        <v>2.8668791989055399E-2</v>
      </c>
      <c r="HO83" s="60">
        <v>8.1855101795385004</v>
      </c>
    </row>
    <row r="84" spans="1:223" ht="12" customHeight="1" x14ac:dyDescent="0.35">
      <c r="A84" s="61">
        <v>22</v>
      </c>
      <c r="B84" s="83">
        <v>8.0866458808631698</v>
      </c>
      <c r="C84" s="83">
        <v>8.0771345794789706</v>
      </c>
      <c r="D84" s="83">
        <v>9.5113013841974202E-3</v>
      </c>
      <c r="E84" s="83">
        <v>0.23079323321091999</v>
      </c>
      <c r="F84" s="83">
        <v>0.23172014351759301</v>
      </c>
      <c r="G84" s="83">
        <v>0.23128282840813</v>
      </c>
      <c r="H84" s="83">
        <v>7.9842555985832897E-3</v>
      </c>
      <c r="I84" s="83">
        <v>2.1607944142178101E-4</v>
      </c>
      <c r="J84" s="83">
        <v>2.0749198385552101E-2</v>
      </c>
      <c r="K84" s="83">
        <v>9.58785325522888E-3</v>
      </c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  <c r="DR84" s="60"/>
      <c r="DS84" s="60"/>
      <c r="DT84" s="60"/>
      <c r="DU84" s="60"/>
      <c r="DV84" s="60"/>
      <c r="DW84" s="60"/>
      <c r="DX84" s="60"/>
      <c r="DY84" s="60"/>
      <c r="DZ84" s="60"/>
      <c r="EA84" s="60"/>
      <c r="EB84" s="60"/>
      <c r="EC84" s="60"/>
      <c r="ED84" s="60"/>
      <c r="EE84" s="60"/>
      <c r="EF84" s="60"/>
      <c r="EG84" s="60"/>
      <c r="EH84" s="60"/>
      <c r="EI84" s="60"/>
      <c r="EJ84" s="60"/>
      <c r="EK84" s="60"/>
      <c r="EL84" s="60"/>
      <c r="EM84" s="60"/>
      <c r="EN84" s="60"/>
      <c r="EO84" s="60"/>
      <c r="EP84" s="60"/>
      <c r="EQ84" s="60"/>
      <c r="ER84" s="60"/>
      <c r="ES84" s="60"/>
      <c r="ET84" s="60"/>
      <c r="EU84" s="60"/>
      <c r="EV84" s="60"/>
      <c r="EW84" s="60"/>
      <c r="EX84" s="60"/>
      <c r="EY84" s="60"/>
      <c r="EZ84" s="60"/>
      <c r="FA84" s="60"/>
      <c r="FB84" s="60"/>
      <c r="FC84" s="60"/>
      <c r="FD84" s="60"/>
      <c r="FE84" s="60"/>
      <c r="FF84" s="60"/>
      <c r="FG84" s="60"/>
      <c r="FH84" s="60"/>
      <c r="FI84" s="60"/>
      <c r="FJ84" s="60"/>
      <c r="FK84" s="60"/>
      <c r="FL84" s="60"/>
      <c r="FM84" s="60"/>
      <c r="FN84" s="60"/>
      <c r="FO84" s="60"/>
      <c r="FP84" s="60"/>
      <c r="FQ84" s="60"/>
      <c r="FR84" s="60"/>
      <c r="FS84" s="60"/>
      <c r="FT84" s="60"/>
      <c r="FU84" s="60"/>
      <c r="FV84" s="60"/>
      <c r="FW84" s="60"/>
      <c r="FX84" s="60"/>
      <c r="FY84" s="60"/>
      <c r="FZ84" s="60"/>
      <c r="GA84" s="60"/>
      <c r="GB84" s="60"/>
      <c r="GC84" s="60"/>
      <c r="GD84" s="60"/>
      <c r="GE84" s="60"/>
      <c r="GF84" s="60"/>
      <c r="GG84" s="60"/>
      <c r="GH84" s="60"/>
      <c r="GI84" s="60"/>
      <c r="GJ84" s="60"/>
      <c r="GK84" s="60"/>
      <c r="GL84" s="60"/>
      <c r="GM84" s="60"/>
      <c r="GN84" s="60"/>
      <c r="GO84" s="60"/>
      <c r="GP84" s="60"/>
      <c r="GQ84" s="60"/>
      <c r="GR84" s="60"/>
      <c r="GS84" s="60">
        <v>8.2104595888732206</v>
      </c>
      <c r="GT84" s="60">
        <v>282.92436925169699</v>
      </c>
      <c r="GU84" s="60">
        <v>8.2192912868505807</v>
      </c>
      <c r="GV84" s="60">
        <v>282.92436925169699</v>
      </c>
      <c r="GW84" s="60">
        <v>8.0891978008013705</v>
      </c>
      <c r="GX84" s="60">
        <v>219.50719605560599</v>
      </c>
      <c r="GY84" s="60">
        <v>8.1014120164076306</v>
      </c>
      <c r="GZ84" s="60">
        <v>219.50719605560599</v>
      </c>
      <c r="HA84" s="60">
        <v>8.0139113510073301</v>
      </c>
      <c r="HB84" s="60">
        <v>219.50719605560599</v>
      </c>
      <c r="HC84" s="60">
        <v>8.1766984662016693</v>
      </c>
      <c r="HD84" s="60">
        <v>219.50719605560599</v>
      </c>
      <c r="HE84" s="60"/>
      <c r="HF84" s="60"/>
      <c r="HG84" s="60"/>
      <c r="HH84" s="60"/>
      <c r="HI84" s="60"/>
      <c r="HJ84" s="60"/>
      <c r="HK84" s="60"/>
      <c r="HL84" s="60">
        <v>1.19726663049863E-2</v>
      </c>
      <c r="HM84" s="60">
        <v>8.8316979773619408E-3</v>
      </c>
      <c r="HN84" s="60">
        <v>8.8316979773619408E-3</v>
      </c>
      <c r="HO84" s="60">
        <v>8.2104595888732206</v>
      </c>
    </row>
    <row r="85" spans="1:223" ht="12" customHeight="1" x14ac:dyDescent="0.35">
      <c r="A85" s="61">
        <v>23</v>
      </c>
      <c r="B85" s="83">
        <v>8.0800260222527704</v>
      </c>
      <c r="C85" s="83">
        <v>8.0736246941090606</v>
      </c>
      <c r="D85" s="83">
        <v>6.4013281437151903E-3</v>
      </c>
      <c r="E85" s="83">
        <v>0.15532924039045701</v>
      </c>
      <c r="F85" s="83">
        <v>0.15599724907831999</v>
      </c>
      <c r="G85" s="83">
        <v>0.155693735105883</v>
      </c>
      <c r="H85" s="83">
        <v>8.5460278851000604E-3</v>
      </c>
      <c r="I85" s="83">
        <v>1.0488071336452699E-4</v>
      </c>
      <c r="J85" s="83">
        <v>1.44549639128734E-2</v>
      </c>
      <c r="K85" s="83">
        <v>6.4565056207907699E-3</v>
      </c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  <c r="DR85" s="60"/>
      <c r="DS85" s="60"/>
      <c r="DT85" s="60"/>
      <c r="DU85" s="60"/>
      <c r="DV85" s="60"/>
      <c r="DW85" s="60"/>
      <c r="DX85" s="60"/>
      <c r="DY85" s="60"/>
      <c r="DZ85" s="60"/>
      <c r="EA85" s="60"/>
      <c r="EB85" s="60"/>
      <c r="EC85" s="60"/>
      <c r="ED85" s="60"/>
      <c r="EE85" s="60"/>
      <c r="EF85" s="60"/>
      <c r="EG85" s="60"/>
      <c r="EH85" s="60"/>
      <c r="EI85" s="60"/>
      <c r="EJ85" s="60"/>
      <c r="EK85" s="60"/>
      <c r="EL85" s="60"/>
      <c r="EM85" s="60"/>
      <c r="EN85" s="60"/>
      <c r="EO85" s="60"/>
      <c r="EP85" s="60"/>
      <c r="EQ85" s="60"/>
      <c r="ER85" s="60"/>
      <c r="ES85" s="60"/>
      <c r="ET85" s="60"/>
      <c r="EU85" s="60"/>
      <c r="EV85" s="60"/>
      <c r="EW85" s="60"/>
      <c r="EX85" s="60"/>
      <c r="EY85" s="60"/>
      <c r="EZ85" s="60"/>
      <c r="FA85" s="60"/>
      <c r="FB85" s="60"/>
      <c r="FC85" s="60"/>
      <c r="FD85" s="60"/>
      <c r="FE85" s="60"/>
      <c r="FF85" s="60"/>
      <c r="FG85" s="60"/>
      <c r="FH85" s="60"/>
      <c r="FI85" s="60"/>
      <c r="FJ85" s="60"/>
      <c r="FK85" s="60"/>
      <c r="FL85" s="60"/>
      <c r="FM85" s="60"/>
      <c r="FN85" s="60"/>
      <c r="FO85" s="60"/>
      <c r="FP85" s="60"/>
      <c r="FQ85" s="60"/>
      <c r="FR85" s="60"/>
      <c r="FS85" s="60"/>
      <c r="FT85" s="60"/>
      <c r="FU85" s="60"/>
      <c r="FV85" s="60"/>
      <c r="FW85" s="60"/>
      <c r="FX85" s="60"/>
      <c r="FY85" s="60"/>
      <c r="FZ85" s="60"/>
      <c r="GA85" s="60"/>
      <c r="GB85" s="60"/>
      <c r="GC85" s="60"/>
      <c r="GD85" s="60"/>
      <c r="GE85" s="60"/>
      <c r="GF85" s="60"/>
      <c r="GG85" s="60"/>
      <c r="GH85" s="60"/>
      <c r="GI85" s="60"/>
      <c r="GJ85" s="60"/>
      <c r="GK85" s="60"/>
      <c r="GL85" s="60"/>
      <c r="GM85" s="60"/>
      <c r="GN85" s="60"/>
      <c r="GO85" s="60"/>
      <c r="GP85" s="60"/>
      <c r="GQ85" s="60"/>
      <c r="GR85" s="60"/>
      <c r="GS85" s="60">
        <v>8.1947506589797001</v>
      </c>
      <c r="GT85" s="60">
        <v>274.27325819431002</v>
      </c>
      <c r="GU85" s="60">
        <v>8.2204072780491408</v>
      </c>
      <c r="GV85" s="60">
        <v>274.27325819431002</v>
      </c>
      <c r="GW85" s="60">
        <v>8.0893097322064804</v>
      </c>
      <c r="GX85" s="60">
        <v>219.565662672157</v>
      </c>
      <c r="GY85" s="60">
        <v>8.1015124156440894</v>
      </c>
      <c r="GZ85" s="60">
        <v>219.565662672157</v>
      </c>
      <c r="HA85" s="60">
        <v>8.0140179487649004</v>
      </c>
      <c r="HB85" s="60">
        <v>219.565662672157</v>
      </c>
      <c r="HC85" s="60">
        <v>8.1768041990856695</v>
      </c>
      <c r="HD85" s="60">
        <v>219.565662672157</v>
      </c>
      <c r="HE85" s="60"/>
      <c r="HF85" s="60"/>
      <c r="HG85" s="60"/>
      <c r="HH85" s="60"/>
      <c r="HI85" s="60"/>
      <c r="HJ85" s="60"/>
      <c r="HK85" s="60"/>
      <c r="HL85" s="60">
        <v>3.0186861673323399E-2</v>
      </c>
      <c r="HM85" s="60">
        <v>2.5656619069442499E-2</v>
      </c>
      <c r="HN85" s="60">
        <v>2.5656619069442499E-2</v>
      </c>
      <c r="HO85" s="60">
        <v>8.1947506589797001</v>
      </c>
    </row>
    <row r="86" spans="1:223" ht="12" customHeight="1" x14ac:dyDescent="0.35">
      <c r="A86" s="61">
        <v>24</v>
      </c>
      <c r="B86" s="83">
        <v>8.1215056921711994</v>
      </c>
      <c r="C86" s="83">
        <v>8.0718854097630395</v>
      </c>
      <c r="D86" s="83">
        <v>4.9620282408156399E-2</v>
      </c>
      <c r="E86" s="83">
        <v>1.20404400483454</v>
      </c>
      <c r="F86" s="83">
        <v>1.20940019315747</v>
      </c>
      <c r="G86" s="83">
        <v>1.2105208039072799</v>
      </c>
      <c r="H86" s="83">
        <v>8.8379803756376898E-3</v>
      </c>
      <c r="I86" s="83">
        <v>6.5210638499972797E-3</v>
      </c>
      <c r="J86" s="83">
        <v>0.11430795312907201</v>
      </c>
      <c r="K86" s="83">
        <v>5.0062735885462901E-2</v>
      </c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  <c r="DL86" s="60"/>
      <c r="DM86" s="60"/>
      <c r="DN86" s="60"/>
      <c r="DO86" s="60"/>
      <c r="DP86" s="60"/>
      <c r="DQ86" s="60"/>
      <c r="DR86" s="60"/>
      <c r="DS86" s="60"/>
      <c r="DT86" s="60"/>
      <c r="DU86" s="60"/>
      <c r="DV86" s="60"/>
      <c r="DW86" s="60"/>
      <c r="DX86" s="60"/>
      <c r="DY86" s="60"/>
      <c r="DZ86" s="60"/>
      <c r="EA86" s="60"/>
      <c r="EB86" s="60"/>
      <c r="EC86" s="60"/>
      <c r="ED86" s="60"/>
      <c r="EE86" s="60"/>
      <c r="EF86" s="60"/>
      <c r="EG86" s="60"/>
      <c r="EH86" s="60"/>
      <c r="EI86" s="60"/>
      <c r="EJ86" s="60"/>
      <c r="EK86" s="60"/>
      <c r="EL86" s="60"/>
      <c r="EM86" s="60"/>
      <c r="EN86" s="60"/>
      <c r="EO86" s="60"/>
      <c r="EP86" s="60"/>
      <c r="EQ86" s="60"/>
      <c r="ER86" s="60"/>
      <c r="ES86" s="60"/>
      <c r="ET86" s="60"/>
      <c r="EU86" s="60"/>
      <c r="EV86" s="60"/>
      <c r="EW86" s="60"/>
      <c r="EX86" s="60"/>
      <c r="EY86" s="60"/>
      <c r="EZ86" s="60"/>
      <c r="FA86" s="60"/>
      <c r="FB86" s="60"/>
      <c r="FC86" s="60"/>
      <c r="FD86" s="60"/>
      <c r="FE86" s="60"/>
      <c r="FF86" s="60"/>
      <c r="FG86" s="60"/>
      <c r="FH86" s="60"/>
      <c r="FI86" s="60"/>
      <c r="FJ86" s="60"/>
      <c r="FK86" s="60"/>
      <c r="FL86" s="60"/>
      <c r="FM86" s="60"/>
      <c r="FN86" s="60"/>
      <c r="FO86" s="60"/>
      <c r="FP86" s="60"/>
      <c r="FQ86" s="60"/>
      <c r="FR86" s="60"/>
      <c r="FS86" s="60"/>
      <c r="FT86" s="60"/>
      <c r="FU86" s="60"/>
      <c r="FV86" s="60"/>
      <c r="FW86" s="60"/>
      <c r="FX86" s="60"/>
      <c r="FY86" s="60"/>
      <c r="FZ86" s="60"/>
      <c r="GA86" s="60"/>
      <c r="GB86" s="60"/>
      <c r="GC86" s="60"/>
      <c r="GD86" s="60"/>
      <c r="GE86" s="60"/>
      <c r="GF86" s="60"/>
      <c r="GG86" s="60"/>
      <c r="GH86" s="60"/>
      <c r="GI86" s="60"/>
      <c r="GJ86" s="60"/>
      <c r="GK86" s="60"/>
      <c r="GL86" s="60"/>
      <c r="GM86" s="60"/>
      <c r="GN86" s="60"/>
      <c r="GO86" s="60"/>
      <c r="GP86" s="60"/>
      <c r="GQ86" s="60"/>
      <c r="GR86" s="60"/>
      <c r="GS86" s="60">
        <v>8.2028185102538007</v>
      </c>
      <c r="GT86" s="60">
        <v>278.71632833592901</v>
      </c>
      <c r="GU86" s="60">
        <v>8.2306656503883708</v>
      </c>
      <c r="GV86" s="60">
        <v>278.71632833592901</v>
      </c>
      <c r="GW86" s="60">
        <v>8.0909461103117106</v>
      </c>
      <c r="GX86" s="60">
        <v>220.42117951738899</v>
      </c>
      <c r="GY86" s="60">
        <v>8.10298298046337</v>
      </c>
      <c r="GZ86" s="60">
        <v>220.42117951738899</v>
      </c>
      <c r="HA86" s="60">
        <v>8.0155775930341893</v>
      </c>
      <c r="HB86" s="60">
        <v>220.42117951738899</v>
      </c>
      <c r="HC86" s="60">
        <v>8.1783514977408895</v>
      </c>
      <c r="HD86" s="60">
        <v>220.42117951738899</v>
      </c>
      <c r="HE86" s="60"/>
      <c r="HF86" s="60"/>
      <c r="HG86" s="60"/>
      <c r="HH86" s="60"/>
      <c r="HI86" s="60"/>
      <c r="HJ86" s="60"/>
      <c r="HK86" s="60"/>
      <c r="HL86" s="60">
        <v>3.2361188156181303E-2</v>
      </c>
      <c r="HM86" s="60">
        <v>2.7847140134575499E-2</v>
      </c>
      <c r="HN86" s="60">
        <v>2.7847140134575499E-2</v>
      </c>
      <c r="HO86" s="60">
        <v>8.2028185102538007</v>
      </c>
    </row>
    <row r="87" spans="1:223" ht="12" customHeight="1" x14ac:dyDescent="0.35">
      <c r="A87" s="61">
        <v>25</v>
      </c>
      <c r="B87" s="83">
        <v>8.1140539138811594</v>
      </c>
      <c r="C87" s="83">
        <v>8.06452234495565</v>
      </c>
      <c r="D87" s="83">
        <v>4.9531568925505802E-2</v>
      </c>
      <c r="E87" s="83">
        <v>1.2018913581394901</v>
      </c>
      <c r="F87" s="83">
        <v>1.2080521651837099</v>
      </c>
      <c r="G87" s="83">
        <v>1.20916363145808</v>
      </c>
      <c r="H87" s="83">
        <v>1.0173563400298E-2</v>
      </c>
      <c r="I87" s="83">
        <v>7.4998992175247196E-3</v>
      </c>
      <c r="J87" s="83">
        <v>0.122586345930775</v>
      </c>
      <c r="K87" s="83">
        <v>5.0040660760343997E-2</v>
      </c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  <c r="DL87" s="60"/>
      <c r="DM87" s="60"/>
      <c r="DN87" s="60"/>
      <c r="DO87" s="60"/>
      <c r="DP87" s="60"/>
      <c r="DQ87" s="60"/>
      <c r="DR87" s="60"/>
      <c r="DS87" s="60"/>
      <c r="DT87" s="60"/>
      <c r="DU87" s="60"/>
      <c r="DV87" s="60"/>
      <c r="DW87" s="60"/>
      <c r="DX87" s="60"/>
      <c r="DY87" s="60"/>
      <c r="DZ87" s="60"/>
      <c r="EA87" s="60"/>
      <c r="EB87" s="60"/>
      <c r="EC87" s="60"/>
      <c r="ED87" s="60"/>
      <c r="EE87" s="60"/>
      <c r="EF87" s="60"/>
      <c r="EG87" s="60"/>
      <c r="EH87" s="60"/>
      <c r="EI87" s="60"/>
      <c r="EJ87" s="60"/>
      <c r="EK87" s="60"/>
      <c r="EL87" s="60"/>
      <c r="EM87" s="60"/>
      <c r="EN87" s="60"/>
      <c r="EO87" s="60"/>
      <c r="EP87" s="60"/>
      <c r="EQ87" s="60"/>
      <c r="ER87" s="60"/>
      <c r="ES87" s="60"/>
      <c r="ET87" s="60"/>
      <c r="EU87" s="60"/>
      <c r="EV87" s="60"/>
      <c r="EW87" s="60"/>
      <c r="EX87" s="60"/>
      <c r="EY87" s="60"/>
      <c r="EZ87" s="60"/>
      <c r="FA87" s="60"/>
      <c r="FB87" s="60"/>
      <c r="FC87" s="60"/>
      <c r="FD87" s="60"/>
      <c r="FE87" s="60"/>
      <c r="FF87" s="60"/>
      <c r="FG87" s="60"/>
      <c r="FH87" s="60"/>
      <c r="FI87" s="60"/>
      <c r="FJ87" s="60"/>
      <c r="FK87" s="60"/>
      <c r="FL87" s="60"/>
      <c r="FM87" s="60"/>
      <c r="FN87" s="60"/>
      <c r="FO87" s="60"/>
      <c r="FP87" s="60"/>
      <c r="FQ87" s="60"/>
      <c r="FR87" s="60"/>
      <c r="FS87" s="60"/>
      <c r="FT87" s="60"/>
      <c r="FU87" s="60"/>
      <c r="FV87" s="60"/>
      <c r="FW87" s="60"/>
      <c r="FX87" s="60"/>
      <c r="FY87" s="60"/>
      <c r="FZ87" s="60"/>
      <c r="GA87" s="60"/>
      <c r="GB87" s="60"/>
      <c r="GC87" s="60"/>
      <c r="GD87" s="60"/>
      <c r="GE87" s="60"/>
      <c r="GF87" s="60"/>
      <c r="GG87" s="60"/>
      <c r="GH87" s="60"/>
      <c r="GI87" s="60"/>
      <c r="GJ87" s="60"/>
      <c r="GK87" s="60"/>
      <c r="GL87" s="60"/>
      <c r="GM87" s="60"/>
      <c r="GN87" s="60"/>
      <c r="GO87" s="60"/>
      <c r="GP87" s="60"/>
      <c r="GQ87" s="60"/>
      <c r="GR87" s="60"/>
      <c r="GS87" s="60">
        <v>8.1892644273590491</v>
      </c>
      <c r="GT87" s="60">
        <v>271.25191941703503</v>
      </c>
      <c r="GU87" s="60">
        <v>8.1800939026503698</v>
      </c>
      <c r="GV87" s="60">
        <v>271.25191941703503</v>
      </c>
      <c r="GW87" s="60">
        <v>8.09100894646512</v>
      </c>
      <c r="GX87" s="60">
        <v>220.45406003290401</v>
      </c>
      <c r="GY87" s="60">
        <v>8.1030395550329697</v>
      </c>
      <c r="GZ87" s="60">
        <v>220.45406003290401</v>
      </c>
      <c r="HA87" s="60">
        <v>8.0156375298528602</v>
      </c>
      <c r="HB87" s="60">
        <v>220.45406003290401</v>
      </c>
      <c r="HC87" s="60">
        <v>8.1784109716452207</v>
      </c>
      <c r="HD87" s="60">
        <v>220.45406003290401</v>
      </c>
      <c r="HE87" s="60"/>
      <c r="HF87" s="60"/>
      <c r="HG87" s="60"/>
      <c r="HH87" s="60"/>
      <c r="HI87" s="60"/>
      <c r="HJ87" s="60"/>
      <c r="HK87" s="60"/>
      <c r="HL87" s="60">
        <v>-1.41133153726541E-2</v>
      </c>
      <c r="HM87" s="60">
        <v>-9.1705247086793003E-3</v>
      </c>
      <c r="HN87" s="60">
        <v>-9.1705247086793003E-3</v>
      </c>
      <c r="HO87" s="60">
        <v>8.1892644273590491</v>
      </c>
    </row>
    <row r="88" spans="1:223" ht="12" customHeight="1" x14ac:dyDescent="0.35">
      <c r="A88" s="61">
        <v>26</v>
      </c>
      <c r="B88" s="83">
        <v>8.1182721896713606</v>
      </c>
      <c r="C88" s="83">
        <v>8.1022684883769394</v>
      </c>
      <c r="D88" s="83">
        <v>1.6003701294424699E-2</v>
      </c>
      <c r="E88" s="83">
        <v>0.38833234442751702</v>
      </c>
      <c r="F88" s="83">
        <v>0.38931303818410001</v>
      </c>
      <c r="G88" s="83">
        <v>0.38865410101327102</v>
      </c>
      <c r="H88" s="83">
        <v>5.0317274729030298E-3</v>
      </c>
      <c r="I88" s="83">
        <v>3.8324436699186401E-4</v>
      </c>
      <c r="J88" s="83">
        <v>2.7638673404666299E-2</v>
      </c>
      <c r="K88" s="83">
        <v>1.60846347932053E-2</v>
      </c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  <c r="DL88" s="60"/>
      <c r="DM88" s="60"/>
      <c r="DN88" s="60"/>
      <c r="DO88" s="60"/>
      <c r="DP88" s="60"/>
      <c r="DQ88" s="60"/>
      <c r="DR88" s="60"/>
      <c r="DS88" s="60"/>
      <c r="DT88" s="60"/>
      <c r="DU88" s="60"/>
      <c r="DV88" s="60"/>
      <c r="DW88" s="60"/>
      <c r="DX88" s="60"/>
      <c r="DY88" s="60"/>
      <c r="DZ88" s="60"/>
      <c r="EA88" s="60"/>
      <c r="EB88" s="60"/>
      <c r="EC88" s="60"/>
      <c r="ED88" s="60"/>
      <c r="EE88" s="60"/>
      <c r="EF88" s="60"/>
      <c r="EG88" s="60"/>
      <c r="EH88" s="60"/>
      <c r="EI88" s="60"/>
      <c r="EJ88" s="60"/>
      <c r="EK88" s="60"/>
      <c r="EL88" s="60"/>
      <c r="EM88" s="60"/>
      <c r="EN88" s="60"/>
      <c r="EO88" s="60"/>
      <c r="EP88" s="60"/>
      <c r="EQ88" s="60"/>
      <c r="ER88" s="60"/>
      <c r="ES88" s="60"/>
      <c r="ET88" s="60"/>
      <c r="EU88" s="60"/>
      <c r="EV88" s="60"/>
      <c r="EW88" s="60"/>
      <c r="EX88" s="60"/>
      <c r="EY88" s="60"/>
      <c r="EZ88" s="60"/>
      <c r="FA88" s="60"/>
      <c r="FB88" s="60"/>
      <c r="FC88" s="60"/>
      <c r="FD88" s="60"/>
      <c r="FE88" s="60"/>
      <c r="FF88" s="60"/>
      <c r="FG88" s="60"/>
      <c r="FH88" s="60"/>
      <c r="FI88" s="60"/>
      <c r="FJ88" s="60"/>
      <c r="FK88" s="60"/>
      <c r="FL88" s="60"/>
      <c r="FM88" s="60"/>
      <c r="FN88" s="60"/>
      <c r="FO88" s="60"/>
      <c r="FP88" s="60"/>
      <c r="FQ88" s="60"/>
      <c r="FR88" s="60"/>
      <c r="FS88" s="60"/>
      <c r="FT88" s="60"/>
      <c r="FU88" s="60"/>
      <c r="FV88" s="60"/>
      <c r="FW88" s="60"/>
      <c r="FX88" s="60"/>
      <c r="FY88" s="60"/>
      <c r="FZ88" s="60"/>
      <c r="GA88" s="60"/>
      <c r="GB88" s="60"/>
      <c r="GC88" s="60"/>
      <c r="GD88" s="60"/>
      <c r="GE88" s="60"/>
      <c r="GF88" s="60"/>
      <c r="GG88" s="60"/>
      <c r="GH88" s="60"/>
      <c r="GI88" s="60"/>
      <c r="GJ88" s="60"/>
      <c r="GK88" s="60"/>
      <c r="GL88" s="60"/>
      <c r="GM88" s="60"/>
      <c r="GN88" s="60"/>
      <c r="GO88" s="60"/>
      <c r="GP88" s="60"/>
      <c r="GQ88" s="60"/>
      <c r="GR88" s="60"/>
      <c r="GS88" s="60">
        <v>8.1883147697052401</v>
      </c>
      <c r="GT88" s="60">
        <v>270.72893065298098</v>
      </c>
      <c r="GU88" s="60">
        <v>8.1880899991994696</v>
      </c>
      <c r="GV88" s="60">
        <v>270.72893065298098</v>
      </c>
      <c r="GW88" s="60">
        <v>8.0924817110196798</v>
      </c>
      <c r="GX88" s="60">
        <v>221.22535343023901</v>
      </c>
      <c r="GY88" s="60">
        <v>8.1043678628090507</v>
      </c>
      <c r="GZ88" s="60">
        <v>221.22535343023901</v>
      </c>
      <c r="HA88" s="60">
        <v>8.0170433725515302</v>
      </c>
      <c r="HB88" s="60">
        <v>221.22535343023901</v>
      </c>
      <c r="HC88" s="60">
        <v>8.1798062012771897</v>
      </c>
      <c r="HD88" s="60">
        <v>221.22535343023901</v>
      </c>
      <c r="HE88" s="60"/>
      <c r="HF88" s="60"/>
      <c r="HG88" s="60"/>
      <c r="HH88" s="60"/>
      <c r="HI88" s="60"/>
      <c r="HJ88" s="60"/>
      <c r="HK88" s="60"/>
      <c r="HL88" s="60">
        <v>-8.1423976020736995E-4</v>
      </c>
      <c r="HM88" s="60">
        <v>-2.24770505768745E-4</v>
      </c>
      <c r="HN88" s="60">
        <v>-2.24770505768745E-4</v>
      </c>
      <c r="HO88" s="60">
        <v>8.1883147697052401</v>
      </c>
    </row>
    <row r="89" spans="1:223" ht="12" customHeight="1" x14ac:dyDescent="0.35">
      <c r="A89" s="61">
        <v>27</v>
      </c>
      <c r="B89" s="83">
        <v>8.1186801011561798</v>
      </c>
      <c r="C89" s="83">
        <v>8.09476342325571</v>
      </c>
      <c r="D89" s="83">
        <v>2.3916677900468E-2</v>
      </c>
      <c r="E89" s="83">
        <v>0.58034197396836495</v>
      </c>
      <c r="F89" s="83">
        <v>0.58200793304340004</v>
      </c>
      <c r="G89" s="83">
        <v>0.581239731658871</v>
      </c>
      <c r="H89" s="83">
        <v>5.7166737150917499E-3</v>
      </c>
      <c r="I89" s="83">
        <v>9.7378047321197399E-4</v>
      </c>
      <c r="J89" s="83">
        <v>4.4072929412964298E-2</v>
      </c>
      <c r="K89" s="83">
        <v>2.4054187843852898E-2</v>
      </c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  <c r="DR89" s="60"/>
      <c r="DS89" s="60"/>
      <c r="DT89" s="60"/>
      <c r="DU89" s="60"/>
      <c r="DV89" s="60"/>
      <c r="DW89" s="60"/>
      <c r="DX89" s="60"/>
      <c r="DY89" s="60"/>
      <c r="DZ89" s="60"/>
      <c r="EA89" s="60"/>
      <c r="EB89" s="60"/>
      <c r="EC89" s="60"/>
      <c r="ED89" s="60"/>
      <c r="EE89" s="60"/>
      <c r="EF89" s="60"/>
      <c r="EG89" s="60"/>
      <c r="EH89" s="60"/>
      <c r="EI89" s="60"/>
      <c r="EJ89" s="60"/>
      <c r="EK89" s="60"/>
      <c r="EL89" s="60"/>
      <c r="EM89" s="60"/>
      <c r="EN89" s="60"/>
      <c r="EO89" s="60"/>
      <c r="EP89" s="60"/>
      <c r="EQ89" s="60"/>
      <c r="ER89" s="60"/>
      <c r="ES89" s="60"/>
      <c r="ET89" s="60"/>
      <c r="EU89" s="60"/>
      <c r="EV89" s="60"/>
      <c r="EW89" s="60"/>
      <c r="EX89" s="60"/>
      <c r="EY89" s="60"/>
      <c r="EZ89" s="60"/>
      <c r="FA89" s="60"/>
      <c r="FB89" s="60"/>
      <c r="FC89" s="60"/>
      <c r="FD89" s="60"/>
      <c r="FE89" s="60"/>
      <c r="FF89" s="60"/>
      <c r="FG89" s="60"/>
      <c r="FH89" s="60"/>
      <c r="FI89" s="60"/>
      <c r="FJ89" s="60"/>
      <c r="FK89" s="60"/>
      <c r="FL89" s="60"/>
      <c r="FM89" s="60"/>
      <c r="FN89" s="60"/>
      <c r="FO89" s="60"/>
      <c r="FP89" s="60"/>
      <c r="FQ89" s="60"/>
      <c r="FR89" s="60"/>
      <c r="FS89" s="60"/>
      <c r="FT89" s="60"/>
      <c r="FU89" s="60"/>
      <c r="FV89" s="60"/>
      <c r="FW89" s="60"/>
      <c r="FX89" s="60"/>
      <c r="FY89" s="60"/>
      <c r="FZ89" s="60"/>
      <c r="GA89" s="60"/>
      <c r="GB89" s="60"/>
      <c r="GC89" s="60"/>
      <c r="GD89" s="60"/>
      <c r="GE89" s="60"/>
      <c r="GF89" s="60"/>
      <c r="GG89" s="60"/>
      <c r="GH89" s="60"/>
      <c r="GI89" s="60"/>
      <c r="GJ89" s="60"/>
      <c r="GK89" s="60"/>
      <c r="GL89" s="60"/>
      <c r="GM89" s="60"/>
      <c r="GN89" s="60"/>
      <c r="GO89" s="60"/>
      <c r="GP89" s="60"/>
      <c r="GQ89" s="60"/>
      <c r="GR89" s="60"/>
      <c r="GS89" s="60">
        <v>8.1615446887950593</v>
      </c>
      <c r="GT89" s="60">
        <v>255.98630053501799</v>
      </c>
      <c r="GU89" s="60">
        <v>8.1550283518526197</v>
      </c>
      <c r="GV89" s="60">
        <v>255.98630053501799</v>
      </c>
      <c r="GW89" s="60">
        <v>8.0931950961740498</v>
      </c>
      <c r="GX89" s="60">
        <v>221.59940301769601</v>
      </c>
      <c r="GY89" s="60">
        <v>8.1050128971009396</v>
      </c>
      <c r="GZ89" s="60">
        <v>221.59940301769601</v>
      </c>
      <c r="HA89" s="60">
        <v>8.0177250708809407</v>
      </c>
      <c r="HB89" s="60">
        <v>221.59940301769601</v>
      </c>
      <c r="HC89" s="60">
        <v>8.1804829223940505</v>
      </c>
      <c r="HD89" s="60">
        <v>221.59940301769601</v>
      </c>
      <c r="HE89" s="60"/>
      <c r="HF89" s="60"/>
      <c r="HG89" s="60"/>
      <c r="HH89" s="60"/>
      <c r="HI89" s="60"/>
      <c r="HJ89" s="60"/>
      <c r="HK89" s="60"/>
      <c r="HL89" s="60">
        <v>-1.0283477483026E-2</v>
      </c>
      <c r="HM89" s="60">
        <v>-6.5163369424432504E-3</v>
      </c>
      <c r="HN89" s="60">
        <v>-6.5163369424432504E-3</v>
      </c>
      <c r="HO89" s="60">
        <v>8.1615446887950593</v>
      </c>
    </row>
    <row r="90" spans="1:223" ht="12" customHeight="1" x14ac:dyDescent="0.35">
      <c r="A90" s="61">
        <v>28</v>
      </c>
      <c r="B90" s="83">
        <v>8.1635193342657804</v>
      </c>
      <c r="C90" s="83">
        <v>8.1325724297983903</v>
      </c>
      <c r="D90" s="83">
        <v>3.0946904467388198E-2</v>
      </c>
      <c r="E90" s="83">
        <v>0.75093153411841695</v>
      </c>
      <c r="F90" s="83">
        <v>0.75242634594320701</v>
      </c>
      <c r="G90" s="83">
        <v>0.75177430723698102</v>
      </c>
      <c r="H90" s="83">
        <v>3.9693638982421899E-3</v>
      </c>
      <c r="I90" s="83">
        <v>1.1280963931003701E-3</v>
      </c>
      <c r="J90" s="83">
        <v>4.74582356491745E-2</v>
      </c>
      <c r="K90" s="83">
        <v>3.1070233530674899E-2</v>
      </c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  <c r="DL90" s="60"/>
      <c r="DM90" s="60"/>
      <c r="DN90" s="60"/>
      <c r="DO90" s="60"/>
      <c r="DP90" s="60"/>
      <c r="DQ90" s="60"/>
      <c r="DR90" s="60"/>
      <c r="DS90" s="60"/>
      <c r="DT90" s="60"/>
      <c r="DU90" s="60"/>
      <c r="DV90" s="60"/>
      <c r="DW90" s="60"/>
      <c r="DX90" s="60"/>
      <c r="DY90" s="60"/>
      <c r="DZ90" s="60"/>
      <c r="EA90" s="60"/>
      <c r="EB90" s="60"/>
      <c r="EC90" s="60"/>
      <c r="ED90" s="60"/>
      <c r="EE90" s="60"/>
      <c r="EF90" s="60"/>
      <c r="EG90" s="60"/>
      <c r="EH90" s="60"/>
      <c r="EI90" s="60"/>
      <c r="EJ90" s="60"/>
      <c r="EK90" s="60"/>
      <c r="EL90" s="60"/>
      <c r="EM90" s="60"/>
      <c r="EN90" s="60"/>
      <c r="EO90" s="60"/>
      <c r="EP90" s="60"/>
      <c r="EQ90" s="60"/>
      <c r="ER90" s="60"/>
      <c r="ES90" s="60"/>
      <c r="ET90" s="60"/>
      <c r="EU90" s="60"/>
      <c r="EV90" s="60"/>
      <c r="EW90" s="60"/>
      <c r="EX90" s="60"/>
      <c r="EY90" s="60"/>
      <c r="EZ90" s="60"/>
      <c r="FA90" s="60"/>
      <c r="FB90" s="60"/>
      <c r="FC90" s="60"/>
      <c r="FD90" s="60"/>
      <c r="FE90" s="60"/>
      <c r="FF90" s="60"/>
      <c r="FG90" s="60"/>
      <c r="FH90" s="60"/>
      <c r="FI90" s="60"/>
      <c r="FJ90" s="60"/>
      <c r="FK90" s="60"/>
      <c r="FL90" s="60"/>
      <c r="FM90" s="60"/>
      <c r="FN90" s="60"/>
      <c r="FO90" s="60"/>
      <c r="FP90" s="60"/>
      <c r="FQ90" s="60"/>
      <c r="FR90" s="60"/>
      <c r="FS90" s="60"/>
      <c r="FT90" s="60"/>
      <c r="FU90" s="60"/>
      <c r="FV90" s="60"/>
      <c r="FW90" s="60"/>
      <c r="FX90" s="60"/>
      <c r="FY90" s="60"/>
      <c r="FZ90" s="60"/>
      <c r="GA90" s="60"/>
      <c r="GB90" s="60"/>
      <c r="GC90" s="60"/>
      <c r="GD90" s="60"/>
      <c r="GE90" s="60"/>
      <c r="GF90" s="60"/>
      <c r="GG90" s="60"/>
      <c r="GH90" s="60"/>
      <c r="GI90" s="60"/>
      <c r="GJ90" s="60"/>
      <c r="GK90" s="60"/>
      <c r="GL90" s="60"/>
      <c r="GM90" s="60"/>
      <c r="GN90" s="60"/>
      <c r="GO90" s="60"/>
      <c r="GP90" s="60"/>
      <c r="GQ90" s="60"/>
      <c r="GR90" s="60"/>
      <c r="GS90" s="60">
        <v>8.1554631494999601</v>
      </c>
      <c r="GT90" s="60">
        <v>252.63711811467601</v>
      </c>
      <c r="GU90" s="60">
        <v>8.14933576984917</v>
      </c>
      <c r="GV90" s="60">
        <v>252.63711811467601</v>
      </c>
      <c r="GW90" s="60">
        <v>8.0940294695748705</v>
      </c>
      <c r="GX90" s="60">
        <v>222.03727064201499</v>
      </c>
      <c r="GY90" s="60">
        <v>8.1057687083058703</v>
      </c>
      <c r="GZ90" s="60">
        <v>222.03727064201499</v>
      </c>
      <c r="HA90" s="60">
        <v>8.0185230059423507</v>
      </c>
      <c r="HB90" s="60">
        <v>222.03727064201499</v>
      </c>
      <c r="HC90" s="60">
        <v>8.18127517193839</v>
      </c>
      <c r="HD90" s="60">
        <v>222.03727064201499</v>
      </c>
      <c r="HE90" s="60"/>
      <c r="HF90" s="60"/>
      <c r="HG90" s="60"/>
      <c r="HH90" s="60"/>
      <c r="HI90" s="60"/>
      <c r="HJ90" s="60"/>
      <c r="HK90" s="60"/>
      <c r="HL90" s="60">
        <v>-9.4455199225551706E-3</v>
      </c>
      <c r="HM90" s="60">
        <v>-6.1273796507936903E-3</v>
      </c>
      <c r="HN90" s="60">
        <v>-6.1273796507936903E-3</v>
      </c>
      <c r="HO90" s="60">
        <v>8.1554631494999601</v>
      </c>
    </row>
    <row r="91" spans="1:223" ht="12" customHeight="1" x14ac:dyDescent="0.35">
      <c r="A91" s="61">
        <v>29</v>
      </c>
      <c r="B91" s="83">
        <v>8.1645761263430501</v>
      </c>
      <c r="C91" s="83">
        <v>8.1353246879105097</v>
      </c>
      <c r="D91" s="83">
        <v>2.92514384325386E-2</v>
      </c>
      <c r="E91" s="83">
        <v>0.70979078248243499</v>
      </c>
      <c r="F91" s="83">
        <v>0.71121753958760103</v>
      </c>
      <c r="G91" s="83">
        <v>0.71051565577502696</v>
      </c>
      <c r="H91" s="83">
        <v>4.0081295344014901E-3</v>
      </c>
      <c r="I91" s="83">
        <v>1.0177963194950501E-3</v>
      </c>
      <c r="J91" s="83">
        <v>4.5073017036704098E-2</v>
      </c>
      <c r="K91" s="83">
        <v>2.9369153805306102E-2</v>
      </c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  <c r="DL91" s="60"/>
      <c r="DM91" s="60"/>
      <c r="DN91" s="60"/>
      <c r="DO91" s="60"/>
      <c r="DP91" s="60"/>
      <c r="DQ91" s="60"/>
      <c r="DR91" s="60"/>
      <c r="DS91" s="60"/>
      <c r="DT91" s="60"/>
      <c r="DU91" s="60"/>
      <c r="DV91" s="60"/>
      <c r="DW91" s="60"/>
      <c r="DX91" s="60"/>
      <c r="DY91" s="60"/>
      <c r="DZ91" s="60"/>
      <c r="EA91" s="60"/>
      <c r="EB91" s="60"/>
      <c r="EC91" s="60"/>
      <c r="ED91" s="60"/>
      <c r="EE91" s="60"/>
      <c r="EF91" s="60"/>
      <c r="EG91" s="60"/>
      <c r="EH91" s="60"/>
      <c r="EI91" s="60"/>
      <c r="EJ91" s="60"/>
      <c r="EK91" s="60"/>
      <c r="EL91" s="60"/>
      <c r="EM91" s="60"/>
      <c r="EN91" s="60"/>
      <c r="EO91" s="60"/>
      <c r="EP91" s="60"/>
      <c r="EQ91" s="60"/>
      <c r="ER91" s="60"/>
      <c r="ES91" s="60"/>
      <c r="ET91" s="60"/>
      <c r="EU91" s="60"/>
      <c r="EV91" s="60"/>
      <c r="EW91" s="60"/>
      <c r="EX91" s="60"/>
      <c r="EY91" s="60"/>
      <c r="EZ91" s="60"/>
      <c r="FA91" s="60"/>
      <c r="FB91" s="60"/>
      <c r="FC91" s="60"/>
      <c r="FD91" s="60"/>
      <c r="FE91" s="60"/>
      <c r="FF91" s="60"/>
      <c r="FG91" s="60"/>
      <c r="FH91" s="60"/>
      <c r="FI91" s="60"/>
      <c r="FJ91" s="60"/>
      <c r="FK91" s="60"/>
      <c r="FL91" s="60"/>
      <c r="FM91" s="60"/>
      <c r="FN91" s="60"/>
      <c r="FO91" s="60"/>
      <c r="FP91" s="60"/>
      <c r="FQ91" s="60"/>
      <c r="FR91" s="60"/>
      <c r="FS91" s="60"/>
      <c r="FT91" s="60"/>
      <c r="FU91" s="60"/>
      <c r="FV91" s="60"/>
      <c r="FW91" s="60"/>
      <c r="FX91" s="60"/>
      <c r="FY91" s="60"/>
      <c r="FZ91" s="60"/>
      <c r="GA91" s="60"/>
      <c r="GB91" s="60"/>
      <c r="GC91" s="60"/>
      <c r="GD91" s="60"/>
      <c r="GE91" s="60"/>
      <c r="GF91" s="60"/>
      <c r="GG91" s="60"/>
      <c r="GH91" s="60"/>
      <c r="GI91" s="60"/>
      <c r="GJ91" s="60"/>
      <c r="GK91" s="60"/>
      <c r="GL91" s="60"/>
      <c r="GM91" s="60"/>
      <c r="GN91" s="60"/>
      <c r="GO91" s="60"/>
      <c r="GP91" s="60"/>
      <c r="GQ91" s="60"/>
      <c r="GR91" s="60"/>
      <c r="GS91" s="60">
        <v>8.1687787731785004</v>
      </c>
      <c r="GT91" s="60">
        <v>259.97020445615499</v>
      </c>
      <c r="GU91" s="60">
        <v>8.1442256031553697</v>
      </c>
      <c r="GV91" s="60">
        <v>259.97020445615499</v>
      </c>
      <c r="GW91" s="60">
        <v>8.0940404972690292</v>
      </c>
      <c r="GX91" s="60">
        <v>222.04306060755201</v>
      </c>
      <c r="GY91" s="60">
        <v>8.1057787077750696</v>
      </c>
      <c r="GZ91" s="60">
        <v>222.04306060755201</v>
      </c>
      <c r="HA91" s="60">
        <v>8.0185335566051101</v>
      </c>
      <c r="HB91" s="60">
        <v>222.04306060755201</v>
      </c>
      <c r="HC91" s="60">
        <v>8.1812856484389904</v>
      </c>
      <c r="HD91" s="60">
        <v>222.04306060755201</v>
      </c>
      <c r="HE91" s="60"/>
      <c r="HF91" s="60"/>
      <c r="HG91" s="60"/>
      <c r="HH91" s="60"/>
      <c r="HI91" s="60"/>
      <c r="HJ91" s="60"/>
      <c r="HK91" s="60"/>
      <c r="HL91" s="60">
        <v>-3.0722352338711099E-2</v>
      </c>
      <c r="HM91" s="60">
        <v>-2.4553170023134299E-2</v>
      </c>
      <c r="HN91" s="60">
        <v>-2.4553170023134299E-2</v>
      </c>
      <c r="HO91" s="60">
        <v>8.1687787731785004</v>
      </c>
    </row>
    <row r="92" spans="1:223" ht="12" customHeight="1" x14ac:dyDescent="0.35">
      <c r="A92" s="61">
        <v>30</v>
      </c>
      <c r="B92" s="83">
        <v>8.2296202848207294</v>
      </c>
      <c r="C92" s="83">
        <v>8.19061912136765</v>
      </c>
      <c r="D92" s="83">
        <v>3.9001163453075798E-2</v>
      </c>
      <c r="E92" s="83">
        <v>0.946369402958674</v>
      </c>
      <c r="F92" s="83">
        <v>0.95092502042345906</v>
      </c>
      <c r="G92" s="83">
        <v>0.95074298653004896</v>
      </c>
      <c r="H92" s="83">
        <v>9.5584930854740405E-3</v>
      </c>
      <c r="I92" s="83">
        <v>4.3633811540896902E-3</v>
      </c>
      <c r="J92" s="83">
        <v>9.3399258726432399E-2</v>
      </c>
      <c r="K92" s="83">
        <v>3.93775535261787E-2</v>
      </c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  <c r="DB92" s="60"/>
      <c r="DC92" s="60"/>
      <c r="DD92" s="60"/>
      <c r="DE92" s="60"/>
      <c r="DF92" s="60"/>
      <c r="DG92" s="60"/>
      <c r="DH92" s="60"/>
      <c r="DI92" s="60"/>
      <c r="DJ92" s="60"/>
      <c r="DK92" s="60"/>
      <c r="DL92" s="60"/>
      <c r="DM92" s="60"/>
      <c r="DN92" s="60"/>
      <c r="DO92" s="60"/>
      <c r="DP92" s="60"/>
      <c r="DQ92" s="60"/>
      <c r="DR92" s="60"/>
      <c r="DS92" s="60"/>
      <c r="DT92" s="60"/>
      <c r="DU92" s="60"/>
      <c r="DV92" s="60"/>
      <c r="DW92" s="60"/>
      <c r="DX92" s="60"/>
      <c r="DY92" s="60"/>
      <c r="DZ92" s="60"/>
      <c r="EA92" s="60"/>
      <c r="EB92" s="60"/>
      <c r="EC92" s="60"/>
      <c r="ED92" s="60"/>
      <c r="EE92" s="60"/>
      <c r="EF92" s="60"/>
      <c r="EG92" s="60"/>
      <c r="EH92" s="60"/>
      <c r="EI92" s="60"/>
      <c r="EJ92" s="60"/>
      <c r="EK92" s="60"/>
      <c r="EL92" s="60"/>
      <c r="EM92" s="60"/>
      <c r="EN92" s="60"/>
      <c r="EO92" s="60"/>
      <c r="EP92" s="60"/>
      <c r="EQ92" s="60"/>
      <c r="ER92" s="60"/>
      <c r="ES92" s="60"/>
      <c r="ET92" s="60"/>
      <c r="EU92" s="60"/>
      <c r="EV92" s="60"/>
      <c r="EW92" s="60"/>
      <c r="EX92" s="60"/>
      <c r="EY92" s="60"/>
      <c r="EZ92" s="60"/>
      <c r="FA92" s="60"/>
      <c r="FB92" s="60"/>
      <c r="FC92" s="60"/>
      <c r="FD92" s="60"/>
      <c r="FE92" s="60"/>
      <c r="FF92" s="60"/>
      <c r="FG92" s="60"/>
      <c r="FH92" s="60"/>
      <c r="FI92" s="60"/>
      <c r="FJ92" s="60"/>
      <c r="FK92" s="60"/>
      <c r="FL92" s="60"/>
      <c r="FM92" s="60"/>
      <c r="FN92" s="60"/>
      <c r="FO92" s="60"/>
      <c r="FP92" s="60"/>
      <c r="FQ92" s="60"/>
      <c r="FR92" s="60"/>
      <c r="FS92" s="60"/>
      <c r="FT92" s="60"/>
      <c r="FU92" s="60"/>
      <c r="FV92" s="60"/>
      <c r="FW92" s="60"/>
      <c r="FX92" s="60"/>
      <c r="FY92" s="60"/>
      <c r="FZ92" s="60"/>
      <c r="GA92" s="60"/>
      <c r="GB92" s="60"/>
      <c r="GC92" s="60"/>
      <c r="GD92" s="60"/>
      <c r="GE92" s="60"/>
      <c r="GF92" s="60"/>
      <c r="GG92" s="60"/>
      <c r="GH92" s="60"/>
      <c r="GI92" s="60"/>
      <c r="GJ92" s="60"/>
      <c r="GK92" s="60"/>
      <c r="GL92" s="60"/>
      <c r="GM92" s="60"/>
      <c r="GN92" s="60"/>
      <c r="GO92" s="60"/>
      <c r="GP92" s="60"/>
      <c r="GQ92" s="60"/>
      <c r="GR92" s="60"/>
      <c r="GS92" s="60">
        <v>8.1015716198987295</v>
      </c>
      <c r="GT92" s="60">
        <v>222.958355093074</v>
      </c>
      <c r="GU92" s="60">
        <v>8.0840253811274003</v>
      </c>
      <c r="GV92" s="60">
        <v>222.958355093074</v>
      </c>
      <c r="GW92" s="60">
        <v>8.0942326726828995</v>
      </c>
      <c r="GX92" s="60">
        <v>222.14397189777</v>
      </c>
      <c r="GY92" s="60">
        <v>8.1059530074585595</v>
      </c>
      <c r="GZ92" s="60">
        <v>222.14397189777</v>
      </c>
      <c r="HA92" s="60">
        <v>8.0187174382934199</v>
      </c>
      <c r="HB92" s="60">
        <v>222.14397189777</v>
      </c>
      <c r="HC92" s="60">
        <v>8.1814682418480302</v>
      </c>
      <c r="HD92" s="60">
        <v>222.14397189777</v>
      </c>
      <c r="HE92" s="60"/>
      <c r="HF92" s="60"/>
      <c r="HG92" s="60"/>
      <c r="HH92" s="60"/>
      <c r="HI92" s="60"/>
      <c r="HJ92" s="60"/>
      <c r="HK92" s="60"/>
      <c r="HL92" s="60">
        <v>-2.5083236344223801E-2</v>
      </c>
      <c r="HM92" s="60">
        <v>-1.7546238771331001E-2</v>
      </c>
      <c r="HN92" s="60">
        <v>-1.7546238771331001E-2</v>
      </c>
      <c r="HO92" s="60">
        <v>8.1015716198987295</v>
      </c>
    </row>
    <row r="93" spans="1:223" ht="12" customHeight="1" x14ac:dyDescent="0.35">
      <c r="A93" s="61">
        <v>31</v>
      </c>
      <c r="B93" s="83">
        <v>8.2282691549493308</v>
      </c>
      <c r="C93" s="83">
        <v>8.1568248015136504</v>
      </c>
      <c r="D93" s="83">
        <v>7.1444353435676802E-2</v>
      </c>
      <c r="E93" s="83">
        <v>1.7336085418846101</v>
      </c>
      <c r="F93" s="83">
        <v>1.7380341057720301</v>
      </c>
      <c r="G93" s="83">
        <v>1.7451012865034501</v>
      </c>
      <c r="H93" s="83">
        <v>5.0861251299410297E-3</v>
      </c>
      <c r="I93" s="83">
        <v>7.7212594575202598E-3</v>
      </c>
      <c r="J93" s="83">
        <v>0.124773229261918</v>
      </c>
      <c r="K93" s="83">
        <v>7.1809585975477305E-2</v>
      </c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  <c r="DR93" s="60"/>
      <c r="DS93" s="60"/>
      <c r="DT93" s="60"/>
      <c r="DU93" s="60"/>
      <c r="DV93" s="60"/>
      <c r="DW93" s="60"/>
      <c r="DX93" s="60"/>
      <c r="DY93" s="60"/>
      <c r="DZ93" s="60"/>
      <c r="EA93" s="60"/>
      <c r="EB93" s="60"/>
      <c r="EC93" s="60"/>
      <c r="ED93" s="60"/>
      <c r="EE93" s="60"/>
      <c r="EF93" s="60"/>
      <c r="EG93" s="60"/>
      <c r="EH93" s="60"/>
      <c r="EI93" s="60"/>
      <c r="EJ93" s="60"/>
      <c r="EK93" s="60"/>
      <c r="EL93" s="60"/>
      <c r="EM93" s="60"/>
      <c r="EN93" s="60"/>
      <c r="EO93" s="60"/>
      <c r="EP93" s="60"/>
      <c r="EQ93" s="60"/>
      <c r="ER93" s="60"/>
      <c r="ES93" s="60"/>
      <c r="ET93" s="60"/>
      <c r="EU93" s="60"/>
      <c r="EV93" s="60"/>
      <c r="EW93" s="60"/>
      <c r="EX93" s="60"/>
      <c r="EY93" s="60"/>
      <c r="EZ93" s="60"/>
      <c r="FA93" s="60"/>
      <c r="FB93" s="60"/>
      <c r="FC93" s="60"/>
      <c r="FD93" s="60"/>
      <c r="FE93" s="60"/>
      <c r="FF93" s="60"/>
      <c r="FG93" s="60"/>
      <c r="FH93" s="60"/>
      <c r="FI93" s="60"/>
      <c r="FJ93" s="60"/>
      <c r="FK93" s="60"/>
      <c r="FL93" s="60"/>
      <c r="FM93" s="60"/>
      <c r="FN93" s="60"/>
      <c r="FO93" s="60"/>
      <c r="FP93" s="60"/>
      <c r="FQ93" s="60"/>
      <c r="FR93" s="60"/>
      <c r="FS93" s="60"/>
      <c r="FT93" s="60"/>
      <c r="FU93" s="60"/>
      <c r="FV93" s="60"/>
      <c r="FW93" s="60"/>
      <c r="FX93" s="60"/>
      <c r="FY93" s="60"/>
      <c r="FZ93" s="60"/>
      <c r="GA93" s="60"/>
      <c r="GB93" s="60"/>
      <c r="GC93" s="60"/>
      <c r="GD93" s="60"/>
      <c r="GE93" s="60"/>
      <c r="GF93" s="60"/>
      <c r="GG93" s="60"/>
      <c r="GH93" s="60"/>
      <c r="GI93" s="60"/>
      <c r="GJ93" s="60"/>
      <c r="GK93" s="60"/>
      <c r="GL93" s="60"/>
      <c r="GM93" s="60"/>
      <c r="GN93" s="60"/>
      <c r="GO93" s="60"/>
      <c r="GP93" s="60"/>
      <c r="GQ93" s="60"/>
      <c r="GR93" s="60"/>
      <c r="GS93" s="60">
        <v>8.1826520508514697</v>
      </c>
      <c r="GT93" s="60">
        <v>267.61039807165599</v>
      </c>
      <c r="GU93" s="60">
        <v>8.2260285192131608</v>
      </c>
      <c r="GV93" s="60">
        <v>267.61039807165599</v>
      </c>
      <c r="GW93" s="60">
        <v>8.0943645312972503</v>
      </c>
      <c r="GX93" s="60">
        <v>222.21322376254099</v>
      </c>
      <c r="GY93" s="60">
        <v>8.1060726477976797</v>
      </c>
      <c r="GZ93" s="60">
        <v>222.21322376254099</v>
      </c>
      <c r="HA93" s="60">
        <v>8.0188436274854098</v>
      </c>
      <c r="HB93" s="60">
        <v>222.21322376254099</v>
      </c>
      <c r="HC93" s="60">
        <v>8.1815935516095308</v>
      </c>
      <c r="HD93" s="60">
        <v>222.21322376254099</v>
      </c>
      <c r="HE93" s="60"/>
      <c r="HF93" s="60"/>
      <c r="HG93" s="60"/>
      <c r="HH93" s="60"/>
      <c r="HI93" s="60"/>
      <c r="HJ93" s="60"/>
      <c r="HK93" s="60"/>
      <c r="HL93" s="60">
        <v>5.4323049631825902E-2</v>
      </c>
      <c r="HM93" s="60">
        <v>4.3376468361689298E-2</v>
      </c>
      <c r="HN93" s="60">
        <v>4.3376468361689298E-2</v>
      </c>
      <c r="HO93" s="60">
        <v>8.1826520508514697</v>
      </c>
    </row>
    <row r="94" spans="1:223" ht="12" customHeight="1" x14ac:dyDescent="0.35">
      <c r="A94" s="61">
        <v>32</v>
      </c>
      <c r="B94" s="83">
        <v>8.2329719425825996</v>
      </c>
      <c r="C94" s="83">
        <v>8.2069238708159702</v>
      </c>
      <c r="D94" s="83">
        <v>2.6048071766631199E-2</v>
      </c>
      <c r="E94" s="83">
        <v>0.632060583414912</v>
      </c>
      <c r="F94" s="83">
        <v>0.63618711524145399</v>
      </c>
      <c r="G94" s="83">
        <v>0.63543106406777905</v>
      </c>
      <c r="H94" s="83">
        <v>1.2930625800691899E-2</v>
      </c>
      <c r="I94" s="83">
        <v>2.65101148371119E-3</v>
      </c>
      <c r="J94" s="83">
        <v>7.2728457295640397E-2</v>
      </c>
      <c r="K94" s="83">
        <v>2.6389301955357301E-2</v>
      </c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  <c r="DR94" s="60"/>
      <c r="DS94" s="60"/>
      <c r="DT94" s="60"/>
      <c r="DU94" s="60"/>
      <c r="DV94" s="60"/>
      <c r="DW94" s="60"/>
      <c r="DX94" s="60"/>
      <c r="DY94" s="60"/>
      <c r="DZ94" s="60"/>
      <c r="EA94" s="60"/>
      <c r="EB94" s="60"/>
      <c r="EC94" s="60"/>
      <c r="ED94" s="60"/>
      <c r="EE94" s="60"/>
      <c r="EF94" s="60"/>
      <c r="EG94" s="60"/>
      <c r="EH94" s="60"/>
      <c r="EI94" s="60"/>
      <c r="EJ94" s="60"/>
      <c r="EK94" s="60"/>
      <c r="EL94" s="60"/>
      <c r="EM94" s="60"/>
      <c r="EN94" s="60"/>
      <c r="EO94" s="60"/>
      <c r="EP94" s="60"/>
      <c r="EQ94" s="60"/>
      <c r="ER94" s="60"/>
      <c r="ES94" s="60"/>
      <c r="ET94" s="60"/>
      <c r="EU94" s="60"/>
      <c r="EV94" s="60"/>
      <c r="EW94" s="60"/>
      <c r="EX94" s="60"/>
      <c r="EY94" s="60"/>
      <c r="EZ94" s="60"/>
      <c r="FA94" s="60"/>
      <c r="FB94" s="60"/>
      <c r="FC94" s="60"/>
      <c r="FD94" s="60"/>
      <c r="FE94" s="60"/>
      <c r="FF94" s="60"/>
      <c r="FG94" s="60"/>
      <c r="FH94" s="60"/>
      <c r="FI94" s="60"/>
      <c r="FJ94" s="60"/>
      <c r="FK94" s="60"/>
      <c r="FL94" s="60"/>
      <c r="FM94" s="60"/>
      <c r="FN94" s="60"/>
      <c r="FO94" s="60"/>
      <c r="FP94" s="60"/>
      <c r="FQ94" s="60"/>
      <c r="FR94" s="60"/>
      <c r="FS94" s="60"/>
      <c r="FT94" s="60"/>
      <c r="FU94" s="60"/>
      <c r="FV94" s="60"/>
      <c r="FW94" s="60"/>
      <c r="FX94" s="60"/>
      <c r="FY94" s="60"/>
      <c r="FZ94" s="60"/>
      <c r="GA94" s="60"/>
      <c r="GB94" s="60"/>
      <c r="GC94" s="60"/>
      <c r="GD94" s="60"/>
      <c r="GE94" s="60"/>
      <c r="GF94" s="60"/>
      <c r="GG94" s="60"/>
      <c r="GH94" s="60"/>
      <c r="GI94" s="60"/>
      <c r="GJ94" s="60"/>
      <c r="GK94" s="60"/>
      <c r="GL94" s="60"/>
      <c r="GM94" s="60"/>
      <c r="GN94" s="60"/>
      <c r="GO94" s="60"/>
      <c r="GP94" s="60"/>
      <c r="GQ94" s="60"/>
      <c r="GR94" s="60"/>
      <c r="GS94" s="60">
        <v>8.1834451283896996</v>
      </c>
      <c r="GT94" s="60">
        <v>268.04715613899702</v>
      </c>
      <c r="GU94" s="60">
        <v>8.2249915076957798</v>
      </c>
      <c r="GV94" s="60">
        <v>268.04715613899702</v>
      </c>
      <c r="GW94" s="60">
        <v>8.0943682413102902</v>
      </c>
      <c r="GX94" s="60">
        <v>222.215172406064</v>
      </c>
      <c r="GY94" s="60">
        <v>8.1060760145876802</v>
      </c>
      <c r="GZ94" s="60">
        <v>222.215172406064</v>
      </c>
      <c r="HA94" s="60">
        <v>8.0188471782323596</v>
      </c>
      <c r="HB94" s="60">
        <v>222.215172406064</v>
      </c>
      <c r="HC94" s="60">
        <v>8.1815970776656108</v>
      </c>
      <c r="HD94" s="60">
        <v>222.215172406064</v>
      </c>
      <c r="HE94" s="60"/>
      <c r="HF94" s="60"/>
      <c r="HG94" s="60"/>
      <c r="HH94" s="60"/>
      <c r="HI94" s="60"/>
      <c r="HJ94" s="60"/>
      <c r="HK94" s="60"/>
      <c r="HL94" s="60">
        <v>5.2433149891821899E-2</v>
      </c>
      <c r="HM94" s="60">
        <v>4.1546379306083701E-2</v>
      </c>
      <c r="HN94" s="60">
        <v>4.1546379306083701E-2</v>
      </c>
      <c r="HO94" s="60">
        <v>8.1834451283896996</v>
      </c>
    </row>
    <row r="95" spans="1:223" ht="12" customHeight="1" x14ac:dyDescent="0.35">
      <c r="A95" s="61">
        <v>33</v>
      </c>
      <c r="B95" s="83">
        <v>8.2314431382586193</v>
      </c>
      <c r="C95" s="83">
        <v>8.2021818291935897</v>
      </c>
      <c r="D95" s="83">
        <v>2.9261309065029599E-2</v>
      </c>
      <c r="E95" s="83">
        <v>0.71003029494181302</v>
      </c>
      <c r="F95" s="83">
        <v>0.71428162552977803</v>
      </c>
      <c r="G95" s="83">
        <v>0.71358293922184501</v>
      </c>
      <c r="H95" s="83">
        <v>1.18683687100649E-2</v>
      </c>
      <c r="I95" s="83">
        <v>3.0639747997946798E-3</v>
      </c>
      <c r="J95" s="83">
        <v>7.8204649182125802E-2</v>
      </c>
      <c r="K95" s="83">
        <v>2.9612764269909098E-2</v>
      </c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  <c r="DR95" s="60"/>
      <c r="DS95" s="60"/>
      <c r="DT95" s="60"/>
      <c r="DU95" s="60"/>
      <c r="DV95" s="60"/>
      <c r="DW95" s="60"/>
      <c r="DX95" s="60"/>
      <c r="DY95" s="60"/>
      <c r="DZ95" s="60"/>
      <c r="EA95" s="60"/>
      <c r="EB95" s="60"/>
      <c r="EC95" s="60"/>
      <c r="ED95" s="60"/>
      <c r="EE95" s="60"/>
      <c r="EF95" s="60"/>
      <c r="EG95" s="60"/>
      <c r="EH95" s="60"/>
      <c r="EI95" s="60"/>
      <c r="EJ95" s="60"/>
      <c r="EK95" s="60"/>
      <c r="EL95" s="60"/>
      <c r="EM95" s="60"/>
      <c r="EN95" s="60"/>
      <c r="EO95" s="60"/>
      <c r="EP95" s="60"/>
      <c r="EQ95" s="60"/>
      <c r="ER95" s="60"/>
      <c r="ES95" s="60"/>
      <c r="ET95" s="60"/>
      <c r="EU95" s="60"/>
      <c r="EV95" s="60"/>
      <c r="EW95" s="60"/>
      <c r="EX95" s="60"/>
      <c r="EY95" s="60"/>
      <c r="EZ95" s="60"/>
      <c r="FA95" s="60"/>
      <c r="FB95" s="60"/>
      <c r="FC95" s="60"/>
      <c r="FD95" s="60"/>
      <c r="FE95" s="60"/>
      <c r="FF95" s="60"/>
      <c r="FG95" s="60"/>
      <c r="FH95" s="60"/>
      <c r="FI95" s="60"/>
      <c r="FJ95" s="60"/>
      <c r="FK95" s="60"/>
      <c r="FL95" s="60"/>
      <c r="FM95" s="60"/>
      <c r="FN95" s="60"/>
      <c r="FO95" s="60"/>
      <c r="FP95" s="60"/>
      <c r="FQ95" s="60"/>
      <c r="FR95" s="60"/>
      <c r="FS95" s="60"/>
      <c r="FT95" s="60"/>
      <c r="FU95" s="60"/>
      <c r="FV95" s="60"/>
      <c r="FW95" s="60"/>
      <c r="FX95" s="60"/>
      <c r="FY95" s="60"/>
      <c r="FZ95" s="60"/>
      <c r="GA95" s="60"/>
      <c r="GB95" s="60"/>
      <c r="GC95" s="60"/>
      <c r="GD95" s="60"/>
      <c r="GE95" s="60"/>
      <c r="GF95" s="60"/>
      <c r="GG95" s="60"/>
      <c r="GH95" s="60"/>
      <c r="GI95" s="60"/>
      <c r="GJ95" s="60"/>
      <c r="GK95" s="60"/>
      <c r="GL95" s="60"/>
      <c r="GM95" s="60"/>
      <c r="GN95" s="60"/>
      <c r="GO95" s="60"/>
      <c r="GP95" s="60"/>
      <c r="GQ95" s="60"/>
      <c r="GR95" s="60"/>
      <c r="GS95" s="60">
        <v>8.1823854133087099</v>
      </c>
      <c r="GT95" s="60">
        <v>267.46355732501303</v>
      </c>
      <c r="GU95" s="60">
        <v>8.2154403568893599</v>
      </c>
      <c r="GV95" s="60">
        <v>267.46355732501303</v>
      </c>
      <c r="GW95" s="60">
        <v>8.0949396913264504</v>
      </c>
      <c r="GX95" s="60">
        <v>222.51542056066199</v>
      </c>
      <c r="GY95" s="60">
        <v>8.1065949625978408</v>
      </c>
      <c r="GZ95" s="60">
        <v>222.51542056066199</v>
      </c>
      <c r="HA95" s="60">
        <v>8.0193942614569895</v>
      </c>
      <c r="HB95" s="60">
        <v>222.51542056066199</v>
      </c>
      <c r="HC95" s="60">
        <v>8.1821403924673106</v>
      </c>
      <c r="HD95" s="60">
        <v>222.51542056066199</v>
      </c>
      <c r="HE95" s="60"/>
      <c r="HF95" s="60"/>
      <c r="HG95" s="60"/>
      <c r="HH95" s="60"/>
      <c r="HI95" s="60"/>
      <c r="HJ95" s="60"/>
      <c r="HK95" s="60"/>
      <c r="HL95" s="60">
        <v>3.8878471363393001E-2</v>
      </c>
      <c r="HM95" s="60">
        <v>3.3054943580651801E-2</v>
      </c>
      <c r="HN95" s="60">
        <v>3.3054943580651801E-2</v>
      </c>
      <c r="HO95" s="60">
        <v>8.1823854133087099</v>
      </c>
    </row>
    <row r="96" spans="1:223" ht="12" customHeight="1" x14ac:dyDescent="0.35">
      <c r="A96" s="61">
        <v>34</v>
      </c>
      <c r="B96" s="83">
        <v>8.2266750552416799</v>
      </c>
      <c r="C96" s="83">
        <v>8.2396352884653492</v>
      </c>
      <c r="D96" s="83">
        <v>-1.29602332236693E-2</v>
      </c>
      <c r="E96" s="83">
        <v>-0.314482110074638</v>
      </c>
      <c r="F96" s="83">
        <v>-0.31801250024025701</v>
      </c>
      <c r="G96" s="83">
        <v>-0.31744233473932898</v>
      </c>
      <c r="H96" s="83">
        <v>2.20795974490605E-2</v>
      </c>
      <c r="I96" s="83">
        <v>1.1416843059198301E-3</v>
      </c>
      <c r="J96" s="83">
        <v>-4.7698933277285298E-2</v>
      </c>
      <c r="K96" s="83">
        <v>-1.32528508351622E-2</v>
      </c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  <c r="DR96" s="60"/>
      <c r="DS96" s="60"/>
      <c r="DT96" s="60"/>
      <c r="DU96" s="60"/>
      <c r="DV96" s="60"/>
      <c r="DW96" s="60"/>
      <c r="DX96" s="60"/>
      <c r="DY96" s="60"/>
      <c r="DZ96" s="60"/>
      <c r="EA96" s="60"/>
      <c r="EB96" s="60"/>
      <c r="EC96" s="60"/>
      <c r="ED96" s="60"/>
      <c r="EE96" s="60"/>
      <c r="EF96" s="60"/>
      <c r="EG96" s="60"/>
      <c r="EH96" s="60"/>
      <c r="EI96" s="60"/>
      <c r="EJ96" s="60"/>
      <c r="EK96" s="60"/>
      <c r="EL96" s="60"/>
      <c r="EM96" s="60"/>
      <c r="EN96" s="60"/>
      <c r="EO96" s="60"/>
      <c r="EP96" s="60"/>
      <c r="EQ96" s="60"/>
      <c r="ER96" s="60"/>
      <c r="ES96" s="60"/>
      <c r="ET96" s="60"/>
      <c r="EU96" s="60"/>
      <c r="EV96" s="60"/>
      <c r="EW96" s="60"/>
      <c r="EX96" s="60"/>
      <c r="EY96" s="60"/>
      <c r="EZ96" s="60"/>
      <c r="FA96" s="60"/>
      <c r="FB96" s="60"/>
      <c r="FC96" s="60"/>
      <c r="FD96" s="60"/>
      <c r="FE96" s="60"/>
      <c r="FF96" s="60"/>
      <c r="FG96" s="60"/>
      <c r="FH96" s="60"/>
      <c r="FI96" s="60"/>
      <c r="FJ96" s="60"/>
      <c r="FK96" s="60"/>
      <c r="FL96" s="60"/>
      <c r="FM96" s="60"/>
      <c r="FN96" s="60"/>
      <c r="FO96" s="60"/>
      <c r="FP96" s="60"/>
      <c r="FQ96" s="60"/>
      <c r="FR96" s="60"/>
      <c r="FS96" s="60"/>
      <c r="FT96" s="60"/>
      <c r="FU96" s="60"/>
      <c r="FV96" s="60"/>
      <c r="FW96" s="60"/>
      <c r="FX96" s="60"/>
      <c r="FY96" s="60"/>
      <c r="FZ96" s="60"/>
      <c r="GA96" s="60"/>
      <c r="GB96" s="60"/>
      <c r="GC96" s="60"/>
      <c r="GD96" s="60"/>
      <c r="GE96" s="60"/>
      <c r="GF96" s="60"/>
      <c r="GG96" s="60"/>
      <c r="GH96" s="60"/>
      <c r="GI96" s="60"/>
      <c r="GJ96" s="60"/>
      <c r="GK96" s="60"/>
      <c r="GL96" s="60"/>
      <c r="GM96" s="60"/>
      <c r="GN96" s="60"/>
      <c r="GO96" s="60"/>
      <c r="GP96" s="60"/>
      <c r="GQ96" s="60"/>
      <c r="GR96" s="60"/>
      <c r="GS96" s="60">
        <v>8.1595352754084907</v>
      </c>
      <c r="GT96" s="60">
        <v>254.879690569525</v>
      </c>
      <c r="GU96" s="60">
        <v>8.1243947059388493</v>
      </c>
      <c r="GV96" s="60">
        <v>254.879690569525</v>
      </c>
      <c r="GW96" s="60">
        <v>8.0957820097733499</v>
      </c>
      <c r="GX96" s="60">
        <v>222.958355093074</v>
      </c>
      <c r="GY96" s="60">
        <v>8.1073612300241091</v>
      </c>
      <c r="GZ96" s="60">
        <v>222.958355093074</v>
      </c>
      <c r="HA96" s="60">
        <v>8.0202012687995197</v>
      </c>
      <c r="HB96" s="60">
        <v>222.958355093074</v>
      </c>
      <c r="HC96" s="60">
        <v>8.1829419709979394</v>
      </c>
      <c r="HD96" s="60">
        <v>222.958355093074</v>
      </c>
      <c r="HE96" s="60"/>
      <c r="HF96" s="60"/>
      <c r="HG96" s="60"/>
      <c r="HH96" s="60"/>
      <c r="HI96" s="60"/>
      <c r="HJ96" s="60"/>
      <c r="HK96" s="60"/>
      <c r="HL96" s="60">
        <v>-3.9519586029771403E-2</v>
      </c>
      <c r="HM96" s="60">
        <v>-3.5140569469644903E-2</v>
      </c>
      <c r="HN96" s="60">
        <v>-3.5140569469644903E-2</v>
      </c>
      <c r="HO96" s="60">
        <v>8.1595352754084907</v>
      </c>
    </row>
    <row r="97" spans="1:223" ht="12" customHeight="1" x14ac:dyDescent="0.35">
      <c r="A97" s="61">
        <v>35</v>
      </c>
      <c r="B97" s="83">
        <v>8.2466774614378302</v>
      </c>
      <c r="C97" s="83">
        <v>8.2257654146998291</v>
      </c>
      <c r="D97" s="83">
        <v>2.09120467379975E-2</v>
      </c>
      <c r="E97" s="83">
        <v>0.50743412334079596</v>
      </c>
      <c r="F97" s="83">
        <v>0.51201458031076297</v>
      </c>
      <c r="G97" s="83">
        <v>0.51126067791027396</v>
      </c>
      <c r="H97" s="83">
        <v>1.7811870502124901E-2</v>
      </c>
      <c r="I97" s="83">
        <v>2.3771112579789302E-3</v>
      </c>
      <c r="J97" s="83">
        <v>6.8849345410758295E-2</v>
      </c>
      <c r="K97" s="83">
        <v>2.12912843374399E-2</v>
      </c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  <c r="DR97" s="60"/>
      <c r="DS97" s="60"/>
      <c r="DT97" s="60"/>
      <c r="DU97" s="60"/>
      <c r="DV97" s="60"/>
      <c r="DW97" s="60"/>
      <c r="DX97" s="60"/>
      <c r="DY97" s="60"/>
      <c r="DZ97" s="60"/>
      <c r="EA97" s="60"/>
      <c r="EB97" s="60"/>
      <c r="EC97" s="60"/>
      <c r="ED97" s="60"/>
      <c r="EE97" s="60"/>
      <c r="EF97" s="60"/>
      <c r="EG97" s="60"/>
      <c r="EH97" s="60"/>
      <c r="EI97" s="60"/>
      <c r="EJ97" s="60"/>
      <c r="EK97" s="60"/>
      <c r="EL97" s="60"/>
      <c r="EM97" s="60"/>
      <c r="EN97" s="60"/>
      <c r="EO97" s="60"/>
      <c r="EP97" s="60"/>
      <c r="EQ97" s="60"/>
      <c r="ER97" s="60"/>
      <c r="ES97" s="60"/>
      <c r="ET97" s="60"/>
      <c r="EU97" s="60"/>
      <c r="EV97" s="60"/>
      <c r="EW97" s="60"/>
      <c r="EX97" s="60"/>
      <c r="EY97" s="60"/>
      <c r="EZ97" s="60"/>
      <c r="FA97" s="60"/>
      <c r="FB97" s="60"/>
      <c r="FC97" s="60"/>
      <c r="FD97" s="60"/>
      <c r="FE97" s="60"/>
      <c r="FF97" s="60"/>
      <c r="FG97" s="60"/>
      <c r="FH97" s="60"/>
      <c r="FI97" s="60"/>
      <c r="FJ97" s="60"/>
      <c r="FK97" s="60"/>
      <c r="FL97" s="60"/>
      <c r="FM97" s="60"/>
      <c r="FN97" s="60"/>
      <c r="FO97" s="60"/>
      <c r="FP97" s="60"/>
      <c r="FQ97" s="60"/>
      <c r="FR97" s="60"/>
      <c r="FS97" s="60"/>
      <c r="FT97" s="60"/>
      <c r="FU97" s="60"/>
      <c r="FV97" s="60"/>
      <c r="FW97" s="60"/>
      <c r="FX97" s="60"/>
      <c r="FY97" s="60"/>
      <c r="FZ97" s="60"/>
      <c r="GA97" s="60"/>
      <c r="GB97" s="60"/>
      <c r="GC97" s="60"/>
      <c r="GD97" s="60"/>
      <c r="GE97" s="60"/>
      <c r="GF97" s="60"/>
      <c r="GG97" s="60"/>
      <c r="GH97" s="60"/>
      <c r="GI97" s="60"/>
      <c r="GJ97" s="60"/>
      <c r="GK97" s="60"/>
      <c r="GL97" s="60"/>
      <c r="GM97" s="60"/>
      <c r="GN97" s="60"/>
      <c r="GO97" s="60"/>
      <c r="GP97" s="60"/>
      <c r="GQ97" s="60"/>
      <c r="GR97" s="60"/>
      <c r="GS97" s="60">
        <v>8.0947231369085095</v>
      </c>
      <c r="GT97" s="60">
        <v>219.18680685111099</v>
      </c>
      <c r="GU97" s="60">
        <v>8.0986612901157695</v>
      </c>
      <c r="GV97" s="60">
        <v>219.18680685111099</v>
      </c>
      <c r="GW97" s="60">
        <v>8.0961219275942096</v>
      </c>
      <c r="GX97" s="60">
        <v>223.137227642829</v>
      </c>
      <c r="GY97" s="60">
        <v>8.1076709157802593</v>
      </c>
      <c r="GZ97" s="60">
        <v>223.137227642829</v>
      </c>
      <c r="HA97" s="60">
        <v>8.0205271447171498</v>
      </c>
      <c r="HB97" s="60">
        <v>223.137227642829</v>
      </c>
      <c r="HC97" s="60">
        <v>8.1832656986573191</v>
      </c>
      <c r="HD97" s="60">
        <v>223.137227642829</v>
      </c>
      <c r="HE97" s="60"/>
      <c r="HF97" s="60"/>
      <c r="HG97" s="60"/>
      <c r="HH97" s="60"/>
      <c r="HI97" s="60"/>
      <c r="HJ97" s="60"/>
      <c r="HK97" s="60"/>
      <c r="HL97" s="60">
        <v>5.7176689272615804E-3</v>
      </c>
      <c r="HM97" s="60">
        <v>3.9381532072582104E-3</v>
      </c>
      <c r="HN97" s="60">
        <v>3.9381532072582104E-3</v>
      </c>
      <c r="HO97" s="60">
        <v>8.0947231369085095</v>
      </c>
    </row>
    <row r="98" spans="1:223" ht="12" customHeight="1" x14ac:dyDescent="0.35">
      <c r="A98" s="61">
        <v>36</v>
      </c>
      <c r="B98" s="83">
        <v>8.2291358098022798</v>
      </c>
      <c r="C98" s="83">
        <v>8.2094329870678209</v>
      </c>
      <c r="D98" s="83">
        <v>1.97028227344642E-2</v>
      </c>
      <c r="E98" s="83">
        <v>0.478092111540457</v>
      </c>
      <c r="F98" s="83">
        <v>0.48135709504866298</v>
      </c>
      <c r="G98" s="83">
        <v>0.48061914666787198</v>
      </c>
      <c r="H98" s="83">
        <v>1.35197364254115E-2</v>
      </c>
      <c r="I98" s="83">
        <v>1.5877590014442501E-3</v>
      </c>
      <c r="J98" s="83">
        <v>5.6265344210981401E-2</v>
      </c>
      <c r="K98" s="83">
        <v>1.99728504076397E-2</v>
      </c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  <c r="DR98" s="60"/>
      <c r="DS98" s="60"/>
      <c r="DT98" s="60"/>
      <c r="DU98" s="60"/>
      <c r="DV98" s="60"/>
      <c r="DW98" s="60"/>
      <c r="DX98" s="60"/>
      <c r="DY98" s="60"/>
      <c r="DZ98" s="60"/>
      <c r="EA98" s="60"/>
      <c r="EB98" s="60"/>
      <c r="EC98" s="60"/>
      <c r="ED98" s="60"/>
      <c r="EE98" s="60"/>
      <c r="EF98" s="60"/>
      <c r="EG98" s="60"/>
      <c r="EH98" s="60"/>
      <c r="EI98" s="60"/>
      <c r="EJ98" s="60"/>
      <c r="EK98" s="60"/>
      <c r="EL98" s="60"/>
      <c r="EM98" s="60"/>
      <c r="EN98" s="60"/>
      <c r="EO98" s="60"/>
      <c r="EP98" s="60"/>
      <c r="EQ98" s="60"/>
      <c r="ER98" s="60"/>
      <c r="ES98" s="60"/>
      <c r="ET98" s="60"/>
      <c r="EU98" s="60"/>
      <c r="EV98" s="60"/>
      <c r="EW98" s="60"/>
      <c r="EX98" s="60"/>
      <c r="EY98" s="60"/>
      <c r="EZ98" s="60"/>
      <c r="FA98" s="60"/>
      <c r="FB98" s="60"/>
      <c r="FC98" s="60"/>
      <c r="FD98" s="60"/>
      <c r="FE98" s="60"/>
      <c r="FF98" s="60"/>
      <c r="FG98" s="60"/>
      <c r="FH98" s="60"/>
      <c r="FI98" s="60"/>
      <c r="FJ98" s="60"/>
      <c r="FK98" s="60"/>
      <c r="FL98" s="60"/>
      <c r="FM98" s="60"/>
      <c r="FN98" s="60"/>
      <c r="FO98" s="60"/>
      <c r="FP98" s="60"/>
      <c r="FQ98" s="60"/>
      <c r="FR98" s="60"/>
      <c r="FS98" s="60"/>
      <c r="FT98" s="60"/>
      <c r="FU98" s="60"/>
      <c r="FV98" s="60"/>
      <c r="FW98" s="60"/>
      <c r="FX98" s="60"/>
      <c r="FY98" s="60"/>
      <c r="FZ98" s="60"/>
      <c r="GA98" s="60"/>
      <c r="GB98" s="60"/>
      <c r="GC98" s="60"/>
      <c r="GD98" s="60"/>
      <c r="GE98" s="60"/>
      <c r="GF98" s="60"/>
      <c r="GG98" s="60"/>
      <c r="GH98" s="60"/>
      <c r="GI98" s="60"/>
      <c r="GJ98" s="60"/>
      <c r="GK98" s="60"/>
      <c r="GL98" s="60"/>
      <c r="GM98" s="60"/>
      <c r="GN98" s="60"/>
      <c r="GO98" s="60"/>
      <c r="GP98" s="60"/>
      <c r="GQ98" s="60"/>
      <c r="GR98" s="60"/>
      <c r="GS98" s="60">
        <v>8.0953049086045006</v>
      </c>
      <c r="GT98" s="60">
        <v>219.50719605560599</v>
      </c>
      <c r="GU98" s="60">
        <v>8.0993928464882998</v>
      </c>
      <c r="GV98" s="60">
        <v>219.50719605560599</v>
      </c>
      <c r="GW98" s="60">
        <v>8.0962308636452001</v>
      </c>
      <c r="GX98" s="60">
        <v>223.19456782389</v>
      </c>
      <c r="GY98" s="60">
        <v>8.1077702195445696</v>
      </c>
      <c r="GZ98" s="60">
        <v>223.19456782389</v>
      </c>
      <c r="HA98" s="60">
        <v>8.0206316062678997</v>
      </c>
      <c r="HB98" s="60">
        <v>223.19456782389</v>
      </c>
      <c r="HC98" s="60">
        <v>8.1833694769218699</v>
      </c>
      <c r="HD98" s="60">
        <v>223.19456782389</v>
      </c>
      <c r="HE98" s="60"/>
      <c r="HF98" s="60"/>
      <c r="HG98" s="60"/>
      <c r="HH98" s="60"/>
      <c r="HI98" s="60"/>
      <c r="HJ98" s="60"/>
      <c r="HK98" s="60"/>
      <c r="HL98" s="60">
        <v>6.1290075874092199E-3</v>
      </c>
      <c r="HM98" s="60">
        <v>4.0879378837992402E-3</v>
      </c>
      <c r="HN98" s="60">
        <v>4.0879378837992402E-3</v>
      </c>
      <c r="HO98" s="60">
        <v>8.0953049086045006</v>
      </c>
    </row>
    <row r="99" spans="1:223" ht="12" customHeight="1" x14ac:dyDescent="0.35">
      <c r="A99" s="61">
        <v>37</v>
      </c>
      <c r="B99" s="83">
        <v>8.2253631960330296</v>
      </c>
      <c r="C99" s="83">
        <v>8.2083403704557494</v>
      </c>
      <c r="D99" s="83">
        <v>1.7022825577280201E-2</v>
      </c>
      <c r="E99" s="83">
        <v>0.41306155642312797</v>
      </c>
      <c r="F99" s="83">
        <v>0.41582788449133901</v>
      </c>
      <c r="G99" s="83">
        <v>0.415141734722968</v>
      </c>
      <c r="H99" s="83">
        <v>1.3260902225728E-2</v>
      </c>
      <c r="I99" s="83">
        <v>1.16189787706701E-3</v>
      </c>
      <c r="J99" s="83">
        <v>4.8126221314242899E-2</v>
      </c>
      <c r="K99" s="83">
        <v>1.7251597322612999E-2</v>
      </c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  <c r="DL99" s="60"/>
      <c r="DM99" s="60"/>
      <c r="DN99" s="60"/>
      <c r="DO99" s="60"/>
      <c r="DP99" s="60"/>
      <c r="DQ99" s="60"/>
      <c r="DR99" s="60"/>
      <c r="DS99" s="60"/>
      <c r="DT99" s="60"/>
      <c r="DU99" s="60"/>
      <c r="DV99" s="60"/>
      <c r="DW99" s="60"/>
      <c r="DX99" s="60"/>
      <c r="DY99" s="60"/>
      <c r="DZ99" s="60"/>
      <c r="EA99" s="60"/>
      <c r="EB99" s="60"/>
      <c r="EC99" s="60"/>
      <c r="ED99" s="60"/>
      <c r="EE99" s="60"/>
      <c r="EF99" s="60"/>
      <c r="EG99" s="60"/>
      <c r="EH99" s="60"/>
      <c r="EI99" s="60"/>
      <c r="EJ99" s="60"/>
      <c r="EK99" s="60"/>
      <c r="EL99" s="60"/>
      <c r="EM99" s="60"/>
      <c r="EN99" s="60"/>
      <c r="EO99" s="60"/>
      <c r="EP99" s="60"/>
      <c r="EQ99" s="60"/>
      <c r="ER99" s="60"/>
      <c r="ES99" s="60"/>
      <c r="ET99" s="60"/>
      <c r="EU99" s="60"/>
      <c r="EV99" s="60"/>
      <c r="EW99" s="60"/>
      <c r="EX99" s="60"/>
      <c r="EY99" s="60"/>
      <c r="EZ99" s="60"/>
      <c r="FA99" s="60"/>
      <c r="FB99" s="60"/>
      <c r="FC99" s="60"/>
      <c r="FD99" s="60"/>
      <c r="FE99" s="60"/>
      <c r="FF99" s="60"/>
      <c r="FG99" s="60"/>
      <c r="FH99" s="60"/>
      <c r="FI99" s="60"/>
      <c r="FJ99" s="60"/>
      <c r="FK99" s="60"/>
      <c r="FL99" s="60"/>
      <c r="FM99" s="60"/>
      <c r="FN99" s="60"/>
      <c r="FO99" s="60"/>
      <c r="FP99" s="60"/>
      <c r="FQ99" s="60"/>
      <c r="FR99" s="60"/>
      <c r="FS99" s="60"/>
      <c r="FT99" s="60"/>
      <c r="FU99" s="60"/>
      <c r="FV99" s="60"/>
      <c r="FW99" s="60"/>
      <c r="FX99" s="60"/>
      <c r="FY99" s="60"/>
      <c r="FZ99" s="60"/>
      <c r="GA99" s="60"/>
      <c r="GB99" s="60"/>
      <c r="GC99" s="60"/>
      <c r="GD99" s="60"/>
      <c r="GE99" s="60"/>
      <c r="GF99" s="60"/>
      <c r="GG99" s="60"/>
      <c r="GH99" s="60"/>
      <c r="GI99" s="60"/>
      <c r="GJ99" s="60"/>
      <c r="GK99" s="60"/>
      <c r="GL99" s="60"/>
      <c r="GM99" s="60"/>
      <c r="GN99" s="60"/>
      <c r="GO99" s="60"/>
      <c r="GP99" s="60"/>
      <c r="GQ99" s="60"/>
      <c r="GR99" s="60"/>
      <c r="GS99" s="60">
        <v>8.0944290280110707</v>
      </c>
      <c r="GT99" s="60">
        <v>219.024837273808</v>
      </c>
      <c r="GU99" s="60">
        <v>8.0988578061649807</v>
      </c>
      <c r="GV99" s="60">
        <v>219.024837273808</v>
      </c>
      <c r="GW99" s="60">
        <v>8.0962557393454695</v>
      </c>
      <c r="GX99" s="60">
        <v>223.207662596712</v>
      </c>
      <c r="GY99" s="60">
        <v>8.1077928995552107</v>
      </c>
      <c r="GZ99" s="60">
        <v>223.207662596712</v>
      </c>
      <c r="HA99" s="60">
        <v>8.0206554619615495</v>
      </c>
      <c r="HB99" s="60">
        <v>223.207662596712</v>
      </c>
      <c r="HC99" s="60">
        <v>8.1833931769391306</v>
      </c>
      <c r="HD99" s="60">
        <v>223.207662596712</v>
      </c>
      <c r="HE99" s="60"/>
      <c r="HF99" s="60"/>
      <c r="HG99" s="60"/>
      <c r="HH99" s="60"/>
      <c r="HI99" s="60"/>
      <c r="HJ99" s="60"/>
      <c r="HK99" s="60"/>
      <c r="HL99" s="60">
        <v>6.5409602088476503E-3</v>
      </c>
      <c r="HM99" s="60">
        <v>4.4287781539118498E-3</v>
      </c>
      <c r="HN99" s="60">
        <v>4.4287781539118498E-3</v>
      </c>
      <c r="HO99" s="60">
        <v>8.0944290280110707</v>
      </c>
    </row>
    <row r="100" spans="1:223" ht="12" customHeight="1" x14ac:dyDescent="0.35">
      <c r="A100" s="61">
        <v>38</v>
      </c>
      <c r="B100" s="83">
        <v>8.1618909330427805</v>
      </c>
      <c r="C100" s="83">
        <v>8.1572906986482892</v>
      </c>
      <c r="D100" s="83">
        <v>4.6002343944877601E-3</v>
      </c>
      <c r="E100" s="83">
        <v>0.111625415549956</v>
      </c>
      <c r="F100" s="83">
        <v>0.111912542913728</v>
      </c>
      <c r="G100" s="83">
        <v>0.111692173719803</v>
      </c>
      <c r="H100" s="83">
        <v>5.1246986887261503E-3</v>
      </c>
      <c r="I100" s="95">
        <v>3.2257240998970698E-5</v>
      </c>
      <c r="J100" s="83">
        <v>8.0162746130894406E-3</v>
      </c>
      <c r="K100" s="83">
        <v>4.6239306458050701E-3</v>
      </c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  <c r="DL100" s="60"/>
      <c r="DM100" s="60"/>
      <c r="DN100" s="60"/>
      <c r="DO100" s="60"/>
      <c r="DP100" s="60"/>
      <c r="DQ100" s="60"/>
      <c r="DR100" s="60"/>
      <c r="DS100" s="60"/>
      <c r="DT100" s="60"/>
      <c r="DU100" s="60"/>
      <c r="DV100" s="60"/>
      <c r="DW100" s="60"/>
      <c r="DX100" s="60"/>
      <c r="DY100" s="60"/>
      <c r="DZ100" s="60"/>
      <c r="EA100" s="60"/>
      <c r="EB100" s="60"/>
      <c r="EC100" s="60"/>
      <c r="ED100" s="60"/>
      <c r="EE100" s="60"/>
      <c r="EF100" s="60"/>
      <c r="EG100" s="60"/>
      <c r="EH100" s="60"/>
      <c r="EI100" s="60"/>
      <c r="EJ100" s="60"/>
      <c r="EK100" s="60"/>
      <c r="EL100" s="60"/>
      <c r="EM100" s="60"/>
      <c r="EN100" s="60"/>
      <c r="EO100" s="60"/>
      <c r="EP100" s="60"/>
      <c r="EQ100" s="60"/>
      <c r="ER100" s="60"/>
      <c r="ES100" s="60"/>
      <c r="ET100" s="60"/>
      <c r="EU100" s="60"/>
      <c r="EV100" s="60"/>
      <c r="EW100" s="60"/>
      <c r="EX100" s="60"/>
      <c r="EY100" s="60"/>
      <c r="EZ100" s="60"/>
      <c r="FA100" s="60"/>
      <c r="FB100" s="60"/>
      <c r="FC100" s="60"/>
      <c r="FD100" s="60"/>
      <c r="FE100" s="60"/>
      <c r="FF100" s="60"/>
      <c r="FG100" s="60"/>
      <c r="FH100" s="60"/>
      <c r="FI100" s="60"/>
      <c r="FJ100" s="60"/>
      <c r="FK100" s="60"/>
      <c r="FL100" s="60"/>
      <c r="FM100" s="60"/>
      <c r="FN100" s="60"/>
      <c r="FO100" s="60"/>
      <c r="FP100" s="60"/>
      <c r="FQ100" s="60"/>
      <c r="FR100" s="60"/>
      <c r="FS100" s="60"/>
      <c r="FT100" s="60"/>
      <c r="FU100" s="60"/>
      <c r="FV100" s="60"/>
      <c r="FW100" s="60"/>
      <c r="FX100" s="60"/>
      <c r="FY100" s="60"/>
      <c r="FZ100" s="60"/>
      <c r="GA100" s="60"/>
      <c r="GB100" s="60"/>
      <c r="GC100" s="60"/>
      <c r="GD100" s="60"/>
      <c r="GE100" s="60"/>
      <c r="GF100" s="60"/>
      <c r="GG100" s="60"/>
      <c r="GH100" s="60"/>
      <c r="GI100" s="60"/>
      <c r="GJ100" s="60"/>
      <c r="GK100" s="60"/>
      <c r="GL100" s="60"/>
      <c r="GM100" s="60"/>
      <c r="GN100" s="60"/>
      <c r="GO100" s="60"/>
      <c r="GP100" s="60"/>
      <c r="GQ100" s="60"/>
      <c r="GR100" s="60"/>
      <c r="GS100" s="60">
        <v>8.0766247453612099</v>
      </c>
      <c r="GT100" s="60">
        <v>209.21978832743599</v>
      </c>
      <c r="GU100" s="60">
        <v>8.0220902201032906</v>
      </c>
      <c r="GV100" s="60">
        <v>209.21978832743599</v>
      </c>
      <c r="GW100" s="60">
        <v>8.0964810166699692</v>
      </c>
      <c r="GX100" s="60">
        <v>223.326268465157</v>
      </c>
      <c r="GY100" s="60">
        <v>8.1079983579500805</v>
      </c>
      <c r="GZ100" s="60">
        <v>223.326268465157</v>
      </c>
      <c r="HA100" s="60">
        <v>8.0208715317444401</v>
      </c>
      <c r="HB100" s="60">
        <v>223.326268465157</v>
      </c>
      <c r="HC100" s="60">
        <v>8.1836078428756096</v>
      </c>
      <c r="HD100" s="60">
        <v>223.326268465157</v>
      </c>
      <c r="HE100" s="60"/>
      <c r="HF100" s="60"/>
      <c r="HG100" s="60"/>
      <c r="HH100" s="60"/>
      <c r="HI100" s="60"/>
      <c r="HJ100" s="60"/>
      <c r="HK100" s="60"/>
      <c r="HL100" s="60">
        <v>-5.9633452607644501E-2</v>
      </c>
      <c r="HM100" s="60">
        <v>-5.4534525257915703E-2</v>
      </c>
      <c r="HN100" s="60">
        <v>-5.4534525257915703E-2</v>
      </c>
      <c r="HO100" s="60">
        <v>8.0766247453612099</v>
      </c>
    </row>
    <row r="101" spans="1:223" ht="12" customHeight="1" x14ac:dyDescent="0.35">
      <c r="A101" s="61">
        <v>39</v>
      </c>
      <c r="B101" s="83">
        <v>8.1692267173775193</v>
      </c>
      <c r="C101" s="83">
        <v>8.1465266652294499</v>
      </c>
      <c r="D101" s="83">
        <v>2.2700052148067602E-2</v>
      </c>
      <c r="E101" s="83">
        <v>0.55082035756046899</v>
      </c>
      <c r="F101" s="83">
        <v>0.552035702112464</v>
      </c>
      <c r="G101" s="83">
        <v>0.55126968656221897</v>
      </c>
      <c r="H101" s="83">
        <v>4.3982905998825404E-3</v>
      </c>
      <c r="I101" s="83">
        <v>6.7313569829330995E-4</v>
      </c>
      <c r="J101" s="83">
        <v>3.6640657249984603E-2</v>
      </c>
      <c r="K101" s="83">
        <v>2.2800334645613599E-2</v>
      </c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  <c r="DR101" s="60"/>
      <c r="DS101" s="60"/>
      <c r="DT101" s="60"/>
      <c r="DU101" s="60"/>
      <c r="DV101" s="60"/>
      <c r="DW101" s="60"/>
      <c r="DX101" s="60"/>
      <c r="DY101" s="60"/>
      <c r="DZ101" s="60"/>
      <c r="EA101" s="60"/>
      <c r="EB101" s="60"/>
      <c r="EC101" s="60"/>
      <c r="ED101" s="60"/>
      <c r="EE101" s="60"/>
      <c r="EF101" s="60"/>
      <c r="EG101" s="60"/>
      <c r="EH101" s="60"/>
      <c r="EI101" s="60"/>
      <c r="EJ101" s="60"/>
      <c r="EK101" s="60"/>
      <c r="EL101" s="60"/>
      <c r="EM101" s="60"/>
      <c r="EN101" s="60"/>
      <c r="EO101" s="60"/>
      <c r="EP101" s="60"/>
      <c r="EQ101" s="60"/>
      <c r="ER101" s="60"/>
      <c r="ES101" s="60"/>
      <c r="ET101" s="60"/>
      <c r="EU101" s="60"/>
      <c r="EV101" s="60"/>
      <c r="EW101" s="60"/>
      <c r="EX101" s="60"/>
      <c r="EY101" s="60"/>
      <c r="EZ101" s="60"/>
      <c r="FA101" s="60"/>
      <c r="FB101" s="60"/>
      <c r="FC101" s="60"/>
      <c r="FD101" s="60"/>
      <c r="FE101" s="60"/>
      <c r="FF101" s="60"/>
      <c r="FG101" s="60"/>
      <c r="FH101" s="60"/>
      <c r="FI101" s="60"/>
      <c r="FJ101" s="60"/>
      <c r="FK101" s="60"/>
      <c r="FL101" s="60"/>
      <c r="FM101" s="60"/>
      <c r="FN101" s="60"/>
      <c r="FO101" s="60"/>
      <c r="FP101" s="60"/>
      <c r="FQ101" s="60"/>
      <c r="FR101" s="60"/>
      <c r="FS101" s="60"/>
      <c r="FT101" s="60"/>
      <c r="FU101" s="60"/>
      <c r="FV101" s="60"/>
      <c r="FW101" s="60"/>
      <c r="FX101" s="60"/>
      <c r="FY101" s="60"/>
      <c r="FZ101" s="60"/>
      <c r="GA101" s="60"/>
      <c r="GB101" s="60"/>
      <c r="GC101" s="60"/>
      <c r="GD101" s="60"/>
      <c r="GE101" s="60"/>
      <c r="GF101" s="60"/>
      <c r="GG101" s="60"/>
      <c r="GH101" s="60"/>
      <c r="GI101" s="60"/>
      <c r="GJ101" s="60"/>
      <c r="GK101" s="60"/>
      <c r="GL101" s="60"/>
      <c r="GM101" s="60"/>
      <c r="GN101" s="60"/>
      <c r="GO101" s="60"/>
      <c r="GP101" s="60"/>
      <c r="GQ101" s="60"/>
      <c r="GR101" s="60"/>
      <c r="GS101" s="60">
        <v>8.0777605635901892</v>
      </c>
      <c r="GT101" s="60">
        <v>209.84529813024201</v>
      </c>
      <c r="GU101" s="60">
        <v>8.0916939324590196</v>
      </c>
      <c r="GV101" s="60">
        <v>209.84529813024201</v>
      </c>
      <c r="GW101" s="60">
        <v>8.0965111382380197</v>
      </c>
      <c r="GX101" s="60">
        <v>223.34212958555699</v>
      </c>
      <c r="GY101" s="60">
        <v>8.1080258385158501</v>
      </c>
      <c r="GZ101" s="60">
        <v>223.34212958555699</v>
      </c>
      <c r="HA101" s="60">
        <v>8.0209004262565493</v>
      </c>
      <c r="HB101" s="60">
        <v>223.34212958555699</v>
      </c>
      <c r="HC101" s="60">
        <v>8.1836365504973205</v>
      </c>
      <c r="HD101" s="60">
        <v>223.34212958555699</v>
      </c>
      <c r="HE101" s="60"/>
      <c r="HF101" s="60"/>
      <c r="HG101" s="60"/>
      <c r="HH101" s="60"/>
      <c r="HI101" s="60"/>
      <c r="HJ101" s="60"/>
      <c r="HK101" s="60"/>
      <c r="HL101" s="60">
        <v>1.629291882486E-2</v>
      </c>
      <c r="HM101" s="60">
        <v>1.3933368868825E-2</v>
      </c>
      <c r="HN101" s="60">
        <v>1.3933368868825E-2</v>
      </c>
      <c r="HO101" s="60">
        <v>8.0777605635901892</v>
      </c>
    </row>
    <row r="102" spans="1:223" ht="12" customHeight="1" x14ac:dyDescent="0.35">
      <c r="A102" s="61">
        <v>40</v>
      </c>
      <c r="B102" s="83">
        <v>8.2311396632778706</v>
      </c>
      <c r="C102" s="83">
        <v>8.1331359554497507</v>
      </c>
      <c r="D102" s="83">
        <v>9.8003707828121706E-2</v>
      </c>
      <c r="E102" s="83">
        <v>2.3780754791232099</v>
      </c>
      <c r="F102" s="83">
        <v>2.38281660091778</v>
      </c>
      <c r="G102" s="83">
        <v>2.4054271545775299</v>
      </c>
      <c r="H102" s="83">
        <v>3.9754675674841602E-3</v>
      </c>
      <c r="I102" s="83">
        <v>1.13310307463636E-2</v>
      </c>
      <c r="J102" s="83">
        <v>0.15196770297104301</v>
      </c>
      <c r="K102" s="83">
        <v>9.8394873456354198E-2</v>
      </c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  <c r="DR102" s="60"/>
      <c r="DS102" s="60"/>
      <c r="DT102" s="60"/>
      <c r="DU102" s="60"/>
      <c r="DV102" s="60"/>
      <c r="DW102" s="60"/>
      <c r="DX102" s="60"/>
      <c r="DY102" s="60"/>
      <c r="DZ102" s="60"/>
      <c r="EA102" s="60"/>
      <c r="EB102" s="60"/>
      <c r="EC102" s="60"/>
      <c r="ED102" s="60"/>
      <c r="EE102" s="60"/>
      <c r="EF102" s="60"/>
      <c r="EG102" s="60"/>
      <c r="EH102" s="60"/>
      <c r="EI102" s="60"/>
      <c r="EJ102" s="60"/>
      <c r="EK102" s="60"/>
      <c r="EL102" s="60"/>
      <c r="EM102" s="60"/>
      <c r="EN102" s="60"/>
      <c r="EO102" s="60"/>
      <c r="EP102" s="60"/>
      <c r="EQ102" s="60"/>
      <c r="ER102" s="60"/>
      <c r="ES102" s="60"/>
      <c r="ET102" s="60"/>
      <c r="EU102" s="60"/>
      <c r="EV102" s="60"/>
      <c r="EW102" s="60"/>
      <c r="EX102" s="60"/>
      <c r="EY102" s="60"/>
      <c r="EZ102" s="60"/>
      <c r="FA102" s="60"/>
      <c r="FB102" s="60"/>
      <c r="FC102" s="60"/>
      <c r="FD102" s="60"/>
      <c r="FE102" s="60"/>
      <c r="FF102" s="60"/>
      <c r="FG102" s="60"/>
      <c r="FH102" s="60"/>
      <c r="FI102" s="60"/>
      <c r="FJ102" s="60"/>
      <c r="FK102" s="60"/>
      <c r="FL102" s="60"/>
      <c r="FM102" s="60"/>
      <c r="FN102" s="60"/>
      <c r="FO102" s="60"/>
      <c r="FP102" s="60"/>
      <c r="FQ102" s="60"/>
      <c r="FR102" s="60"/>
      <c r="FS102" s="60"/>
      <c r="FT102" s="60"/>
      <c r="FU102" s="60"/>
      <c r="FV102" s="60"/>
      <c r="FW102" s="60"/>
      <c r="FX102" s="60"/>
      <c r="FY102" s="60"/>
      <c r="FZ102" s="60"/>
      <c r="GA102" s="60"/>
      <c r="GB102" s="60"/>
      <c r="GC102" s="60"/>
      <c r="GD102" s="60"/>
      <c r="GE102" s="60"/>
      <c r="GF102" s="60"/>
      <c r="GG102" s="60"/>
      <c r="GH102" s="60"/>
      <c r="GI102" s="60"/>
      <c r="GJ102" s="60"/>
      <c r="GK102" s="60"/>
      <c r="GL102" s="60"/>
      <c r="GM102" s="60"/>
      <c r="GN102" s="60"/>
      <c r="GO102" s="60"/>
      <c r="GP102" s="60"/>
      <c r="GQ102" s="60"/>
      <c r="GR102" s="60"/>
      <c r="GS102" s="60">
        <v>8.0773725576355293</v>
      </c>
      <c r="GT102" s="60">
        <v>209.63161822795399</v>
      </c>
      <c r="GU102" s="60">
        <v>8.0920800027606692</v>
      </c>
      <c r="GV102" s="60">
        <v>209.63161822795399</v>
      </c>
      <c r="GW102" s="60">
        <v>8.0973912113008399</v>
      </c>
      <c r="GX102" s="60">
        <v>223.80580943430999</v>
      </c>
      <c r="GY102" s="60">
        <v>8.1088296911797499</v>
      </c>
      <c r="GZ102" s="60">
        <v>223.80580943430999</v>
      </c>
      <c r="HA102" s="60">
        <v>8.0217450767982807</v>
      </c>
      <c r="HB102" s="60">
        <v>223.80580943430999</v>
      </c>
      <c r="HC102" s="60">
        <v>8.1844758256823091</v>
      </c>
      <c r="HD102" s="60">
        <v>223.80580943430999</v>
      </c>
      <c r="HE102" s="60"/>
      <c r="HF102" s="60"/>
      <c r="HG102" s="60"/>
      <c r="HH102" s="60"/>
      <c r="HI102" s="60"/>
      <c r="HJ102" s="60"/>
      <c r="HK102" s="60"/>
      <c r="HL102" s="60">
        <v>1.7177385693484301E-2</v>
      </c>
      <c r="HM102" s="60">
        <v>1.47074451251346E-2</v>
      </c>
      <c r="HN102" s="60">
        <v>1.47074451251346E-2</v>
      </c>
      <c r="HO102" s="60">
        <v>8.0773725576355293</v>
      </c>
    </row>
    <row r="103" spans="1:223" ht="12" customHeight="1" x14ac:dyDescent="0.35">
      <c r="A103" s="61">
        <v>41</v>
      </c>
      <c r="B103" s="83">
        <v>8.1179423268015096</v>
      </c>
      <c r="C103" s="83">
        <v>8.0885863236543294</v>
      </c>
      <c r="D103" s="83">
        <v>2.9356003147182001E-2</v>
      </c>
      <c r="E103" s="83">
        <v>0.71232806183018205</v>
      </c>
      <c r="F103" s="83">
        <v>0.71462069345138901</v>
      </c>
      <c r="G103" s="83">
        <v>0.71392236590978098</v>
      </c>
      <c r="H103" s="83">
        <v>6.4060670367887904E-3</v>
      </c>
      <c r="I103" s="83">
        <v>1.64628009978102E-3</v>
      </c>
      <c r="J103" s="83">
        <v>5.7324762207951699E-2</v>
      </c>
      <c r="K103" s="83">
        <v>2.95452721411383E-2</v>
      </c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  <c r="DR103" s="60"/>
      <c r="DS103" s="60"/>
      <c r="DT103" s="60"/>
      <c r="DU103" s="60"/>
      <c r="DV103" s="60"/>
      <c r="DW103" s="60"/>
      <c r="DX103" s="60"/>
      <c r="DY103" s="60"/>
      <c r="DZ103" s="60"/>
      <c r="EA103" s="60"/>
      <c r="EB103" s="60"/>
      <c r="EC103" s="60"/>
      <c r="ED103" s="60"/>
      <c r="EE103" s="60"/>
      <c r="EF103" s="60"/>
      <c r="EG103" s="60"/>
      <c r="EH103" s="60"/>
      <c r="EI103" s="60"/>
      <c r="EJ103" s="60"/>
      <c r="EK103" s="60"/>
      <c r="EL103" s="60"/>
      <c r="EM103" s="60"/>
      <c r="EN103" s="60"/>
      <c r="EO103" s="60"/>
      <c r="EP103" s="60"/>
      <c r="EQ103" s="60"/>
      <c r="ER103" s="60"/>
      <c r="ES103" s="60"/>
      <c r="ET103" s="60"/>
      <c r="EU103" s="60"/>
      <c r="EV103" s="60"/>
      <c r="EW103" s="60"/>
      <c r="EX103" s="60"/>
      <c r="EY103" s="60"/>
      <c r="EZ103" s="60"/>
      <c r="FA103" s="60"/>
      <c r="FB103" s="60"/>
      <c r="FC103" s="60"/>
      <c r="FD103" s="60"/>
      <c r="FE103" s="60"/>
      <c r="FF103" s="60"/>
      <c r="FG103" s="60"/>
      <c r="FH103" s="60"/>
      <c r="FI103" s="60"/>
      <c r="FJ103" s="60"/>
      <c r="FK103" s="60"/>
      <c r="FL103" s="60"/>
      <c r="FM103" s="60"/>
      <c r="FN103" s="60"/>
      <c r="FO103" s="60"/>
      <c r="FP103" s="60"/>
      <c r="FQ103" s="60"/>
      <c r="FR103" s="60"/>
      <c r="FS103" s="60"/>
      <c r="FT103" s="60"/>
      <c r="FU103" s="60"/>
      <c r="FV103" s="60"/>
      <c r="FW103" s="60"/>
      <c r="FX103" s="60"/>
      <c r="FY103" s="60"/>
      <c r="FZ103" s="60"/>
      <c r="GA103" s="60"/>
      <c r="GB103" s="60"/>
      <c r="GC103" s="60"/>
      <c r="GD103" s="60"/>
      <c r="GE103" s="60"/>
      <c r="GF103" s="60"/>
      <c r="GG103" s="60"/>
      <c r="GH103" s="60"/>
      <c r="GI103" s="60"/>
      <c r="GJ103" s="60"/>
      <c r="GK103" s="60"/>
      <c r="GL103" s="60"/>
      <c r="GM103" s="60"/>
      <c r="GN103" s="60"/>
      <c r="GO103" s="60"/>
      <c r="GP103" s="60"/>
      <c r="GQ103" s="60"/>
      <c r="GR103" s="60"/>
      <c r="GS103" s="60">
        <v>8.0778678798012606</v>
      </c>
      <c r="GT103" s="60">
        <v>209.904398556975</v>
      </c>
      <c r="GU103" s="60">
        <v>8.0910120119482407</v>
      </c>
      <c r="GV103" s="60">
        <v>209.904398556975</v>
      </c>
      <c r="GW103" s="60">
        <v>8.0978685025984696</v>
      </c>
      <c r="GX103" s="60">
        <v>224.057490120853</v>
      </c>
      <c r="GY103" s="60">
        <v>8.1092664175693798</v>
      </c>
      <c r="GZ103" s="60">
        <v>224.057490120853</v>
      </c>
      <c r="HA103" s="60">
        <v>8.0222035087969701</v>
      </c>
      <c r="HB103" s="60">
        <v>224.057490120853</v>
      </c>
      <c r="HC103" s="60">
        <v>8.1849314113708793</v>
      </c>
      <c r="HD103" s="60">
        <v>224.057490120853</v>
      </c>
      <c r="HE103" s="60"/>
      <c r="HF103" s="60"/>
      <c r="HG103" s="60"/>
      <c r="HH103" s="60"/>
      <c r="HI103" s="60"/>
      <c r="HJ103" s="60"/>
      <c r="HK103" s="60"/>
      <c r="HL103" s="60">
        <v>1.54159237194105E-2</v>
      </c>
      <c r="HM103" s="60">
        <v>1.31441321469765E-2</v>
      </c>
      <c r="HN103" s="60">
        <v>1.31441321469765E-2</v>
      </c>
      <c r="HO103" s="60">
        <v>8.0778678798012606</v>
      </c>
    </row>
    <row r="104" spans="1:223" ht="12" customHeight="1" x14ac:dyDescent="0.35">
      <c r="A104" s="61">
        <v>42</v>
      </c>
      <c r="B104" s="83">
        <v>8.1463009962828092</v>
      </c>
      <c r="C104" s="83">
        <v>8.055872030483</v>
      </c>
      <c r="D104" s="83">
        <v>9.0428965799805597E-2</v>
      </c>
      <c r="E104" s="83">
        <v>2.1942731651351099</v>
      </c>
      <c r="F104" s="83">
        <v>2.207501035146</v>
      </c>
      <c r="G104" s="83">
        <v>2.2248018900281998</v>
      </c>
      <c r="H104" s="83">
        <v>1.19485676635901E-2</v>
      </c>
      <c r="I104" s="83">
        <v>2.9465114382210798E-2</v>
      </c>
      <c r="J104" s="83">
        <v>0.24465804011590001</v>
      </c>
      <c r="K104" s="83">
        <v>9.1522528929462194E-2</v>
      </c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  <c r="DR104" s="60"/>
      <c r="DS104" s="60"/>
      <c r="DT104" s="60"/>
      <c r="DU104" s="60"/>
      <c r="DV104" s="60"/>
      <c r="DW104" s="60"/>
      <c r="DX104" s="60"/>
      <c r="DY104" s="60"/>
      <c r="DZ104" s="60"/>
      <c r="EA104" s="60"/>
      <c r="EB104" s="60"/>
      <c r="EC104" s="60"/>
      <c r="ED104" s="60"/>
      <c r="EE104" s="60"/>
      <c r="EF104" s="60"/>
      <c r="EG104" s="60"/>
      <c r="EH104" s="60"/>
      <c r="EI104" s="60"/>
      <c r="EJ104" s="60"/>
      <c r="EK104" s="60"/>
      <c r="EL104" s="60"/>
      <c r="EM104" s="60"/>
      <c r="EN104" s="60"/>
      <c r="EO104" s="60"/>
      <c r="EP104" s="60"/>
      <c r="EQ104" s="60"/>
      <c r="ER104" s="60"/>
      <c r="ES104" s="60"/>
      <c r="ET104" s="60"/>
      <c r="EU104" s="60"/>
      <c r="EV104" s="60"/>
      <c r="EW104" s="60"/>
      <c r="EX104" s="60"/>
      <c r="EY104" s="60"/>
      <c r="EZ104" s="60"/>
      <c r="FA104" s="60"/>
      <c r="FB104" s="60"/>
      <c r="FC104" s="60"/>
      <c r="FD104" s="60"/>
      <c r="FE104" s="60"/>
      <c r="FF104" s="60"/>
      <c r="FG104" s="60"/>
      <c r="FH104" s="60"/>
      <c r="FI104" s="60"/>
      <c r="FJ104" s="60"/>
      <c r="FK104" s="60"/>
      <c r="FL104" s="60"/>
      <c r="FM104" s="60"/>
      <c r="FN104" s="60"/>
      <c r="FO104" s="60"/>
      <c r="FP104" s="60"/>
      <c r="FQ104" s="60"/>
      <c r="FR104" s="60"/>
      <c r="FS104" s="60"/>
      <c r="FT104" s="60"/>
      <c r="FU104" s="60"/>
      <c r="FV104" s="60"/>
      <c r="FW104" s="60"/>
      <c r="FX104" s="60"/>
      <c r="FY104" s="60"/>
      <c r="FZ104" s="60"/>
      <c r="GA104" s="60"/>
      <c r="GB104" s="60"/>
      <c r="GC104" s="60"/>
      <c r="GD104" s="60"/>
      <c r="GE104" s="60"/>
      <c r="GF104" s="60"/>
      <c r="GG104" s="60"/>
      <c r="GH104" s="60"/>
      <c r="GI104" s="60"/>
      <c r="GJ104" s="60"/>
      <c r="GK104" s="60"/>
      <c r="GL104" s="60"/>
      <c r="GM104" s="60"/>
      <c r="GN104" s="60"/>
      <c r="GO104" s="60"/>
      <c r="GP104" s="60"/>
      <c r="GQ104" s="60"/>
      <c r="GR104" s="60"/>
      <c r="GS104" s="60">
        <v>8.0950514196348706</v>
      </c>
      <c r="GT104" s="60">
        <v>219.36759639840599</v>
      </c>
      <c r="GU104" s="60">
        <v>8.04132276060081</v>
      </c>
      <c r="GV104" s="60">
        <v>219.36759639840599</v>
      </c>
      <c r="GW104" s="60">
        <v>8.0982368542126704</v>
      </c>
      <c r="GX104" s="60">
        <v>224.25182950351001</v>
      </c>
      <c r="GY104" s="60">
        <v>8.1096038397494201</v>
      </c>
      <c r="GZ104" s="60">
        <v>224.25182950351001</v>
      </c>
      <c r="HA104" s="60">
        <v>8.0225574774234101</v>
      </c>
      <c r="HB104" s="60">
        <v>224.25182950351001</v>
      </c>
      <c r="HC104" s="60">
        <v>8.1852832165386804</v>
      </c>
      <c r="HD104" s="60">
        <v>224.25182950351001</v>
      </c>
      <c r="HE104" s="60"/>
      <c r="HF104" s="60"/>
      <c r="HG104" s="60"/>
      <c r="HH104" s="60"/>
      <c r="HI104" s="60"/>
      <c r="HJ104" s="60"/>
      <c r="HK104" s="60"/>
      <c r="HL104" s="60">
        <v>-5.8491971050785699E-2</v>
      </c>
      <c r="HM104" s="60">
        <v>-5.37286590340589E-2</v>
      </c>
      <c r="HN104" s="60">
        <v>-5.37286590340589E-2</v>
      </c>
      <c r="HO104" s="60">
        <v>8.0950514196348706</v>
      </c>
    </row>
    <row r="105" spans="1:223" ht="12" customHeight="1" x14ac:dyDescent="0.35">
      <c r="A105" s="61">
        <v>43</v>
      </c>
      <c r="B105" s="83">
        <v>8.0385457749294602</v>
      </c>
      <c r="C105" s="83">
        <v>8.0864878243450207</v>
      </c>
      <c r="D105" s="83">
        <v>-4.7942049415560503E-2</v>
      </c>
      <c r="E105" s="83">
        <v>-1.1633214156959</v>
      </c>
      <c r="F105" s="83">
        <v>-1.1672183099473501</v>
      </c>
      <c r="G105" s="83">
        <v>-1.16806522734698</v>
      </c>
      <c r="H105" s="83">
        <v>6.6660865421108604E-3</v>
      </c>
      <c r="I105" s="83">
        <v>4.57140682332151E-3</v>
      </c>
      <c r="J105" s="83">
        <v>-9.5687440437017796E-2</v>
      </c>
      <c r="K105" s="83">
        <v>-4.8263779949553602E-2</v>
      </c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  <c r="DL105" s="60"/>
      <c r="DM105" s="60"/>
      <c r="DN105" s="60"/>
      <c r="DO105" s="60"/>
      <c r="DP105" s="60"/>
      <c r="DQ105" s="60"/>
      <c r="DR105" s="60"/>
      <c r="DS105" s="60"/>
      <c r="DT105" s="60"/>
      <c r="DU105" s="60"/>
      <c r="DV105" s="60"/>
      <c r="DW105" s="60"/>
      <c r="DX105" s="60"/>
      <c r="DY105" s="60"/>
      <c r="DZ105" s="60"/>
      <c r="EA105" s="60"/>
      <c r="EB105" s="60"/>
      <c r="EC105" s="60"/>
      <c r="ED105" s="60"/>
      <c r="EE105" s="60"/>
      <c r="EF105" s="60"/>
      <c r="EG105" s="60"/>
      <c r="EH105" s="60"/>
      <c r="EI105" s="60"/>
      <c r="EJ105" s="60"/>
      <c r="EK105" s="60"/>
      <c r="EL105" s="60"/>
      <c r="EM105" s="60"/>
      <c r="EN105" s="60"/>
      <c r="EO105" s="60"/>
      <c r="EP105" s="60"/>
      <c r="EQ105" s="60"/>
      <c r="ER105" s="60"/>
      <c r="ES105" s="60"/>
      <c r="ET105" s="60"/>
      <c r="EU105" s="60"/>
      <c r="EV105" s="60"/>
      <c r="EW105" s="60"/>
      <c r="EX105" s="60"/>
      <c r="EY105" s="60"/>
      <c r="EZ105" s="60"/>
      <c r="FA105" s="60"/>
      <c r="FB105" s="60"/>
      <c r="FC105" s="60"/>
      <c r="FD105" s="60"/>
      <c r="FE105" s="60"/>
      <c r="FF105" s="60"/>
      <c r="FG105" s="60"/>
      <c r="FH105" s="60"/>
      <c r="FI105" s="60"/>
      <c r="FJ105" s="60"/>
      <c r="FK105" s="60"/>
      <c r="FL105" s="60"/>
      <c r="FM105" s="60"/>
      <c r="FN105" s="60"/>
      <c r="FO105" s="60"/>
      <c r="FP105" s="60"/>
      <c r="FQ105" s="60"/>
      <c r="FR105" s="60"/>
      <c r="FS105" s="60"/>
      <c r="FT105" s="60"/>
      <c r="FU105" s="60"/>
      <c r="FV105" s="60"/>
      <c r="FW105" s="60"/>
      <c r="FX105" s="60"/>
      <c r="FY105" s="60"/>
      <c r="FZ105" s="60"/>
      <c r="GA105" s="60"/>
      <c r="GB105" s="60"/>
      <c r="GC105" s="60"/>
      <c r="GD105" s="60"/>
      <c r="GE105" s="60"/>
      <c r="GF105" s="60"/>
      <c r="GG105" s="60"/>
      <c r="GH105" s="60"/>
      <c r="GI105" s="60"/>
      <c r="GJ105" s="60"/>
      <c r="GK105" s="60"/>
      <c r="GL105" s="60"/>
      <c r="GM105" s="60"/>
      <c r="GN105" s="60"/>
      <c r="GO105" s="60"/>
      <c r="GP105" s="60"/>
      <c r="GQ105" s="60"/>
      <c r="GR105" s="60"/>
      <c r="GS105" s="60">
        <v>8.0778662550574101</v>
      </c>
      <c r="GT105" s="60">
        <v>209.90350378949901</v>
      </c>
      <c r="GU105" s="60">
        <v>8.0832135392473408</v>
      </c>
      <c r="GV105" s="60">
        <v>209.90350378949901</v>
      </c>
      <c r="GW105" s="60">
        <v>8.0995211370773905</v>
      </c>
      <c r="GX105" s="60">
        <v>224.930126836429</v>
      </c>
      <c r="GY105" s="60">
        <v>8.1107828994956392</v>
      </c>
      <c r="GZ105" s="60">
        <v>224.930126836429</v>
      </c>
      <c r="HA105" s="60">
        <v>8.0237928069100803</v>
      </c>
      <c r="HB105" s="60">
        <v>224.930126836429</v>
      </c>
      <c r="HC105" s="60">
        <v>8.1865112296629494</v>
      </c>
      <c r="HD105" s="60">
        <v>224.930126836429</v>
      </c>
      <c r="HE105" s="60"/>
      <c r="HF105" s="60"/>
      <c r="HG105" s="60"/>
      <c r="HH105" s="60"/>
      <c r="HI105" s="60"/>
      <c r="HJ105" s="60"/>
      <c r="HK105" s="60"/>
      <c r="HL105" s="60">
        <v>7.7809371529800999E-3</v>
      </c>
      <c r="HM105" s="60">
        <v>5.3472841899342401E-3</v>
      </c>
      <c r="HN105" s="60">
        <v>5.3472841899342401E-3</v>
      </c>
      <c r="HO105" s="60">
        <v>8.0778662550574101</v>
      </c>
    </row>
    <row r="106" spans="1:223" ht="12" customHeight="1" x14ac:dyDescent="0.35">
      <c r="A106" s="61">
        <v>44</v>
      </c>
      <c r="B106" s="83">
        <v>8.0846359813443094</v>
      </c>
      <c r="C106" s="83">
        <v>8.0856403049349606</v>
      </c>
      <c r="D106" s="83">
        <v>-1.0043235906529401E-3</v>
      </c>
      <c r="E106" s="83">
        <v>-2.4370070857170301E-2</v>
      </c>
      <c r="F106" s="83">
        <v>-2.44530440188017E-2</v>
      </c>
      <c r="G106" s="83">
        <v>-2.44043132305993E-2</v>
      </c>
      <c r="H106" s="83">
        <v>6.7748122353224402E-3</v>
      </c>
      <c r="I106" s="95">
        <v>2.0393201118212102E-6</v>
      </c>
      <c r="J106" s="83">
        <v>-2.0155397140117701E-3</v>
      </c>
      <c r="K106" s="83">
        <v>-1.0111741053539401E-3</v>
      </c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  <c r="DL106" s="60"/>
      <c r="DM106" s="60"/>
      <c r="DN106" s="60"/>
      <c r="DO106" s="60"/>
      <c r="DP106" s="60"/>
      <c r="DQ106" s="60"/>
      <c r="DR106" s="60"/>
      <c r="DS106" s="60"/>
      <c r="DT106" s="60"/>
      <c r="DU106" s="60"/>
      <c r="DV106" s="60"/>
      <c r="DW106" s="60"/>
      <c r="DX106" s="60"/>
      <c r="DY106" s="60"/>
      <c r="DZ106" s="60"/>
      <c r="EA106" s="60"/>
      <c r="EB106" s="60"/>
      <c r="EC106" s="60"/>
      <c r="ED106" s="60"/>
      <c r="EE106" s="60"/>
      <c r="EF106" s="60"/>
      <c r="EG106" s="60"/>
      <c r="EH106" s="60"/>
      <c r="EI106" s="60"/>
      <c r="EJ106" s="60"/>
      <c r="EK106" s="60"/>
      <c r="EL106" s="60"/>
      <c r="EM106" s="60"/>
      <c r="EN106" s="60"/>
      <c r="EO106" s="60"/>
      <c r="EP106" s="60"/>
      <c r="EQ106" s="60"/>
      <c r="ER106" s="60"/>
      <c r="ES106" s="60"/>
      <c r="ET106" s="60"/>
      <c r="EU106" s="60"/>
      <c r="EV106" s="60"/>
      <c r="EW106" s="60"/>
      <c r="EX106" s="60"/>
      <c r="EY106" s="60"/>
      <c r="EZ106" s="60"/>
      <c r="FA106" s="60"/>
      <c r="FB106" s="60"/>
      <c r="FC106" s="60"/>
      <c r="FD106" s="60"/>
      <c r="FE106" s="60"/>
      <c r="FF106" s="60"/>
      <c r="FG106" s="60"/>
      <c r="FH106" s="60"/>
      <c r="FI106" s="60"/>
      <c r="FJ106" s="60"/>
      <c r="FK106" s="60"/>
      <c r="FL106" s="60"/>
      <c r="FM106" s="60"/>
      <c r="FN106" s="60"/>
      <c r="FO106" s="60"/>
      <c r="FP106" s="60"/>
      <c r="FQ106" s="60"/>
      <c r="FR106" s="60"/>
      <c r="FS106" s="60"/>
      <c r="FT106" s="60"/>
      <c r="FU106" s="60"/>
      <c r="FV106" s="60"/>
      <c r="FW106" s="60"/>
      <c r="FX106" s="60"/>
      <c r="FY106" s="60"/>
      <c r="FZ106" s="60"/>
      <c r="GA106" s="60"/>
      <c r="GB106" s="60"/>
      <c r="GC106" s="60"/>
      <c r="GD106" s="60"/>
      <c r="GE106" s="60"/>
      <c r="GF106" s="60"/>
      <c r="GG106" s="60"/>
      <c r="GH106" s="60"/>
      <c r="GI106" s="60"/>
      <c r="GJ106" s="60"/>
      <c r="GK106" s="60"/>
      <c r="GL106" s="60"/>
      <c r="GM106" s="60"/>
      <c r="GN106" s="60"/>
      <c r="GO106" s="60"/>
      <c r="GP106" s="60"/>
      <c r="GQ106" s="60"/>
      <c r="GR106" s="60"/>
      <c r="GS106" s="60">
        <v>8.07695497572041</v>
      </c>
      <c r="GT106" s="60">
        <v>209.40165046135201</v>
      </c>
      <c r="GU106" s="60">
        <v>8.0839789511222708</v>
      </c>
      <c r="GV106" s="60">
        <v>209.40165046135201</v>
      </c>
      <c r="GW106" s="60">
        <v>8.1002215432772093</v>
      </c>
      <c r="GX106" s="60">
        <v>225.30052925045601</v>
      </c>
      <c r="GY106" s="60">
        <v>8.1114276674626407</v>
      </c>
      <c r="GZ106" s="60">
        <v>225.30052925045601</v>
      </c>
      <c r="HA106" s="60">
        <v>8.0244673146245997</v>
      </c>
      <c r="HB106" s="60">
        <v>225.30052925045601</v>
      </c>
      <c r="HC106" s="60">
        <v>8.1871818961152503</v>
      </c>
      <c r="HD106" s="60">
        <v>225.30052925045601</v>
      </c>
      <c r="HE106" s="60"/>
      <c r="HF106" s="60"/>
      <c r="HG106" s="60"/>
      <c r="HH106" s="60"/>
      <c r="HI106" s="60"/>
      <c r="HJ106" s="60"/>
      <c r="HK106" s="60"/>
      <c r="HL106" s="60">
        <v>9.4455199225544195E-3</v>
      </c>
      <c r="HM106" s="60">
        <v>7.0239754018643899E-3</v>
      </c>
      <c r="HN106" s="60">
        <v>7.0239754018643899E-3</v>
      </c>
      <c r="HO106" s="60">
        <v>8.07695497572041</v>
      </c>
    </row>
    <row r="107" spans="1:223" ht="12" customHeight="1" x14ac:dyDescent="0.35">
      <c r="A107" s="61">
        <v>45</v>
      </c>
      <c r="B107" s="83">
        <v>7.94467197791844</v>
      </c>
      <c r="C107" s="83">
        <v>8.02825252038207</v>
      </c>
      <c r="D107" s="83">
        <v>-8.3580542463633598E-2</v>
      </c>
      <c r="E107" s="83">
        <v>-2.0280950891487599</v>
      </c>
      <c r="F107" s="83">
        <v>-2.0477507570925</v>
      </c>
      <c r="G107" s="83">
        <v>-2.06095548797316</v>
      </c>
      <c r="H107" s="83">
        <v>1.9105190235468299E-2</v>
      </c>
      <c r="I107" s="83">
        <v>4.08369336579711E-2</v>
      </c>
      <c r="J107" s="83">
        <v>-0.28762926866990501</v>
      </c>
      <c r="K107" s="83">
        <v>-8.5208466424343099E-2</v>
      </c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  <c r="DL107" s="60"/>
      <c r="DM107" s="60"/>
      <c r="DN107" s="60"/>
      <c r="DO107" s="60"/>
      <c r="DP107" s="60"/>
      <c r="DQ107" s="60"/>
      <c r="DR107" s="60"/>
      <c r="DS107" s="60"/>
      <c r="DT107" s="60"/>
      <c r="DU107" s="60"/>
      <c r="DV107" s="60"/>
      <c r="DW107" s="60"/>
      <c r="DX107" s="60"/>
      <c r="DY107" s="60"/>
      <c r="DZ107" s="60"/>
      <c r="EA107" s="60"/>
      <c r="EB107" s="60"/>
      <c r="EC107" s="60"/>
      <c r="ED107" s="60"/>
      <c r="EE107" s="60"/>
      <c r="EF107" s="60"/>
      <c r="EG107" s="60"/>
      <c r="EH107" s="60"/>
      <c r="EI107" s="60"/>
      <c r="EJ107" s="60"/>
      <c r="EK107" s="60"/>
      <c r="EL107" s="60"/>
      <c r="EM107" s="60"/>
      <c r="EN107" s="60"/>
      <c r="EO107" s="60"/>
      <c r="EP107" s="60"/>
      <c r="EQ107" s="60"/>
      <c r="ER107" s="60"/>
      <c r="ES107" s="60"/>
      <c r="ET107" s="60"/>
      <c r="EU107" s="60"/>
      <c r="EV107" s="60"/>
      <c r="EW107" s="60"/>
      <c r="EX107" s="60"/>
      <c r="EY107" s="60"/>
      <c r="EZ107" s="60"/>
      <c r="FA107" s="60"/>
      <c r="FB107" s="60"/>
      <c r="FC107" s="60"/>
      <c r="FD107" s="60"/>
      <c r="FE107" s="60"/>
      <c r="FF107" s="60"/>
      <c r="FG107" s="60"/>
      <c r="FH107" s="60"/>
      <c r="FI107" s="60"/>
      <c r="FJ107" s="60"/>
      <c r="FK107" s="60"/>
      <c r="FL107" s="60"/>
      <c r="FM107" s="60"/>
      <c r="FN107" s="60"/>
      <c r="FO107" s="60"/>
      <c r="FP107" s="60"/>
      <c r="FQ107" s="60"/>
      <c r="FR107" s="60"/>
      <c r="FS107" s="60"/>
      <c r="FT107" s="60"/>
      <c r="FU107" s="60"/>
      <c r="FV107" s="60"/>
      <c r="FW107" s="60"/>
      <c r="FX107" s="60"/>
      <c r="FY107" s="60"/>
      <c r="FZ107" s="60"/>
      <c r="GA107" s="60"/>
      <c r="GB107" s="60"/>
      <c r="GC107" s="60"/>
      <c r="GD107" s="60"/>
      <c r="GE107" s="60"/>
      <c r="GF107" s="60"/>
      <c r="GG107" s="60"/>
      <c r="GH107" s="60"/>
      <c r="GI107" s="60"/>
      <c r="GJ107" s="60"/>
      <c r="GK107" s="60"/>
      <c r="GL107" s="60"/>
      <c r="GM107" s="60"/>
      <c r="GN107" s="60"/>
      <c r="GO107" s="60"/>
      <c r="GP107" s="60"/>
      <c r="GQ107" s="60"/>
      <c r="GR107" s="60"/>
      <c r="GS107" s="60">
        <v>8.0772254145330091</v>
      </c>
      <c r="GT107" s="60">
        <v>209.55058461650299</v>
      </c>
      <c r="GU107" s="60">
        <v>8.0836196502117108</v>
      </c>
      <c r="GV107" s="60">
        <v>209.55058461650299</v>
      </c>
      <c r="GW107" s="60">
        <v>8.1023799345190106</v>
      </c>
      <c r="GX107" s="60">
        <v>226.44418241725799</v>
      </c>
      <c r="GY107" s="60">
        <v>8.1134226311600202</v>
      </c>
      <c r="GZ107" s="60">
        <v>226.44418241725799</v>
      </c>
      <c r="HA107" s="60">
        <v>8.0265495788630101</v>
      </c>
      <c r="HB107" s="60">
        <v>226.44418241725799</v>
      </c>
      <c r="HC107" s="60">
        <v>8.1892529868160207</v>
      </c>
      <c r="HD107" s="60">
        <v>226.44418241725799</v>
      </c>
      <c r="HE107" s="60"/>
      <c r="HF107" s="60"/>
      <c r="HG107" s="60"/>
      <c r="HH107" s="60"/>
      <c r="HI107" s="60"/>
      <c r="HJ107" s="60"/>
      <c r="HK107" s="60"/>
      <c r="HL107" s="60">
        <v>8.6114652057635594E-3</v>
      </c>
      <c r="HM107" s="60">
        <v>6.3942356787052299E-3</v>
      </c>
      <c r="HN107" s="60">
        <v>6.3942356787052299E-3</v>
      </c>
      <c r="HO107" s="60">
        <v>8.0772254145330091</v>
      </c>
    </row>
    <row r="108" spans="1:223" ht="12" customHeight="1" x14ac:dyDescent="0.35">
      <c r="A108" s="61">
        <v>46</v>
      </c>
      <c r="B108" s="83">
        <v>8.1074277908743504</v>
      </c>
      <c r="C108" s="83">
        <v>8.0691413109832197</v>
      </c>
      <c r="D108" s="83">
        <v>3.8286479891134199E-2</v>
      </c>
      <c r="E108" s="83">
        <v>0.929027493232499</v>
      </c>
      <c r="F108" s="83">
        <v>0.93338579411438105</v>
      </c>
      <c r="G108" s="83">
        <v>0.93314546366383699</v>
      </c>
      <c r="H108" s="83">
        <v>9.31688847785026E-3</v>
      </c>
      <c r="I108" s="83">
        <v>4.0966467371194902E-3</v>
      </c>
      <c r="J108" s="83">
        <v>9.04935067231981E-2</v>
      </c>
      <c r="K108" s="83">
        <v>3.8646545445100398E-2</v>
      </c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  <c r="DL108" s="60"/>
      <c r="DM108" s="60"/>
      <c r="DN108" s="60"/>
      <c r="DO108" s="60"/>
      <c r="DP108" s="60"/>
      <c r="DQ108" s="60"/>
      <c r="DR108" s="60"/>
      <c r="DS108" s="60"/>
      <c r="DT108" s="60"/>
      <c r="DU108" s="60"/>
      <c r="DV108" s="60"/>
      <c r="DW108" s="60"/>
      <c r="DX108" s="60"/>
      <c r="DY108" s="60"/>
      <c r="DZ108" s="60"/>
      <c r="EA108" s="60"/>
      <c r="EB108" s="60"/>
      <c r="EC108" s="60"/>
      <c r="ED108" s="60"/>
      <c r="EE108" s="60"/>
      <c r="EF108" s="60"/>
      <c r="EG108" s="60"/>
      <c r="EH108" s="60"/>
      <c r="EI108" s="60"/>
      <c r="EJ108" s="60"/>
      <c r="EK108" s="60"/>
      <c r="EL108" s="60"/>
      <c r="EM108" s="60"/>
      <c r="EN108" s="60"/>
      <c r="EO108" s="60"/>
      <c r="EP108" s="60"/>
      <c r="EQ108" s="60"/>
      <c r="ER108" s="60"/>
      <c r="ES108" s="60"/>
      <c r="ET108" s="60"/>
      <c r="EU108" s="60"/>
      <c r="EV108" s="60"/>
      <c r="EW108" s="60"/>
      <c r="EX108" s="60"/>
      <c r="EY108" s="60"/>
      <c r="EZ108" s="60"/>
      <c r="FA108" s="60"/>
      <c r="FB108" s="60"/>
      <c r="FC108" s="60"/>
      <c r="FD108" s="60"/>
      <c r="FE108" s="60"/>
      <c r="FF108" s="60"/>
      <c r="FG108" s="60"/>
      <c r="FH108" s="60"/>
      <c r="FI108" s="60"/>
      <c r="FJ108" s="60"/>
      <c r="FK108" s="60"/>
      <c r="FL108" s="60"/>
      <c r="FM108" s="60"/>
      <c r="FN108" s="60"/>
      <c r="FO108" s="60"/>
      <c r="FP108" s="60"/>
      <c r="FQ108" s="60"/>
      <c r="FR108" s="60"/>
      <c r="FS108" s="60"/>
      <c r="FT108" s="60"/>
      <c r="FU108" s="60"/>
      <c r="FV108" s="60"/>
      <c r="FW108" s="60"/>
      <c r="FX108" s="60"/>
      <c r="FY108" s="60"/>
      <c r="FZ108" s="60"/>
      <c r="GA108" s="60"/>
      <c r="GB108" s="60"/>
      <c r="GC108" s="60"/>
      <c r="GD108" s="60"/>
      <c r="GE108" s="60"/>
      <c r="GF108" s="60"/>
      <c r="GG108" s="60"/>
      <c r="GH108" s="60"/>
      <c r="GI108" s="60"/>
      <c r="GJ108" s="60"/>
      <c r="GK108" s="60"/>
      <c r="GL108" s="60"/>
      <c r="GM108" s="60"/>
      <c r="GN108" s="60"/>
      <c r="GO108" s="60"/>
      <c r="GP108" s="60"/>
      <c r="GQ108" s="60"/>
      <c r="GR108" s="60"/>
      <c r="GS108" s="60">
        <v>8.0622439090089806</v>
      </c>
      <c r="GT108" s="60">
        <v>201.300075576501</v>
      </c>
      <c r="GU108" s="60">
        <v>8.0267524213518495</v>
      </c>
      <c r="GV108" s="60">
        <v>201.300075576501</v>
      </c>
      <c r="GW108" s="60">
        <v>8.1046164681511694</v>
      </c>
      <c r="GX108" s="60">
        <v>227.63291125016201</v>
      </c>
      <c r="GY108" s="60">
        <v>8.1155031517824199</v>
      </c>
      <c r="GZ108" s="60">
        <v>227.63291125016201</v>
      </c>
      <c r="HA108" s="60">
        <v>8.0287133630700396</v>
      </c>
      <c r="HB108" s="60">
        <v>227.63291125016201</v>
      </c>
      <c r="HC108" s="60">
        <v>8.1914062568635497</v>
      </c>
      <c r="HD108" s="60">
        <v>227.63291125016201</v>
      </c>
      <c r="HE108" s="60"/>
      <c r="HF108" s="60"/>
      <c r="HG108" s="60"/>
      <c r="HH108" s="60"/>
      <c r="HI108" s="60"/>
      <c r="HJ108" s="60"/>
      <c r="HK108" s="60"/>
      <c r="HL108" s="60">
        <v>-4.0170449836464797E-2</v>
      </c>
      <c r="HM108" s="60">
        <v>-3.5491487657125703E-2</v>
      </c>
      <c r="HN108" s="60">
        <v>-3.5491487657125703E-2</v>
      </c>
      <c r="HO108" s="60">
        <v>8.0622439090089806</v>
      </c>
    </row>
    <row r="109" spans="1:223" ht="12" customHeight="1" x14ac:dyDescent="0.35">
      <c r="A109" s="61">
        <v>47</v>
      </c>
      <c r="B109" s="83">
        <v>8.0411704945246694</v>
      </c>
      <c r="C109" s="83">
        <v>8.0202747248240502</v>
      </c>
      <c r="D109" s="83">
        <v>2.0895769700619099E-2</v>
      </c>
      <c r="E109" s="83">
        <v>0.50703915845303704</v>
      </c>
      <c r="F109" s="83">
        <v>0.51260408937104296</v>
      </c>
      <c r="G109" s="83">
        <v>0.51184993548148106</v>
      </c>
      <c r="H109" s="83">
        <v>2.1594536758185099E-2</v>
      </c>
      <c r="I109" s="83">
        <v>2.8997406741537298E-3</v>
      </c>
      <c r="J109" s="83">
        <v>7.6042286025567493E-2</v>
      </c>
      <c r="K109" s="83">
        <v>2.13569634325056E-2</v>
      </c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  <c r="DL109" s="60"/>
      <c r="DM109" s="60"/>
      <c r="DN109" s="60"/>
      <c r="DO109" s="60"/>
      <c r="DP109" s="60"/>
      <c r="DQ109" s="60"/>
      <c r="DR109" s="60"/>
      <c r="DS109" s="60"/>
      <c r="DT109" s="60"/>
      <c r="DU109" s="60"/>
      <c r="DV109" s="60"/>
      <c r="DW109" s="60"/>
      <c r="DX109" s="60"/>
      <c r="DY109" s="60"/>
      <c r="DZ109" s="60"/>
      <c r="EA109" s="60"/>
      <c r="EB109" s="60"/>
      <c r="EC109" s="60"/>
      <c r="ED109" s="60"/>
      <c r="EE109" s="60"/>
      <c r="EF109" s="60"/>
      <c r="EG109" s="60"/>
      <c r="EH109" s="60"/>
      <c r="EI109" s="60"/>
      <c r="EJ109" s="60"/>
      <c r="EK109" s="60"/>
      <c r="EL109" s="60"/>
      <c r="EM109" s="60"/>
      <c r="EN109" s="60"/>
      <c r="EO109" s="60"/>
      <c r="EP109" s="60"/>
      <c r="EQ109" s="60"/>
      <c r="ER109" s="60"/>
      <c r="ES109" s="60"/>
      <c r="ET109" s="60"/>
      <c r="EU109" s="60"/>
      <c r="EV109" s="60"/>
      <c r="EW109" s="60"/>
      <c r="EX109" s="60"/>
      <c r="EY109" s="60"/>
      <c r="EZ109" s="60"/>
      <c r="FA109" s="60"/>
      <c r="FB109" s="60"/>
      <c r="FC109" s="60"/>
      <c r="FD109" s="60"/>
      <c r="FE109" s="60"/>
      <c r="FF109" s="60"/>
      <c r="FG109" s="60"/>
      <c r="FH109" s="60"/>
      <c r="FI109" s="60"/>
      <c r="FJ109" s="60"/>
      <c r="FK109" s="60"/>
      <c r="FL109" s="60"/>
      <c r="FM109" s="60"/>
      <c r="FN109" s="60"/>
      <c r="FO109" s="60"/>
      <c r="FP109" s="60"/>
      <c r="FQ109" s="60"/>
      <c r="FR109" s="60"/>
      <c r="FS109" s="60"/>
      <c r="FT109" s="60"/>
      <c r="FU109" s="60"/>
      <c r="FV109" s="60"/>
      <c r="FW109" s="60"/>
      <c r="FX109" s="60"/>
      <c r="FY109" s="60"/>
      <c r="FZ109" s="60"/>
      <c r="GA109" s="60"/>
      <c r="GB109" s="60"/>
      <c r="GC109" s="60"/>
      <c r="GD109" s="60"/>
      <c r="GE109" s="60"/>
      <c r="GF109" s="60"/>
      <c r="GG109" s="60"/>
      <c r="GH109" s="60"/>
      <c r="GI109" s="60"/>
      <c r="GJ109" s="60"/>
      <c r="GK109" s="60"/>
      <c r="GL109" s="60"/>
      <c r="GM109" s="60"/>
      <c r="GN109" s="60"/>
      <c r="GO109" s="60"/>
      <c r="GP109" s="60"/>
      <c r="GQ109" s="60"/>
      <c r="GR109" s="60"/>
      <c r="GS109" s="60">
        <v>8.0943542185153206</v>
      </c>
      <c r="GT109" s="60">
        <v>218.98363871602999</v>
      </c>
      <c r="GU109" s="60">
        <v>8.11795928908621</v>
      </c>
      <c r="GV109" s="60">
        <v>218.98363871602999</v>
      </c>
      <c r="GW109" s="60">
        <v>8.1046829105707108</v>
      </c>
      <c r="GX109" s="60">
        <v>227.66828491352101</v>
      </c>
      <c r="GY109" s="60">
        <v>8.1155651743413308</v>
      </c>
      <c r="GZ109" s="60">
        <v>227.66828491352101</v>
      </c>
      <c r="HA109" s="60">
        <v>8.0287777434080692</v>
      </c>
      <c r="HB109" s="60">
        <v>227.66828491352101</v>
      </c>
      <c r="HC109" s="60">
        <v>8.1914703415039707</v>
      </c>
      <c r="HD109" s="60">
        <v>227.66828491352101</v>
      </c>
      <c r="HE109" s="60"/>
      <c r="HF109" s="60"/>
      <c r="HG109" s="60"/>
      <c r="HH109" s="60"/>
      <c r="HI109" s="60"/>
      <c r="HJ109" s="60"/>
      <c r="HK109" s="60"/>
      <c r="HL109" s="60">
        <v>2.8093810795849501E-2</v>
      </c>
      <c r="HM109" s="60">
        <v>2.36050705708859E-2</v>
      </c>
      <c r="HN109" s="60">
        <v>2.36050705708859E-2</v>
      </c>
      <c r="HO109" s="60">
        <v>8.0943542185153206</v>
      </c>
    </row>
    <row r="110" spans="1:223" ht="12" customHeight="1" x14ac:dyDescent="0.35">
      <c r="A110" s="61">
        <v>48</v>
      </c>
      <c r="B110" s="83">
        <v>8.1034828267676904</v>
      </c>
      <c r="C110" s="83">
        <v>8.0831650833269606</v>
      </c>
      <c r="D110" s="83">
        <v>2.03177434407351E-2</v>
      </c>
      <c r="E110" s="83">
        <v>0.493013259786731</v>
      </c>
      <c r="F110" s="83">
        <v>0.49477397269107198</v>
      </c>
      <c r="G110" s="83">
        <v>0.494028356194611</v>
      </c>
      <c r="H110" s="83">
        <v>7.1045776320128196E-3</v>
      </c>
      <c r="I110" s="83">
        <v>8.7582724614620295E-4</v>
      </c>
      <c r="J110" s="83">
        <v>4.1789700159964999E-2</v>
      </c>
      <c r="K110" s="83">
        <v>2.04631253030442E-2</v>
      </c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  <c r="CT110" s="60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  <c r="DL110" s="60"/>
      <c r="DM110" s="60"/>
      <c r="DN110" s="60"/>
      <c r="DO110" s="60"/>
      <c r="DP110" s="60"/>
      <c r="DQ110" s="60"/>
      <c r="DR110" s="60"/>
      <c r="DS110" s="60"/>
      <c r="DT110" s="60"/>
      <c r="DU110" s="60"/>
      <c r="DV110" s="60"/>
      <c r="DW110" s="60"/>
      <c r="DX110" s="60"/>
      <c r="DY110" s="60"/>
      <c r="DZ110" s="60"/>
      <c r="EA110" s="60"/>
      <c r="EB110" s="60"/>
      <c r="EC110" s="60"/>
      <c r="ED110" s="60"/>
      <c r="EE110" s="60"/>
      <c r="EF110" s="60"/>
      <c r="EG110" s="60"/>
      <c r="EH110" s="60"/>
      <c r="EI110" s="60"/>
      <c r="EJ110" s="60"/>
      <c r="EK110" s="60"/>
      <c r="EL110" s="60"/>
      <c r="EM110" s="60"/>
      <c r="EN110" s="60"/>
      <c r="EO110" s="60"/>
      <c r="EP110" s="60"/>
      <c r="EQ110" s="60"/>
      <c r="ER110" s="60"/>
      <c r="ES110" s="60"/>
      <c r="ET110" s="60"/>
      <c r="EU110" s="60"/>
      <c r="EV110" s="60"/>
      <c r="EW110" s="60"/>
      <c r="EX110" s="60"/>
      <c r="EY110" s="60"/>
      <c r="EZ110" s="60"/>
      <c r="FA110" s="60"/>
      <c r="FB110" s="60"/>
      <c r="FC110" s="60"/>
      <c r="FD110" s="60"/>
      <c r="FE110" s="60"/>
      <c r="FF110" s="60"/>
      <c r="FG110" s="60"/>
      <c r="FH110" s="60"/>
      <c r="FI110" s="60"/>
      <c r="FJ110" s="60"/>
      <c r="FK110" s="60"/>
      <c r="FL110" s="60"/>
      <c r="FM110" s="60"/>
      <c r="FN110" s="60"/>
      <c r="FO110" s="60"/>
      <c r="FP110" s="60"/>
      <c r="FQ110" s="60"/>
      <c r="FR110" s="60"/>
      <c r="FS110" s="60"/>
      <c r="FT110" s="60"/>
      <c r="FU110" s="60"/>
      <c r="FV110" s="60"/>
      <c r="FW110" s="60"/>
      <c r="FX110" s="60"/>
      <c r="FY110" s="60"/>
      <c r="FZ110" s="60"/>
      <c r="GA110" s="60"/>
      <c r="GB110" s="60"/>
      <c r="GC110" s="60"/>
      <c r="GD110" s="60"/>
      <c r="GE110" s="60"/>
      <c r="GF110" s="60"/>
      <c r="GG110" s="60"/>
      <c r="GH110" s="60"/>
      <c r="GI110" s="60"/>
      <c r="GJ110" s="60"/>
      <c r="GK110" s="60"/>
      <c r="GL110" s="60"/>
      <c r="GM110" s="60"/>
      <c r="GN110" s="60"/>
      <c r="GO110" s="60"/>
      <c r="GP110" s="60"/>
      <c r="GQ110" s="60"/>
      <c r="GR110" s="60"/>
      <c r="GS110" s="60">
        <v>8.1020005415948795</v>
      </c>
      <c r="GT110" s="60">
        <v>223.19456782389</v>
      </c>
      <c r="GU110" s="60">
        <v>8.1197559254177794</v>
      </c>
      <c r="GV110" s="60">
        <v>223.19456782389</v>
      </c>
      <c r="GW110" s="60">
        <v>8.1049648334639599</v>
      </c>
      <c r="GX110" s="60">
        <v>227.81841821660001</v>
      </c>
      <c r="GY110" s="60">
        <v>8.1158284839660997</v>
      </c>
      <c r="GZ110" s="60">
        <v>227.81841821660001</v>
      </c>
      <c r="HA110" s="60">
        <v>8.0290509816438895</v>
      </c>
      <c r="HB110" s="60">
        <v>227.81841821660001</v>
      </c>
      <c r="HC110" s="60">
        <v>8.1917423357861701</v>
      </c>
      <c r="HD110" s="60">
        <v>227.81841821660001</v>
      </c>
      <c r="HE110" s="60"/>
      <c r="HF110" s="60"/>
      <c r="HG110" s="60"/>
      <c r="HH110" s="60"/>
      <c r="HI110" s="60"/>
      <c r="HJ110" s="60"/>
      <c r="HK110" s="60"/>
      <c r="HL110" s="60">
        <v>2.1265301831768699E-2</v>
      </c>
      <c r="HM110" s="60">
        <v>1.7755383822894499E-2</v>
      </c>
      <c r="HN110" s="60">
        <v>1.7755383822894499E-2</v>
      </c>
      <c r="HO110" s="60">
        <v>8.1020005415948795</v>
      </c>
    </row>
    <row r="111" spans="1:223" ht="12" customHeight="1" x14ac:dyDescent="0.35">
      <c r="A111" s="61">
        <v>49</v>
      </c>
      <c r="B111" s="83">
        <v>8.0946410547774104</v>
      </c>
      <c r="C111" s="83">
        <v>8.0618413689127095</v>
      </c>
      <c r="D111" s="83">
        <v>3.2799685864700799E-2</v>
      </c>
      <c r="E111" s="83">
        <v>0.79588956791905696</v>
      </c>
      <c r="F111" s="83">
        <v>0.80018201308663806</v>
      </c>
      <c r="G111" s="83">
        <v>0.79960696862096703</v>
      </c>
      <c r="H111" s="83">
        <v>1.0699895870014599E-2</v>
      </c>
      <c r="I111" s="83">
        <v>3.4625740543245201E-3</v>
      </c>
      <c r="J111" s="83">
        <v>8.3157671200227504E-2</v>
      </c>
      <c r="K111" s="83">
        <v>3.3154434865389701E-2</v>
      </c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  <c r="CT111" s="60"/>
      <c r="CU111" s="60"/>
      <c r="CV111" s="60"/>
      <c r="CW111" s="60"/>
      <c r="CX111" s="60"/>
      <c r="CY111" s="60"/>
      <c r="CZ111" s="60"/>
      <c r="DA111" s="60"/>
      <c r="DB111" s="60"/>
      <c r="DC111" s="60"/>
      <c r="DD111" s="60"/>
      <c r="DE111" s="60"/>
      <c r="DF111" s="60"/>
      <c r="DG111" s="60"/>
      <c r="DH111" s="60"/>
      <c r="DI111" s="60"/>
      <c r="DJ111" s="60"/>
      <c r="DK111" s="60"/>
      <c r="DL111" s="60"/>
      <c r="DM111" s="60"/>
      <c r="DN111" s="60"/>
      <c r="DO111" s="60"/>
      <c r="DP111" s="60"/>
      <c r="DQ111" s="60"/>
      <c r="DR111" s="60"/>
      <c r="DS111" s="60"/>
      <c r="DT111" s="60"/>
      <c r="DU111" s="60"/>
      <c r="DV111" s="60"/>
      <c r="DW111" s="60"/>
      <c r="DX111" s="60"/>
      <c r="DY111" s="60"/>
      <c r="DZ111" s="60"/>
      <c r="EA111" s="60"/>
      <c r="EB111" s="60"/>
      <c r="EC111" s="60"/>
      <c r="ED111" s="60"/>
      <c r="EE111" s="60"/>
      <c r="EF111" s="60"/>
      <c r="EG111" s="60"/>
      <c r="EH111" s="60"/>
      <c r="EI111" s="60"/>
      <c r="EJ111" s="60"/>
      <c r="EK111" s="60"/>
      <c r="EL111" s="60"/>
      <c r="EM111" s="60"/>
      <c r="EN111" s="60"/>
      <c r="EO111" s="60"/>
      <c r="EP111" s="60"/>
      <c r="EQ111" s="60"/>
      <c r="ER111" s="60"/>
      <c r="ES111" s="60"/>
      <c r="ET111" s="60"/>
      <c r="EU111" s="60"/>
      <c r="EV111" s="60"/>
      <c r="EW111" s="60"/>
      <c r="EX111" s="60"/>
      <c r="EY111" s="60"/>
      <c r="EZ111" s="60"/>
      <c r="FA111" s="60"/>
      <c r="FB111" s="60"/>
      <c r="FC111" s="60"/>
      <c r="FD111" s="60"/>
      <c r="FE111" s="60"/>
      <c r="FF111" s="60"/>
      <c r="FG111" s="60"/>
      <c r="FH111" s="60"/>
      <c r="FI111" s="60"/>
      <c r="FJ111" s="60"/>
      <c r="FK111" s="60"/>
      <c r="FL111" s="60"/>
      <c r="FM111" s="60"/>
      <c r="FN111" s="60"/>
      <c r="FO111" s="60"/>
      <c r="FP111" s="60"/>
      <c r="FQ111" s="60"/>
      <c r="FR111" s="60"/>
      <c r="FS111" s="60"/>
      <c r="FT111" s="60"/>
      <c r="FU111" s="60"/>
      <c r="FV111" s="60"/>
      <c r="FW111" s="60"/>
      <c r="FX111" s="60"/>
      <c r="FY111" s="60"/>
      <c r="FZ111" s="60"/>
      <c r="GA111" s="60"/>
      <c r="GB111" s="60"/>
      <c r="GC111" s="60"/>
      <c r="GD111" s="60"/>
      <c r="GE111" s="60"/>
      <c r="GF111" s="60"/>
      <c r="GG111" s="60"/>
      <c r="GH111" s="60"/>
      <c r="GI111" s="60"/>
      <c r="GJ111" s="60"/>
      <c r="GK111" s="60"/>
      <c r="GL111" s="60"/>
      <c r="GM111" s="60"/>
      <c r="GN111" s="60"/>
      <c r="GO111" s="60"/>
      <c r="GP111" s="60"/>
      <c r="GQ111" s="60"/>
      <c r="GR111" s="60"/>
      <c r="GS111" s="60">
        <v>8.1022396873100302</v>
      </c>
      <c r="GT111" s="60">
        <v>223.326268465157</v>
      </c>
      <c r="GU111" s="60">
        <v>8.11723114633336</v>
      </c>
      <c r="GV111" s="60">
        <v>223.326268465157</v>
      </c>
      <c r="GW111" s="60">
        <v>8.1054357613593204</v>
      </c>
      <c r="GX111" s="60">
        <v>228.06934369781399</v>
      </c>
      <c r="GY111" s="60">
        <v>8.1162688311120093</v>
      </c>
      <c r="GZ111" s="60">
        <v>228.06934369781399</v>
      </c>
      <c r="HA111" s="60">
        <v>8.0295076387425492</v>
      </c>
      <c r="HB111" s="60">
        <v>228.06934369781399</v>
      </c>
      <c r="HC111" s="60">
        <v>8.1921969537287698</v>
      </c>
      <c r="HD111" s="60">
        <v>228.06934369781399</v>
      </c>
      <c r="HE111" s="60"/>
      <c r="HF111" s="60"/>
      <c r="HG111" s="60"/>
      <c r="HH111" s="60"/>
      <c r="HI111" s="60"/>
      <c r="HJ111" s="60"/>
      <c r="HK111" s="60"/>
      <c r="HL111" s="60">
        <v>1.8069869074359E-2</v>
      </c>
      <c r="HM111" s="60">
        <v>1.49914590233315E-2</v>
      </c>
      <c r="HN111" s="60">
        <v>1.49914590233315E-2</v>
      </c>
      <c r="HO111" s="60">
        <v>8.1022396873100302</v>
      </c>
    </row>
    <row r="112" spans="1:223" ht="12" customHeight="1" x14ac:dyDescent="0.35">
      <c r="A112" s="61">
        <v>50</v>
      </c>
      <c r="B112" s="83">
        <v>8.1712149583218707</v>
      </c>
      <c r="C112" s="83">
        <v>8.1313009545801709</v>
      </c>
      <c r="D112" s="83">
        <v>3.9914003741696298E-2</v>
      </c>
      <c r="E112" s="83">
        <v>0.96851961701517997</v>
      </c>
      <c r="F112" s="83">
        <v>0.97044254265733398</v>
      </c>
      <c r="G112" s="83">
        <v>0.97032952278920104</v>
      </c>
      <c r="H112" s="83">
        <v>3.9590607899600396E-3</v>
      </c>
      <c r="I112" s="83">
        <v>1.8716500041438501E-3</v>
      </c>
      <c r="J112" s="83">
        <v>6.1175388459679098E-2</v>
      </c>
      <c r="K112" s="83">
        <v>4.0072653814161599E-2</v>
      </c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60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60"/>
      <c r="DK112" s="60"/>
      <c r="DL112" s="60"/>
      <c r="DM112" s="60"/>
      <c r="DN112" s="60"/>
      <c r="DO112" s="60"/>
      <c r="DP112" s="60"/>
      <c r="DQ112" s="60"/>
      <c r="DR112" s="60"/>
      <c r="DS112" s="60"/>
      <c r="DT112" s="60"/>
      <c r="DU112" s="60"/>
      <c r="DV112" s="60"/>
      <c r="DW112" s="60"/>
      <c r="DX112" s="60"/>
      <c r="DY112" s="60"/>
      <c r="DZ112" s="60"/>
      <c r="EA112" s="60"/>
      <c r="EB112" s="60"/>
      <c r="EC112" s="60"/>
      <c r="ED112" s="60"/>
      <c r="EE112" s="60"/>
      <c r="EF112" s="60"/>
      <c r="EG112" s="60"/>
      <c r="EH112" s="60"/>
      <c r="EI112" s="60"/>
      <c r="EJ112" s="60"/>
      <c r="EK112" s="60"/>
      <c r="EL112" s="60"/>
      <c r="EM112" s="60"/>
      <c r="EN112" s="60"/>
      <c r="EO112" s="60"/>
      <c r="EP112" s="60"/>
      <c r="EQ112" s="60"/>
      <c r="ER112" s="60"/>
      <c r="ES112" s="60"/>
      <c r="ET112" s="60"/>
      <c r="EU112" s="60"/>
      <c r="EV112" s="60"/>
      <c r="EW112" s="60"/>
      <c r="EX112" s="60"/>
      <c r="EY112" s="60"/>
      <c r="EZ112" s="60"/>
      <c r="FA112" s="60"/>
      <c r="FB112" s="60"/>
      <c r="FC112" s="60"/>
      <c r="FD112" s="60"/>
      <c r="FE112" s="60"/>
      <c r="FF112" s="60"/>
      <c r="FG112" s="60"/>
      <c r="FH112" s="60"/>
      <c r="FI112" s="60"/>
      <c r="FJ112" s="60"/>
      <c r="FK112" s="60"/>
      <c r="FL112" s="60"/>
      <c r="FM112" s="60"/>
      <c r="FN112" s="60"/>
      <c r="FO112" s="60"/>
      <c r="FP112" s="60"/>
      <c r="FQ112" s="60"/>
      <c r="FR112" s="60"/>
      <c r="FS112" s="60"/>
      <c r="FT112" s="60"/>
      <c r="FU112" s="60"/>
      <c r="FV112" s="60"/>
      <c r="FW112" s="60"/>
      <c r="FX112" s="60"/>
      <c r="FY112" s="60"/>
      <c r="FZ112" s="60"/>
      <c r="GA112" s="60"/>
      <c r="GB112" s="60"/>
      <c r="GC112" s="60"/>
      <c r="GD112" s="60"/>
      <c r="GE112" s="60"/>
      <c r="GF112" s="60"/>
      <c r="GG112" s="60"/>
      <c r="GH112" s="60"/>
      <c r="GI112" s="60"/>
      <c r="GJ112" s="60"/>
      <c r="GK112" s="60"/>
      <c r="GL112" s="60"/>
      <c r="GM112" s="60"/>
      <c r="GN112" s="60"/>
      <c r="GO112" s="60"/>
      <c r="GP112" s="60"/>
      <c r="GQ112" s="60"/>
      <c r="GR112" s="60"/>
      <c r="GS112" s="60">
        <v>8.0901175347242003</v>
      </c>
      <c r="GT112" s="60">
        <v>216.65044210489901</v>
      </c>
      <c r="GU112" s="60">
        <v>8.1088354960655504</v>
      </c>
      <c r="GV112" s="60">
        <v>216.65044210489901</v>
      </c>
      <c r="GW112" s="60">
        <v>8.1054483130478605</v>
      </c>
      <c r="GX112" s="60">
        <v>228.076034062697</v>
      </c>
      <c r="GY112" s="60">
        <v>8.1162805765275401</v>
      </c>
      <c r="GZ112" s="60">
        <v>228.076034062697</v>
      </c>
      <c r="HA112" s="60">
        <v>8.0295198141374406</v>
      </c>
      <c r="HB112" s="60">
        <v>228.076034062697</v>
      </c>
      <c r="HC112" s="60">
        <v>8.1922090754379706</v>
      </c>
      <c r="HD112" s="60">
        <v>228.076034062697</v>
      </c>
      <c r="HE112" s="60"/>
      <c r="HF112" s="60"/>
      <c r="HG112" s="60"/>
      <c r="HH112" s="60"/>
      <c r="HI112" s="60"/>
      <c r="HJ112" s="60"/>
      <c r="HK112" s="60"/>
      <c r="HL112" s="60">
        <v>2.2673901435779499E-2</v>
      </c>
      <c r="HM112" s="60">
        <v>1.8717961341352E-2</v>
      </c>
      <c r="HN112" s="60">
        <v>1.8717961341352E-2</v>
      </c>
      <c r="HO112" s="60">
        <v>8.0901175347242003</v>
      </c>
    </row>
    <row r="113" spans="1:223" ht="12" customHeight="1" x14ac:dyDescent="0.35">
      <c r="A113" s="61">
        <v>51</v>
      </c>
      <c r="B113" s="83">
        <v>8.1689425801812501</v>
      </c>
      <c r="C113" s="83">
        <v>8.1298908928087705</v>
      </c>
      <c r="D113" s="83">
        <v>3.9051687372481297E-2</v>
      </c>
      <c r="E113" s="83">
        <v>0.94759537385824699</v>
      </c>
      <c r="F113" s="83">
        <v>0.94947398912673397</v>
      </c>
      <c r="G113" s="83">
        <v>0.949286999629531</v>
      </c>
      <c r="H113" s="83">
        <v>3.9532557810132499E-3</v>
      </c>
      <c r="I113" s="83">
        <v>1.78900412624534E-3</v>
      </c>
      <c r="J113" s="83">
        <v>5.98046744385251E-2</v>
      </c>
      <c r="K113" s="83">
        <v>3.9206681412429403E-2</v>
      </c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  <c r="DL113" s="60"/>
      <c r="DM113" s="60"/>
      <c r="DN113" s="60"/>
      <c r="DO113" s="60"/>
      <c r="DP113" s="60"/>
      <c r="DQ113" s="60"/>
      <c r="DR113" s="60"/>
      <c r="DS113" s="60"/>
      <c r="DT113" s="60"/>
      <c r="DU113" s="60"/>
      <c r="DV113" s="60"/>
      <c r="DW113" s="60"/>
      <c r="DX113" s="60"/>
      <c r="DY113" s="60"/>
      <c r="DZ113" s="60"/>
      <c r="EA113" s="60"/>
      <c r="EB113" s="60"/>
      <c r="EC113" s="60"/>
      <c r="ED113" s="60"/>
      <c r="EE113" s="60"/>
      <c r="EF113" s="60"/>
      <c r="EG113" s="60"/>
      <c r="EH113" s="60"/>
      <c r="EI113" s="60"/>
      <c r="EJ113" s="60"/>
      <c r="EK113" s="60"/>
      <c r="EL113" s="60"/>
      <c r="EM113" s="60"/>
      <c r="EN113" s="60"/>
      <c r="EO113" s="60"/>
      <c r="EP113" s="60"/>
      <c r="EQ113" s="60"/>
      <c r="ER113" s="60"/>
      <c r="ES113" s="60"/>
      <c r="ET113" s="60"/>
      <c r="EU113" s="60"/>
      <c r="EV113" s="60"/>
      <c r="EW113" s="60"/>
      <c r="EX113" s="60"/>
      <c r="EY113" s="60"/>
      <c r="EZ113" s="60"/>
      <c r="FA113" s="60"/>
      <c r="FB113" s="60"/>
      <c r="FC113" s="60"/>
      <c r="FD113" s="60"/>
      <c r="FE113" s="60"/>
      <c r="FF113" s="60"/>
      <c r="FG113" s="60"/>
      <c r="FH113" s="60"/>
      <c r="FI113" s="60"/>
      <c r="FJ113" s="60"/>
      <c r="FK113" s="60"/>
      <c r="FL113" s="60"/>
      <c r="FM113" s="60"/>
      <c r="FN113" s="60"/>
      <c r="FO113" s="60"/>
      <c r="FP113" s="60"/>
      <c r="FQ113" s="60"/>
      <c r="FR113" s="60"/>
      <c r="FS113" s="60"/>
      <c r="FT113" s="60"/>
      <c r="FU113" s="60"/>
      <c r="FV113" s="60"/>
      <c r="FW113" s="60"/>
      <c r="FX113" s="60"/>
      <c r="FY113" s="60"/>
      <c r="FZ113" s="60"/>
      <c r="GA113" s="60"/>
      <c r="GB113" s="60"/>
      <c r="GC113" s="60"/>
      <c r="GD113" s="60"/>
      <c r="GE113" s="60"/>
      <c r="GF113" s="60"/>
      <c r="GG113" s="60"/>
      <c r="GH113" s="60"/>
      <c r="GI113" s="60"/>
      <c r="GJ113" s="60"/>
      <c r="GK113" s="60"/>
      <c r="GL113" s="60"/>
      <c r="GM113" s="60"/>
      <c r="GN113" s="60"/>
      <c r="GO113" s="60"/>
      <c r="GP113" s="60"/>
      <c r="GQ113" s="60"/>
      <c r="GR113" s="60"/>
      <c r="GS113" s="60">
        <v>8.0692064821733496</v>
      </c>
      <c r="GT113" s="60">
        <v>205.13445475436399</v>
      </c>
      <c r="GU113" s="60">
        <v>8.1228378128918592</v>
      </c>
      <c r="GV113" s="60">
        <v>205.13445475436399</v>
      </c>
      <c r="GW113" s="60">
        <v>8.1056958756970197</v>
      </c>
      <c r="GX113" s="60">
        <v>228.208017014722</v>
      </c>
      <c r="GY113" s="60">
        <v>8.1165123305642393</v>
      </c>
      <c r="GZ113" s="60">
        <v>228.208017014722</v>
      </c>
      <c r="HA113" s="60">
        <v>8.0297599983867798</v>
      </c>
      <c r="HB113" s="60">
        <v>228.208017014722</v>
      </c>
      <c r="HC113" s="60">
        <v>8.1924482078744791</v>
      </c>
      <c r="HD113" s="60">
        <v>228.208017014722</v>
      </c>
      <c r="HE113" s="60"/>
      <c r="HF113" s="60"/>
      <c r="HG113" s="60"/>
      <c r="HH113" s="60"/>
      <c r="HI113" s="60"/>
      <c r="HJ113" s="60"/>
      <c r="HK113" s="60"/>
      <c r="HL113" s="60">
        <v>6.7711133064717696E-2</v>
      </c>
      <c r="HM113" s="60">
        <v>5.3631330718504303E-2</v>
      </c>
      <c r="HN113" s="60">
        <v>5.3631330718504303E-2</v>
      </c>
      <c r="HO113" s="60">
        <v>8.0692064821733496</v>
      </c>
    </row>
    <row r="114" spans="1:223" ht="12" customHeight="1" x14ac:dyDescent="0.35">
      <c r="A114" s="61">
        <v>52</v>
      </c>
      <c r="B114" s="83">
        <v>8.1701031267124407</v>
      </c>
      <c r="C114" s="83">
        <v>8.16144973179407</v>
      </c>
      <c r="D114" s="83">
        <v>8.6533949183689209E-3</v>
      </c>
      <c r="E114" s="83">
        <v>0.209975997057508</v>
      </c>
      <c r="F114" s="83">
        <v>0.21055557387075299</v>
      </c>
      <c r="G114" s="83">
        <v>0.21015428225399899</v>
      </c>
      <c r="H114" s="83">
        <v>5.4976377867050801E-3</v>
      </c>
      <c r="I114" s="83">
        <v>1.2253884807528101E-4</v>
      </c>
      <c r="J114" s="83">
        <v>1.5625121239440699E-2</v>
      </c>
      <c r="K114" s="83">
        <v>8.7012311354500195E-3</v>
      </c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60"/>
      <c r="CU114" s="60"/>
      <c r="CV114" s="60"/>
      <c r="CW114" s="60"/>
      <c r="CX114" s="60"/>
      <c r="CY114" s="60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  <c r="DL114" s="60"/>
      <c r="DM114" s="60"/>
      <c r="DN114" s="60"/>
      <c r="DO114" s="60"/>
      <c r="DP114" s="60"/>
      <c r="DQ114" s="60"/>
      <c r="DR114" s="60"/>
      <c r="DS114" s="60"/>
      <c r="DT114" s="60"/>
      <c r="DU114" s="60"/>
      <c r="DV114" s="60"/>
      <c r="DW114" s="60"/>
      <c r="DX114" s="60"/>
      <c r="DY114" s="60"/>
      <c r="DZ114" s="60"/>
      <c r="EA114" s="60"/>
      <c r="EB114" s="60"/>
      <c r="EC114" s="60"/>
      <c r="ED114" s="60"/>
      <c r="EE114" s="60"/>
      <c r="EF114" s="60"/>
      <c r="EG114" s="60"/>
      <c r="EH114" s="60"/>
      <c r="EI114" s="60"/>
      <c r="EJ114" s="60"/>
      <c r="EK114" s="60"/>
      <c r="EL114" s="60"/>
      <c r="EM114" s="60"/>
      <c r="EN114" s="60"/>
      <c r="EO114" s="60"/>
      <c r="EP114" s="60"/>
      <c r="EQ114" s="60"/>
      <c r="ER114" s="60"/>
      <c r="ES114" s="60"/>
      <c r="ET114" s="60"/>
      <c r="EU114" s="60"/>
      <c r="EV114" s="60"/>
      <c r="EW114" s="60"/>
      <c r="EX114" s="60"/>
      <c r="EY114" s="60"/>
      <c r="EZ114" s="60"/>
      <c r="FA114" s="60"/>
      <c r="FB114" s="60"/>
      <c r="FC114" s="60"/>
      <c r="FD114" s="60"/>
      <c r="FE114" s="60"/>
      <c r="FF114" s="60"/>
      <c r="FG114" s="60"/>
      <c r="FH114" s="60"/>
      <c r="FI114" s="60"/>
      <c r="FJ114" s="60"/>
      <c r="FK114" s="60"/>
      <c r="FL114" s="60"/>
      <c r="FM114" s="60"/>
      <c r="FN114" s="60"/>
      <c r="FO114" s="60"/>
      <c r="FP114" s="60"/>
      <c r="FQ114" s="60"/>
      <c r="FR114" s="60"/>
      <c r="FS114" s="60"/>
      <c r="FT114" s="60"/>
      <c r="FU114" s="60"/>
      <c r="FV114" s="60"/>
      <c r="FW114" s="60"/>
      <c r="FX114" s="60"/>
      <c r="FY114" s="60"/>
      <c r="FZ114" s="60"/>
      <c r="GA114" s="60"/>
      <c r="GB114" s="60"/>
      <c r="GC114" s="60"/>
      <c r="GD114" s="60"/>
      <c r="GE114" s="60"/>
      <c r="GF114" s="60"/>
      <c r="GG114" s="60"/>
      <c r="GH114" s="60"/>
      <c r="GI114" s="60"/>
      <c r="GJ114" s="60"/>
      <c r="GK114" s="60"/>
      <c r="GL114" s="60"/>
      <c r="GM114" s="60"/>
      <c r="GN114" s="60"/>
      <c r="GO114" s="60"/>
      <c r="GP114" s="60"/>
      <c r="GQ114" s="60"/>
      <c r="GR114" s="60"/>
      <c r="GS114" s="60">
        <v>8.0648567673091698</v>
      </c>
      <c r="GT114" s="60">
        <v>202.73901046801799</v>
      </c>
      <c r="GU114" s="60">
        <v>8.1229721964073001</v>
      </c>
      <c r="GV114" s="60">
        <v>202.73901046801799</v>
      </c>
      <c r="GW114" s="60">
        <v>8.1071169349591194</v>
      </c>
      <c r="GX114" s="60">
        <v>228.96658932518599</v>
      </c>
      <c r="GY114" s="60">
        <v>8.1178461450207209</v>
      </c>
      <c r="GZ114" s="60">
        <v>228.96658932518599</v>
      </c>
      <c r="HA114" s="60">
        <v>8.0311403238707797</v>
      </c>
      <c r="HB114" s="60">
        <v>228.96658932518599</v>
      </c>
      <c r="HC114" s="60">
        <v>8.1938227561090606</v>
      </c>
      <c r="HD114" s="60">
        <v>228.96658932518599</v>
      </c>
      <c r="HE114" s="60"/>
      <c r="HF114" s="60"/>
      <c r="HG114" s="60"/>
      <c r="HH114" s="60"/>
      <c r="HI114" s="60"/>
      <c r="HJ114" s="60"/>
      <c r="HK114" s="60"/>
      <c r="HL114" s="60">
        <v>7.2976498896987499E-2</v>
      </c>
      <c r="HM114" s="60">
        <v>5.8115429098132103E-2</v>
      </c>
      <c r="HN114" s="60">
        <v>5.8115429098132103E-2</v>
      </c>
      <c r="HO114" s="60">
        <v>8.0648567673091698</v>
      </c>
    </row>
    <row r="115" spans="1:223" ht="12" customHeight="1" x14ac:dyDescent="0.35">
      <c r="A115" s="61">
        <v>53</v>
      </c>
      <c r="B115" s="83">
        <v>8.1439493217409495</v>
      </c>
      <c r="C115" s="83">
        <v>8.1173394770071194</v>
      </c>
      <c r="D115" s="83">
        <v>2.6609844733833699E-2</v>
      </c>
      <c r="E115" s="83">
        <v>0.64569209336228595</v>
      </c>
      <c r="F115" s="83">
        <v>0.64704001778167897</v>
      </c>
      <c r="G115" s="83">
        <v>0.64628902779543496</v>
      </c>
      <c r="H115" s="83">
        <v>4.1620931417393403E-3</v>
      </c>
      <c r="I115" s="83">
        <v>8.7489398040775505E-4</v>
      </c>
      <c r="J115" s="83">
        <v>4.17819161722554E-2</v>
      </c>
      <c r="K115" s="83">
        <v>2.67210602755465E-2</v>
      </c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  <c r="CX115" s="60"/>
      <c r="CY115" s="60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  <c r="DL115" s="60"/>
      <c r="DM115" s="60"/>
      <c r="DN115" s="60"/>
      <c r="DO115" s="60"/>
      <c r="DP115" s="60"/>
      <c r="DQ115" s="60"/>
      <c r="DR115" s="60"/>
      <c r="DS115" s="60"/>
      <c r="DT115" s="60"/>
      <c r="DU115" s="60"/>
      <c r="DV115" s="60"/>
      <c r="DW115" s="60"/>
      <c r="DX115" s="60"/>
      <c r="DY115" s="60"/>
      <c r="DZ115" s="60"/>
      <c r="EA115" s="60"/>
      <c r="EB115" s="60"/>
      <c r="EC115" s="60"/>
      <c r="ED115" s="60"/>
      <c r="EE115" s="60"/>
      <c r="EF115" s="60"/>
      <c r="EG115" s="60"/>
      <c r="EH115" s="60"/>
      <c r="EI115" s="60"/>
      <c r="EJ115" s="60"/>
      <c r="EK115" s="60"/>
      <c r="EL115" s="60"/>
      <c r="EM115" s="60"/>
      <c r="EN115" s="60"/>
      <c r="EO115" s="60"/>
      <c r="EP115" s="60"/>
      <c r="EQ115" s="60"/>
      <c r="ER115" s="60"/>
      <c r="ES115" s="60"/>
      <c r="ET115" s="60"/>
      <c r="EU115" s="60"/>
      <c r="EV115" s="60"/>
      <c r="EW115" s="60"/>
      <c r="EX115" s="60"/>
      <c r="EY115" s="60"/>
      <c r="EZ115" s="60"/>
      <c r="FA115" s="60"/>
      <c r="FB115" s="60"/>
      <c r="FC115" s="60"/>
      <c r="FD115" s="60"/>
      <c r="FE115" s="60"/>
      <c r="FF115" s="60"/>
      <c r="FG115" s="60"/>
      <c r="FH115" s="60"/>
      <c r="FI115" s="60"/>
      <c r="FJ115" s="60"/>
      <c r="FK115" s="60"/>
      <c r="FL115" s="60"/>
      <c r="FM115" s="60"/>
      <c r="FN115" s="60"/>
      <c r="FO115" s="60"/>
      <c r="FP115" s="60"/>
      <c r="FQ115" s="60"/>
      <c r="FR115" s="60"/>
      <c r="FS115" s="60"/>
      <c r="FT115" s="60"/>
      <c r="FU115" s="60"/>
      <c r="FV115" s="60"/>
      <c r="FW115" s="60"/>
      <c r="FX115" s="60"/>
      <c r="FY115" s="60"/>
      <c r="FZ115" s="60"/>
      <c r="GA115" s="60"/>
      <c r="GB115" s="60"/>
      <c r="GC115" s="60"/>
      <c r="GD115" s="60"/>
      <c r="GE115" s="60"/>
      <c r="GF115" s="60"/>
      <c r="GG115" s="60"/>
      <c r="GH115" s="60"/>
      <c r="GI115" s="60"/>
      <c r="GJ115" s="60"/>
      <c r="GK115" s="60"/>
      <c r="GL115" s="60"/>
      <c r="GM115" s="60"/>
      <c r="GN115" s="60"/>
      <c r="GO115" s="60"/>
      <c r="GP115" s="60"/>
      <c r="GQ115" s="60"/>
      <c r="GR115" s="60"/>
      <c r="GS115" s="60">
        <v>8.0893700571563993</v>
      </c>
      <c r="GT115" s="60">
        <v>216.23879653160299</v>
      </c>
      <c r="GU115" s="60">
        <v>8.1230088692403601</v>
      </c>
      <c r="GV115" s="60">
        <v>216.23879653160299</v>
      </c>
      <c r="GW115" s="60">
        <v>8.1091777342409195</v>
      </c>
      <c r="GX115" s="60">
        <v>230.06965480568499</v>
      </c>
      <c r="GY115" s="60">
        <v>8.1197913001616904</v>
      </c>
      <c r="GZ115" s="60">
        <v>230.06965480568499</v>
      </c>
      <c r="HA115" s="60">
        <v>8.0331470940924294</v>
      </c>
      <c r="HB115" s="60">
        <v>230.06965480568499</v>
      </c>
      <c r="HC115" s="60">
        <v>8.1958219403101893</v>
      </c>
      <c r="HD115" s="60">
        <v>230.06965480568499</v>
      </c>
      <c r="HE115" s="60"/>
      <c r="HF115" s="60"/>
      <c r="HG115" s="60"/>
      <c r="HH115" s="60"/>
      <c r="HI115" s="60"/>
      <c r="HJ115" s="60"/>
      <c r="HK115" s="60"/>
      <c r="HL115" s="60">
        <v>4.0831532015901603E-2</v>
      </c>
      <c r="HM115" s="60">
        <v>3.3638812083955499E-2</v>
      </c>
      <c r="HN115" s="60">
        <v>3.3638812083955499E-2</v>
      </c>
      <c r="HO115" s="60">
        <v>8.0893700571563993</v>
      </c>
    </row>
    <row r="116" spans="1:223" ht="12" customHeight="1" x14ac:dyDescent="0.35">
      <c r="A116" s="61">
        <v>54</v>
      </c>
      <c r="B116" s="83">
        <v>8.2024692928739604</v>
      </c>
      <c r="C116" s="83">
        <v>8.1739315174097005</v>
      </c>
      <c r="D116" s="83">
        <v>2.8537775464256399E-2</v>
      </c>
      <c r="E116" s="83">
        <v>0.69247363762290803</v>
      </c>
      <c r="F116" s="83">
        <v>0.69488408263702806</v>
      </c>
      <c r="G116" s="83">
        <v>0.69416649640942596</v>
      </c>
      <c r="H116" s="83">
        <v>6.9256566511093397E-3</v>
      </c>
      <c r="I116" s="83">
        <v>1.6837357253255E-3</v>
      </c>
      <c r="J116" s="83">
        <v>5.7969992802579397E-2</v>
      </c>
      <c r="K116" s="83">
        <v>2.8736796651114799E-2</v>
      </c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  <c r="CT116" s="60"/>
      <c r="CU116" s="60"/>
      <c r="CV116" s="60"/>
      <c r="CW116" s="60"/>
      <c r="CX116" s="60"/>
      <c r="CY116" s="60"/>
      <c r="CZ116" s="60"/>
      <c r="DA116" s="60"/>
      <c r="DB116" s="60"/>
      <c r="DC116" s="60"/>
      <c r="DD116" s="60"/>
      <c r="DE116" s="60"/>
      <c r="DF116" s="60"/>
      <c r="DG116" s="60"/>
      <c r="DH116" s="60"/>
      <c r="DI116" s="60"/>
      <c r="DJ116" s="60"/>
      <c r="DK116" s="60"/>
      <c r="DL116" s="60"/>
      <c r="DM116" s="60"/>
      <c r="DN116" s="60"/>
      <c r="DO116" s="60"/>
      <c r="DP116" s="60"/>
      <c r="DQ116" s="60"/>
      <c r="DR116" s="60"/>
      <c r="DS116" s="60"/>
      <c r="DT116" s="60"/>
      <c r="DU116" s="60"/>
      <c r="DV116" s="60"/>
      <c r="DW116" s="60"/>
      <c r="DX116" s="60"/>
      <c r="DY116" s="60"/>
      <c r="DZ116" s="60"/>
      <c r="EA116" s="60"/>
      <c r="EB116" s="60"/>
      <c r="EC116" s="60"/>
      <c r="ED116" s="60"/>
      <c r="EE116" s="60"/>
      <c r="EF116" s="60"/>
      <c r="EG116" s="60"/>
      <c r="EH116" s="60"/>
      <c r="EI116" s="60"/>
      <c r="EJ116" s="60"/>
      <c r="EK116" s="60"/>
      <c r="EL116" s="60"/>
      <c r="EM116" s="60"/>
      <c r="EN116" s="60"/>
      <c r="EO116" s="60"/>
      <c r="EP116" s="60"/>
      <c r="EQ116" s="60"/>
      <c r="ER116" s="60"/>
      <c r="ES116" s="60"/>
      <c r="ET116" s="60"/>
      <c r="EU116" s="60"/>
      <c r="EV116" s="60"/>
      <c r="EW116" s="60"/>
      <c r="EX116" s="60"/>
      <c r="EY116" s="60"/>
      <c r="EZ116" s="60"/>
      <c r="FA116" s="60"/>
      <c r="FB116" s="60"/>
      <c r="FC116" s="60"/>
      <c r="FD116" s="60"/>
      <c r="FE116" s="60"/>
      <c r="FF116" s="60"/>
      <c r="FG116" s="60"/>
      <c r="FH116" s="60"/>
      <c r="FI116" s="60"/>
      <c r="FJ116" s="60"/>
      <c r="FK116" s="60"/>
      <c r="FL116" s="60"/>
      <c r="FM116" s="60"/>
      <c r="FN116" s="60"/>
      <c r="FO116" s="60"/>
      <c r="FP116" s="60"/>
      <c r="FQ116" s="60"/>
      <c r="FR116" s="60"/>
      <c r="FS116" s="60"/>
      <c r="FT116" s="60"/>
      <c r="FU116" s="60"/>
      <c r="FV116" s="60"/>
      <c r="FW116" s="60"/>
      <c r="FX116" s="60"/>
      <c r="FY116" s="60"/>
      <c r="FZ116" s="60"/>
      <c r="GA116" s="60"/>
      <c r="GB116" s="60"/>
      <c r="GC116" s="60"/>
      <c r="GD116" s="60"/>
      <c r="GE116" s="60"/>
      <c r="GF116" s="60"/>
      <c r="GG116" s="60"/>
      <c r="GH116" s="60"/>
      <c r="GI116" s="60"/>
      <c r="GJ116" s="60"/>
      <c r="GK116" s="60"/>
      <c r="GL116" s="60"/>
      <c r="GM116" s="60"/>
      <c r="GN116" s="60"/>
      <c r="GO116" s="60"/>
      <c r="GP116" s="60"/>
      <c r="GQ116" s="60"/>
      <c r="GR116" s="60"/>
      <c r="GS116" s="60">
        <v>8.0880067730762697</v>
      </c>
      <c r="GT116" s="60">
        <v>215.48801833984001</v>
      </c>
      <c r="GU116" s="60">
        <v>8.1212646554985106</v>
      </c>
      <c r="GV116" s="60">
        <v>215.48801833984001</v>
      </c>
      <c r="GW116" s="60">
        <v>8.1093003199049303</v>
      </c>
      <c r="GX116" s="60">
        <v>230.13538466383699</v>
      </c>
      <c r="GY116" s="60">
        <v>8.1199074227345296</v>
      </c>
      <c r="GZ116" s="60">
        <v>230.13538466383699</v>
      </c>
      <c r="HA116" s="60">
        <v>8.0332666589860509</v>
      </c>
      <c r="HB116" s="60">
        <v>230.13538466383699</v>
      </c>
      <c r="HC116" s="60">
        <v>8.1959410836534108</v>
      </c>
      <c r="HD116" s="60">
        <v>230.13538466383699</v>
      </c>
      <c r="HE116" s="60"/>
      <c r="HF116" s="60"/>
      <c r="HG116" s="60"/>
      <c r="HH116" s="60"/>
      <c r="HI116" s="60"/>
      <c r="HJ116" s="60"/>
      <c r="HK116" s="60"/>
      <c r="HL116" s="60">
        <v>3.9519586029770702E-2</v>
      </c>
      <c r="HM116" s="60">
        <v>3.32578824222374E-2</v>
      </c>
      <c r="HN116" s="60">
        <v>3.32578824222374E-2</v>
      </c>
      <c r="HO116" s="60">
        <v>8.0880067730762697</v>
      </c>
    </row>
    <row r="117" spans="1:223" ht="12" customHeight="1" x14ac:dyDescent="0.35">
      <c r="A117" s="61">
        <v>55</v>
      </c>
      <c r="B117" s="83">
        <v>8.1730724316206391</v>
      </c>
      <c r="C117" s="83">
        <v>8.1430924699144498</v>
      </c>
      <c r="D117" s="83">
        <v>2.9979961706189301E-2</v>
      </c>
      <c r="E117" s="83">
        <v>0.727468515003307</v>
      </c>
      <c r="F117" s="83">
        <v>0.72901531178839496</v>
      </c>
      <c r="G117" s="83">
        <v>0.72833312970008202</v>
      </c>
      <c r="H117" s="83">
        <v>4.2390215760776803E-3</v>
      </c>
      <c r="I117" s="83">
        <v>1.1312375909628401E-3</v>
      </c>
      <c r="J117" s="83">
        <v>4.7520973300625699E-2</v>
      </c>
      <c r="K117" s="83">
        <v>3.01075884231186E-2</v>
      </c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60"/>
      <c r="CZ117" s="60"/>
      <c r="DA117" s="60"/>
      <c r="DB117" s="60"/>
      <c r="DC117" s="60"/>
      <c r="DD117" s="60"/>
      <c r="DE117" s="60"/>
      <c r="DF117" s="60"/>
      <c r="DG117" s="60"/>
      <c r="DH117" s="60"/>
      <c r="DI117" s="60"/>
      <c r="DJ117" s="60"/>
      <c r="DK117" s="60"/>
      <c r="DL117" s="60"/>
      <c r="DM117" s="60"/>
      <c r="DN117" s="60"/>
      <c r="DO117" s="60"/>
      <c r="DP117" s="60"/>
      <c r="DQ117" s="60"/>
      <c r="DR117" s="60"/>
      <c r="DS117" s="60"/>
      <c r="DT117" s="60"/>
      <c r="DU117" s="60"/>
      <c r="DV117" s="60"/>
      <c r="DW117" s="60"/>
      <c r="DX117" s="60"/>
      <c r="DY117" s="60"/>
      <c r="DZ117" s="60"/>
      <c r="EA117" s="60"/>
      <c r="EB117" s="60"/>
      <c r="EC117" s="60"/>
      <c r="ED117" s="60"/>
      <c r="EE117" s="60"/>
      <c r="EF117" s="60"/>
      <c r="EG117" s="60"/>
      <c r="EH117" s="60"/>
      <c r="EI117" s="60"/>
      <c r="EJ117" s="60"/>
      <c r="EK117" s="60"/>
      <c r="EL117" s="60"/>
      <c r="EM117" s="60"/>
      <c r="EN117" s="60"/>
      <c r="EO117" s="60"/>
      <c r="EP117" s="60"/>
      <c r="EQ117" s="60"/>
      <c r="ER117" s="60"/>
      <c r="ES117" s="60"/>
      <c r="ET117" s="60"/>
      <c r="EU117" s="60"/>
      <c r="EV117" s="60"/>
      <c r="EW117" s="60"/>
      <c r="EX117" s="60"/>
      <c r="EY117" s="60"/>
      <c r="EZ117" s="60"/>
      <c r="FA117" s="60"/>
      <c r="FB117" s="60"/>
      <c r="FC117" s="60"/>
      <c r="FD117" s="60"/>
      <c r="FE117" s="60"/>
      <c r="FF117" s="60"/>
      <c r="FG117" s="60"/>
      <c r="FH117" s="60"/>
      <c r="FI117" s="60"/>
      <c r="FJ117" s="60"/>
      <c r="FK117" s="60"/>
      <c r="FL117" s="60"/>
      <c r="FM117" s="60"/>
      <c r="FN117" s="60"/>
      <c r="FO117" s="60"/>
      <c r="FP117" s="60"/>
      <c r="FQ117" s="60"/>
      <c r="FR117" s="60"/>
      <c r="FS117" s="60"/>
      <c r="FT117" s="60"/>
      <c r="FU117" s="60"/>
      <c r="FV117" s="60"/>
      <c r="FW117" s="60"/>
      <c r="FX117" s="60"/>
      <c r="FY117" s="60"/>
      <c r="FZ117" s="60"/>
      <c r="GA117" s="60"/>
      <c r="GB117" s="60"/>
      <c r="GC117" s="60"/>
      <c r="GD117" s="60"/>
      <c r="GE117" s="60"/>
      <c r="GF117" s="60"/>
      <c r="GG117" s="60"/>
      <c r="GH117" s="60"/>
      <c r="GI117" s="60"/>
      <c r="GJ117" s="60"/>
      <c r="GK117" s="60"/>
      <c r="GL117" s="60"/>
      <c r="GM117" s="60"/>
      <c r="GN117" s="60"/>
      <c r="GO117" s="60"/>
      <c r="GP117" s="60"/>
      <c r="GQ117" s="60"/>
      <c r="GR117" s="60"/>
      <c r="GS117" s="60">
        <v>8.0879317739178997</v>
      </c>
      <c r="GT117" s="60">
        <v>215.4467153324</v>
      </c>
      <c r="GU117" s="60">
        <v>8.1384905521332094</v>
      </c>
      <c r="GV117" s="60">
        <v>215.4467153324</v>
      </c>
      <c r="GW117" s="60">
        <v>8.1096014101938696</v>
      </c>
      <c r="GX117" s="60">
        <v>230.29688336461899</v>
      </c>
      <c r="GY117" s="60">
        <v>8.1201928401789001</v>
      </c>
      <c r="GZ117" s="60">
        <v>230.29688336461899</v>
      </c>
      <c r="HA117" s="60">
        <v>8.0335604234467297</v>
      </c>
      <c r="HB117" s="60">
        <v>230.29688336461899</v>
      </c>
      <c r="HC117" s="60">
        <v>8.1962338269260506</v>
      </c>
      <c r="HD117" s="60">
        <v>230.29688336461899</v>
      </c>
      <c r="HE117" s="60"/>
      <c r="HF117" s="60"/>
      <c r="HG117" s="60"/>
      <c r="HH117" s="60"/>
      <c r="HI117" s="60"/>
      <c r="HJ117" s="60"/>
      <c r="HK117" s="60"/>
      <c r="HL117" s="60">
        <v>6.2065320516730998E-2</v>
      </c>
      <c r="HM117" s="60">
        <v>5.0558778215306098E-2</v>
      </c>
      <c r="HN117" s="60">
        <v>5.0558778215306098E-2</v>
      </c>
      <c r="HO117" s="60">
        <v>8.0879317739178997</v>
      </c>
    </row>
    <row r="118" spans="1:223" ht="12" customHeight="1" x14ac:dyDescent="0.35">
      <c r="A118" s="61">
        <v>56</v>
      </c>
      <c r="B118" s="83">
        <v>8.1956584233103893</v>
      </c>
      <c r="C118" s="83">
        <v>8.1616149685718398</v>
      </c>
      <c r="D118" s="83">
        <v>3.40434547385495E-2</v>
      </c>
      <c r="E118" s="83">
        <v>0.82606981646417899</v>
      </c>
      <c r="F118" s="83">
        <v>0.82835655166797495</v>
      </c>
      <c r="G118" s="83">
        <v>0.82783712195664205</v>
      </c>
      <c r="H118" s="83">
        <v>5.51351674429338E-3</v>
      </c>
      <c r="I118" s="83">
        <v>1.90210479568826E-3</v>
      </c>
      <c r="J118" s="83">
        <v>6.16395988608439E-2</v>
      </c>
      <c r="K118" s="83">
        <v>3.42321945162085E-2</v>
      </c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  <c r="CT118" s="60"/>
      <c r="CU118" s="60"/>
      <c r="CV118" s="60"/>
      <c r="CW118" s="60"/>
      <c r="CX118" s="60"/>
      <c r="CY118" s="60"/>
      <c r="CZ118" s="60"/>
      <c r="DA118" s="60"/>
      <c r="DB118" s="60"/>
      <c r="DC118" s="60"/>
      <c r="DD118" s="60"/>
      <c r="DE118" s="60"/>
      <c r="DF118" s="60"/>
      <c r="DG118" s="60"/>
      <c r="DH118" s="60"/>
      <c r="DI118" s="60"/>
      <c r="DJ118" s="60"/>
      <c r="DK118" s="60"/>
      <c r="DL118" s="60"/>
      <c r="DM118" s="60"/>
      <c r="DN118" s="60"/>
      <c r="DO118" s="60"/>
      <c r="DP118" s="60"/>
      <c r="DQ118" s="60"/>
      <c r="DR118" s="60"/>
      <c r="DS118" s="60"/>
      <c r="DT118" s="60"/>
      <c r="DU118" s="60"/>
      <c r="DV118" s="60"/>
      <c r="DW118" s="60"/>
      <c r="DX118" s="60"/>
      <c r="DY118" s="60"/>
      <c r="DZ118" s="60"/>
      <c r="EA118" s="60"/>
      <c r="EB118" s="60"/>
      <c r="EC118" s="60"/>
      <c r="ED118" s="60"/>
      <c r="EE118" s="60"/>
      <c r="EF118" s="60"/>
      <c r="EG118" s="60"/>
      <c r="EH118" s="60"/>
      <c r="EI118" s="60"/>
      <c r="EJ118" s="60"/>
      <c r="EK118" s="60"/>
      <c r="EL118" s="60"/>
      <c r="EM118" s="60"/>
      <c r="EN118" s="60"/>
      <c r="EO118" s="60"/>
      <c r="EP118" s="60"/>
      <c r="EQ118" s="60"/>
      <c r="ER118" s="60"/>
      <c r="ES118" s="60"/>
      <c r="ET118" s="60"/>
      <c r="EU118" s="60"/>
      <c r="EV118" s="60"/>
      <c r="EW118" s="60"/>
      <c r="EX118" s="60"/>
      <c r="EY118" s="60"/>
      <c r="EZ118" s="60"/>
      <c r="FA118" s="60"/>
      <c r="FB118" s="60"/>
      <c r="FC118" s="60"/>
      <c r="FD118" s="60"/>
      <c r="FE118" s="60"/>
      <c r="FF118" s="60"/>
      <c r="FG118" s="60"/>
      <c r="FH118" s="60"/>
      <c r="FI118" s="60"/>
      <c r="FJ118" s="60"/>
      <c r="FK118" s="60"/>
      <c r="FL118" s="60"/>
      <c r="FM118" s="60"/>
      <c r="FN118" s="60"/>
      <c r="FO118" s="60"/>
      <c r="FP118" s="60"/>
      <c r="FQ118" s="60"/>
      <c r="FR118" s="60"/>
      <c r="FS118" s="60"/>
      <c r="FT118" s="60"/>
      <c r="FU118" s="60"/>
      <c r="FV118" s="60"/>
      <c r="FW118" s="60"/>
      <c r="FX118" s="60"/>
      <c r="FY118" s="60"/>
      <c r="FZ118" s="60"/>
      <c r="GA118" s="60"/>
      <c r="GB118" s="60"/>
      <c r="GC118" s="60"/>
      <c r="GD118" s="60"/>
      <c r="GE118" s="60"/>
      <c r="GF118" s="60"/>
      <c r="GG118" s="60"/>
      <c r="GH118" s="60"/>
      <c r="GI118" s="60"/>
      <c r="GJ118" s="60"/>
      <c r="GK118" s="60"/>
      <c r="GL118" s="60"/>
      <c r="GM118" s="60"/>
      <c r="GN118" s="60"/>
      <c r="GO118" s="60"/>
      <c r="GP118" s="60"/>
      <c r="GQ118" s="60"/>
      <c r="GR118" s="60"/>
      <c r="GS118" s="60">
        <v>8.0970242507490404</v>
      </c>
      <c r="GT118" s="60">
        <v>220.45406003290401</v>
      </c>
      <c r="GU118" s="60">
        <v>8.1378656002717502</v>
      </c>
      <c r="GV118" s="60">
        <v>220.45406003290401</v>
      </c>
      <c r="GW118" s="60">
        <v>8.1097172050722808</v>
      </c>
      <c r="GX118" s="60">
        <v>230.359014456312</v>
      </c>
      <c r="GY118" s="60">
        <v>8.1203026840553694</v>
      </c>
      <c r="GZ118" s="60">
        <v>230.359014456312</v>
      </c>
      <c r="HA118" s="60">
        <v>8.0336734365005302</v>
      </c>
      <c r="HB118" s="60">
        <v>230.359014456312</v>
      </c>
      <c r="HC118" s="60">
        <v>8.1963464526271093</v>
      </c>
      <c r="HD118" s="60">
        <v>230.359014456312</v>
      </c>
      <c r="HE118" s="60"/>
      <c r="HF118" s="60"/>
      <c r="HG118" s="60"/>
      <c r="HH118" s="60"/>
      <c r="HI118" s="60"/>
      <c r="HJ118" s="60"/>
      <c r="HK118" s="60"/>
      <c r="HL118" s="60">
        <v>4.8953303205857397E-2</v>
      </c>
      <c r="HM118" s="60">
        <v>4.0841349522708001E-2</v>
      </c>
      <c r="HN118" s="60">
        <v>4.0841349522708001E-2</v>
      </c>
      <c r="HO118" s="60">
        <v>8.0970242507490404</v>
      </c>
    </row>
    <row r="119" spans="1:223" ht="12" customHeight="1" x14ac:dyDescent="0.35">
      <c r="A119" s="61">
        <v>57</v>
      </c>
      <c r="B119" s="83">
        <v>8.1994547970112901</v>
      </c>
      <c r="C119" s="83">
        <v>8.1709278709701607</v>
      </c>
      <c r="D119" s="83">
        <v>2.85269260411294E-2</v>
      </c>
      <c r="E119" s="83">
        <v>0.69221037465385604</v>
      </c>
      <c r="F119" s="83">
        <v>0.69448495848645797</v>
      </c>
      <c r="G119" s="83">
        <v>0.69376701658102202</v>
      </c>
      <c r="H119" s="83">
        <v>6.5396922867852697E-3</v>
      </c>
      <c r="I119" s="83">
        <v>1.58745888538093E-3</v>
      </c>
      <c r="J119" s="83">
        <v>5.628815910986E-2</v>
      </c>
      <c r="K119" s="83">
        <v>2.87147114179063E-2</v>
      </c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  <c r="CT119" s="60"/>
      <c r="CU119" s="60"/>
      <c r="CV119" s="60"/>
      <c r="CW119" s="60"/>
      <c r="CX119" s="60"/>
      <c r="CY119" s="60"/>
      <c r="CZ119" s="60"/>
      <c r="DA119" s="60"/>
      <c r="DB119" s="60"/>
      <c r="DC119" s="60"/>
      <c r="DD119" s="60"/>
      <c r="DE119" s="60"/>
      <c r="DF119" s="60"/>
      <c r="DG119" s="60"/>
      <c r="DH119" s="60"/>
      <c r="DI119" s="60"/>
      <c r="DJ119" s="60"/>
      <c r="DK119" s="60"/>
      <c r="DL119" s="60"/>
      <c r="DM119" s="60"/>
      <c r="DN119" s="60"/>
      <c r="DO119" s="60"/>
      <c r="DP119" s="60"/>
      <c r="DQ119" s="60"/>
      <c r="DR119" s="60"/>
      <c r="DS119" s="60"/>
      <c r="DT119" s="60"/>
      <c r="DU119" s="60"/>
      <c r="DV119" s="60"/>
      <c r="DW119" s="60"/>
      <c r="DX119" s="60"/>
      <c r="DY119" s="60"/>
      <c r="DZ119" s="60"/>
      <c r="EA119" s="60"/>
      <c r="EB119" s="60"/>
      <c r="EC119" s="60"/>
      <c r="ED119" s="60"/>
      <c r="EE119" s="60"/>
      <c r="EF119" s="60"/>
      <c r="EG119" s="60"/>
      <c r="EH119" s="60"/>
      <c r="EI119" s="60"/>
      <c r="EJ119" s="60"/>
      <c r="EK119" s="60"/>
      <c r="EL119" s="60"/>
      <c r="EM119" s="60"/>
      <c r="EN119" s="60"/>
      <c r="EO119" s="60"/>
      <c r="EP119" s="60"/>
      <c r="EQ119" s="60"/>
      <c r="ER119" s="60"/>
      <c r="ES119" s="60"/>
      <c r="ET119" s="60"/>
      <c r="EU119" s="60"/>
      <c r="EV119" s="60"/>
      <c r="EW119" s="60"/>
      <c r="EX119" s="60"/>
      <c r="EY119" s="60"/>
      <c r="EZ119" s="60"/>
      <c r="FA119" s="60"/>
      <c r="FB119" s="60"/>
      <c r="FC119" s="60"/>
      <c r="FD119" s="60"/>
      <c r="FE119" s="60"/>
      <c r="FF119" s="60"/>
      <c r="FG119" s="60"/>
      <c r="FH119" s="60"/>
      <c r="FI119" s="60"/>
      <c r="FJ119" s="60"/>
      <c r="FK119" s="60"/>
      <c r="FL119" s="60"/>
      <c r="FM119" s="60"/>
      <c r="FN119" s="60"/>
      <c r="FO119" s="60"/>
      <c r="FP119" s="60"/>
      <c r="FQ119" s="60"/>
      <c r="FR119" s="60"/>
      <c r="FS119" s="60"/>
      <c r="FT119" s="60"/>
      <c r="FU119" s="60"/>
      <c r="FV119" s="60"/>
      <c r="FW119" s="60"/>
      <c r="FX119" s="60"/>
      <c r="FY119" s="60"/>
      <c r="FZ119" s="60"/>
      <c r="GA119" s="60"/>
      <c r="GB119" s="60"/>
      <c r="GC119" s="60"/>
      <c r="GD119" s="60"/>
      <c r="GE119" s="60"/>
      <c r="GF119" s="60"/>
      <c r="GG119" s="60"/>
      <c r="GH119" s="60"/>
      <c r="GI119" s="60"/>
      <c r="GJ119" s="60"/>
      <c r="GK119" s="60"/>
      <c r="GL119" s="60"/>
      <c r="GM119" s="60"/>
      <c r="GN119" s="60"/>
      <c r="GO119" s="60"/>
      <c r="GP119" s="60"/>
      <c r="GQ119" s="60"/>
      <c r="GR119" s="60"/>
      <c r="GS119" s="60">
        <v>8.1108522962356595</v>
      </c>
      <c r="GT119" s="60">
        <v>228.06934369781399</v>
      </c>
      <c r="GU119" s="60">
        <v>8.1373172670359999</v>
      </c>
      <c r="GV119" s="60">
        <v>228.06934369781399</v>
      </c>
      <c r="GW119" s="60">
        <v>8.1098775181188305</v>
      </c>
      <c r="GX119" s="60">
        <v>230.44505168850901</v>
      </c>
      <c r="GY119" s="60">
        <v>8.1204548286434104</v>
      </c>
      <c r="GZ119" s="60">
        <v>230.44505168850901</v>
      </c>
      <c r="HA119" s="60">
        <v>8.0338299309852008</v>
      </c>
      <c r="HB119" s="60">
        <v>230.44505168850901</v>
      </c>
      <c r="HC119" s="60">
        <v>8.1965024157770401</v>
      </c>
      <c r="HD119" s="60">
        <v>230.44505168850901</v>
      </c>
      <c r="HE119" s="60"/>
      <c r="HF119" s="60"/>
      <c r="HG119" s="60"/>
      <c r="HH119" s="60"/>
      <c r="HI119" s="60"/>
      <c r="HJ119" s="60"/>
      <c r="HK119" s="60"/>
      <c r="HL119" s="60">
        <v>3.1263102182338902E-2</v>
      </c>
      <c r="HM119" s="60">
        <v>2.6464970800338598E-2</v>
      </c>
      <c r="HN119" s="60">
        <v>2.6464970800338598E-2</v>
      </c>
      <c r="HO119" s="60">
        <v>8.1108522962356595</v>
      </c>
    </row>
    <row r="120" spans="1:223" ht="12" customHeight="1" x14ac:dyDescent="0.35">
      <c r="A120" s="61">
        <v>58</v>
      </c>
      <c r="B120" s="83">
        <v>8.1782861279959</v>
      </c>
      <c r="C120" s="83">
        <v>8.1927831811884992</v>
      </c>
      <c r="D120" s="83">
        <v>-1.4497053192604499E-2</v>
      </c>
      <c r="E120" s="83">
        <v>-0.35177328981613498</v>
      </c>
      <c r="F120" s="83">
        <v>-0.35353841821248899</v>
      </c>
      <c r="G120" s="83">
        <v>-0.35292133787873903</v>
      </c>
      <c r="H120" s="83">
        <v>9.9605694012359306E-3</v>
      </c>
      <c r="I120" s="83">
        <v>6.2874552550355798E-4</v>
      </c>
      <c r="J120" s="83">
        <v>-3.53992249913248E-2</v>
      </c>
      <c r="K120" s="83">
        <v>-1.46429048627254E-2</v>
      </c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  <c r="CT120" s="60"/>
      <c r="CU120" s="60"/>
      <c r="CV120" s="60"/>
      <c r="CW120" s="60"/>
      <c r="CX120" s="60"/>
      <c r="CY120" s="60"/>
      <c r="CZ120" s="60"/>
      <c r="DA120" s="60"/>
      <c r="DB120" s="60"/>
      <c r="DC120" s="60"/>
      <c r="DD120" s="60"/>
      <c r="DE120" s="60"/>
      <c r="DF120" s="60"/>
      <c r="DG120" s="60"/>
      <c r="DH120" s="60"/>
      <c r="DI120" s="60"/>
      <c r="DJ120" s="60"/>
      <c r="DK120" s="60"/>
      <c r="DL120" s="60"/>
      <c r="DM120" s="60"/>
      <c r="DN120" s="60"/>
      <c r="DO120" s="60"/>
      <c r="DP120" s="60"/>
      <c r="DQ120" s="60"/>
      <c r="DR120" s="60"/>
      <c r="DS120" s="60"/>
      <c r="DT120" s="60"/>
      <c r="DU120" s="60"/>
      <c r="DV120" s="60"/>
      <c r="DW120" s="60"/>
      <c r="DX120" s="60"/>
      <c r="DY120" s="60"/>
      <c r="DZ120" s="60"/>
      <c r="EA120" s="60"/>
      <c r="EB120" s="60"/>
      <c r="EC120" s="60"/>
      <c r="ED120" s="60"/>
      <c r="EE120" s="60"/>
      <c r="EF120" s="60"/>
      <c r="EG120" s="60"/>
      <c r="EH120" s="60"/>
      <c r="EI120" s="60"/>
      <c r="EJ120" s="60"/>
      <c r="EK120" s="60"/>
      <c r="EL120" s="60"/>
      <c r="EM120" s="60"/>
      <c r="EN120" s="60"/>
      <c r="EO120" s="60"/>
      <c r="EP120" s="60"/>
      <c r="EQ120" s="60"/>
      <c r="ER120" s="60"/>
      <c r="ES120" s="60"/>
      <c r="ET120" s="60"/>
      <c r="EU120" s="60"/>
      <c r="EV120" s="60"/>
      <c r="EW120" s="60"/>
      <c r="EX120" s="60"/>
      <c r="EY120" s="60"/>
      <c r="EZ120" s="60"/>
      <c r="FA120" s="60"/>
      <c r="FB120" s="60"/>
      <c r="FC120" s="60"/>
      <c r="FD120" s="60"/>
      <c r="FE120" s="60"/>
      <c r="FF120" s="60"/>
      <c r="FG120" s="60"/>
      <c r="FH120" s="60"/>
      <c r="FI120" s="60"/>
      <c r="FJ120" s="60"/>
      <c r="FK120" s="60"/>
      <c r="FL120" s="60"/>
      <c r="FM120" s="60"/>
      <c r="FN120" s="60"/>
      <c r="FO120" s="60"/>
      <c r="FP120" s="60"/>
      <c r="FQ120" s="60"/>
      <c r="FR120" s="60"/>
      <c r="FS120" s="60"/>
      <c r="FT120" s="60"/>
      <c r="FU120" s="60"/>
      <c r="FV120" s="60"/>
      <c r="FW120" s="60"/>
      <c r="FX120" s="60"/>
      <c r="FY120" s="60"/>
      <c r="FZ120" s="60"/>
      <c r="GA120" s="60"/>
      <c r="GB120" s="60"/>
      <c r="GC120" s="60"/>
      <c r="GD120" s="60"/>
      <c r="GE120" s="60"/>
      <c r="GF120" s="60"/>
      <c r="GG120" s="60"/>
      <c r="GH120" s="60"/>
      <c r="GI120" s="60"/>
      <c r="GJ120" s="60"/>
      <c r="GK120" s="60"/>
      <c r="GL120" s="60"/>
      <c r="GM120" s="60"/>
      <c r="GN120" s="60"/>
      <c r="GO120" s="60"/>
      <c r="GP120" s="60"/>
      <c r="GQ120" s="60"/>
      <c r="GR120" s="60"/>
      <c r="GS120" s="60">
        <v>8.0952800823520494</v>
      </c>
      <c r="GT120" s="60">
        <v>219.49352391698599</v>
      </c>
      <c r="GU120" s="60">
        <v>8.1159741889314994</v>
      </c>
      <c r="GV120" s="60">
        <v>219.49352391698599</v>
      </c>
      <c r="GW120" s="60">
        <v>8.11129726596468</v>
      </c>
      <c r="GX120" s="60">
        <v>231.20799955226499</v>
      </c>
      <c r="GY120" s="60">
        <v>8.1218058450207096</v>
      </c>
      <c r="GZ120" s="60">
        <v>231.20799955226499</v>
      </c>
      <c r="HA120" s="60">
        <v>8.0352175404003106</v>
      </c>
      <c r="HB120" s="60">
        <v>231.20799955226499</v>
      </c>
      <c r="HC120" s="60">
        <v>8.1978855705850808</v>
      </c>
      <c r="HD120" s="60">
        <v>231.20799955226499</v>
      </c>
      <c r="HE120" s="60"/>
      <c r="HF120" s="60"/>
      <c r="HG120" s="60"/>
      <c r="HH120" s="60"/>
      <c r="HI120" s="60"/>
      <c r="HJ120" s="60"/>
      <c r="HK120" s="60"/>
      <c r="HL120" s="60">
        <v>2.45947036574015E-2</v>
      </c>
      <c r="HM120" s="60">
        <v>2.0694106579446401E-2</v>
      </c>
      <c r="HN120" s="60">
        <v>2.0694106579446401E-2</v>
      </c>
      <c r="HO120" s="60">
        <v>8.0952800823520494</v>
      </c>
    </row>
    <row r="121" spans="1:223" ht="12" customHeight="1" x14ac:dyDescent="0.35">
      <c r="A121" s="61">
        <v>59</v>
      </c>
      <c r="B121" s="83">
        <v>8.2208313444454202</v>
      </c>
      <c r="C121" s="83">
        <v>8.2042553868378292</v>
      </c>
      <c r="D121" s="83">
        <v>1.65759576075892E-2</v>
      </c>
      <c r="E121" s="83">
        <v>0.40221823442360299</v>
      </c>
      <c r="F121" s="83">
        <v>0.40471998005293303</v>
      </c>
      <c r="G121" s="83">
        <v>0.40404481819493998</v>
      </c>
      <c r="H121" s="83">
        <v>1.23246371690713E-2</v>
      </c>
      <c r="I121" s="83">
        <v>1.0219725160599601E-3</v>
      </c>
      <c r="J121" s="83">
        <v>4.5134590077349102E-2</v>
      </c>
      <c r="K121" s="83">
        <v>1.6782799522383901E-2</v>
      </c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  <c r="CT121" s="60"/>
      <c r="CU121" s="60"/>
      <c r="CV121" s="60"/>
      <c r="CW121" s="60"/>
      <c r="CX121" s="60"/>
      <c r="CY121" s="60"/>
      <c r="CZ121" s="60"/>
      <c r="DA121" s="60"/>
      <c r="DB121" s="60"/>
      <c r="DC121" s="60"/>
      <c r="DD121" s="60"/>
      <c r="DE121" s="60"/>
      <c r="DF121" s="60"/>
      <c r="DG121" s="60"/>
      <c r="DH121" s="60"/>
      <c r="DI121" s="60"/>
      <c r="DJ121" s="60"/>
      <c r="DK121" s="60"/>
      <c r="DL121" s="60"/>
      <c r="DM121" s="60"/>
      <c r="DN121" s="60"/>
      <c r="DO121" s="60"/>
      <c r="DP121" s="60"/>
      <c r="DQ121" s="60"/>
      <c r="DR121" s="60"/>
      <c r="DS121" s="60"/>
      <c r="DT121" s="60"/>
      <c r="DU121" s="60"/>
      <c r="DV121" s="60"/>
      <c r="DW121" s="60"/>
      <c r="DX121" s="60"/>
      <c r="DY121" s="60"/>
      <c r="DZ121" s="60"/>
      <c r="EA121" s="60"/>
      <c r="EB121" s="60"/>
      <c r="EC121" s="60"/>
      <c r="ED121" s="60"/>
      <c r="EE121" s="60"/>
      <c r="EF121" s="60"/>
      <c r="EG121" s="60"/>
      <c r="EH121" s="60"/>
      <c r="EI121" s="60"/>
      <c r="EJ121" s="60"/>
      <c r="EK121" s="60"/>
      <c r="EL121" s="60"/>
      <c r="EM121" s="60"/>
      <c r="EN121" s="60"/>
      <c r="EO121" s="60"/>
      <c r="EP121" s="60"/>
      <c r="EQ121" s="60"/>
      <c r="ER121" s="60"/>
      <c r="ES121" s="60"/>
      <c r="ET121" s="60"/>
      <c r="EU121" s="60"/>
      <c r="EV121" s="60"/>
      <c r="EW121" s="60"/>
      <c r="EX121" s="60"/>
      <c r="EY121" s="60"/>
      <c r="EZ121" s="60"/>
      <c r="FA121" s="60"/>
      <c r="FB121" s="60"/>
      <c r="FC121" s="60"/>
      <c r="FD121" s="60"/>
      <c r="FE121" s="60"/>
      <c r="FF121" s="60"/>
      <c r="FG121" s="60"/>
      <c r="FH121" s="60"/>
      <c r="FI121" s="60"/>
      <c r="FJ121" s="60"/>
      <c r="FK121" s="60"/>
      <c r="FL121" s="60"/>
      <c r="FM121" s="60"/>
      <c r="FN121" s="60"/>
      <c r="FO121" s="60"/>
      <c r="FP121" s="60"/>
      <c r="FQ121" s="60"/>
      <c r="FR121" s="60"/>
      <c r="FS121" s="60"/>
      <c r="FT121" s="60"/>
      <c r="FU121" s="60"/>
      <c r="FV121" s="60"/>
      <c r="FW121" s="60"/>
      <c r="FX121" s="60"/>
      <c r="FY121" s="60"/>
      <c r="FZ121" s="60"/>
      <c r="GA121" s="60"/>
      <c r="GB121" s="60"/>
      <c r="GC121" s="60"/>
      <c r="GD121" s="60"/>
      <c r="GE121" s="60"/>
      <c r="GF121" s="60"/>
      <c r="GG121" s="60"/>
      <c r="GH121" s="60"/>
      <c r="GI121" s="60"/>
      <c r="GJ121" s="60"/>
      <c r="GK121" s="60"/>
      <c r="GL121" s="60"/>
      <c r="GM121" s="60"/>
      <c r="GN121" s="60"/>
      <c r="GO121" s="60"/>
      <c r="GP121" s="60"/>
      <c r="GQ121" s="60"/>
      <c r="GR121" s="60"/>
      <c r="GS121" s="60">
        <v>8.1733933853326892</v>
      </c>
      <c r="GT121" s="60">
        <v>262.51153110941698</v>
      </c>
      <c r="GU121" s="60">
        <v>8.1839348099648301</v>
      </c>
      <c r="GV121" s="60">
        <v>262.51153110941698</v>
      </c>
      <c r="GW121" s="60">
        <v>8.1121032316983506</v>
      </c>
      <c r="GX121" s="60">
        <v>231.64191813054799</v>
      </c>
      <c r="GY121" s="60">
        <v>8.1225757223158794</v>
      </c>
      <c r="GZ121" s="60">
        <v>231.64191813054799</v>
      </c>
      <c r="HA121" s="60">
        <v>8.0360066256029103</v>
      </c>
      <c r="HB121" s="60">
        <v>231.64191813054799</v>
      </c>
      <c r="HC121" s="60">
        <v>8.1986723284113197</v>
      </c>
      <c r="HD121" s="60">
        <v>231.64191813054799</v>
      </c>
      <c r="HE121" s="60"/>
      <c r="HF121" s="60"/>
      <c r="HG121" s="60"/>
      <c r="HH121" s="60"/>
      <c r="HI121" s="60"/>
      <c r="HJ121" s="60"/>
      <c r="HK121" s="60"/>
      <c r="HL121" s="60">
        <v>1.3252788811949001E-2</v>
      </c>
      <c r="HM121" s="60">
        <v>1.0541424632140899E-2</v>
      </c>
      <c r="HN121" s="60">
        <v>1.0541424632140899E-2</v>
      </c>
      <c r="HO121" s="60">
        <v>8.1733933853326892</v>
      </c>
    </row>
    <row r="122" spans="1:223" ht="12" customHeight="1" x14ac:dyDescent="0.35">
      <c r="A122" s="61">
        <v>60</v>
      </c>
      <c r="B122" s="83">
        <v>8.16307321500725</v>
      </c>
      <c r="C122" s="83">
        <v>8.1878561955664999</v>
      </c>
      <c r="D122" s="83">
        <v>-2.4782980559248099E-2</v>
      </c>
      <c r="E122" s="83">
        <v>-0.60136294507240895</v>
      </c>
      <c r="F122" s="83">
        <v>-0.60410741268520796</v>
      </c>
      <c r="G122" s="83">
        <v>-0.60334158945424399</v>
      </c>
      <c r="H122" s="83">
        <v>9.0653863196201896E-3</v>
      </c>
      <c r="I122" s="83">
        <v>1.66932021012324E-3</v>
      </c>
      <c r="J122" s="83">
        <v>-5.7707720783052002E-2</v>
      </c>
      <c r="K122" s="83">
        <v>-2.50097031803167E-2</v>
      </c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  <c r="CT122" s="60"/>
      <c r="CU122" s="60"/>
      <c r="CV122" s="60"/>
      <c r="CW122" s="60"/>
      <c r="CX122" s="60"/>
      <c r="CY122" s="60"/>
      <c r="CZ122" s="60"/>
      <c r="DA122" s="60"/>
      <c r="DB122" s="60"/>
      <c r="DC122" s="60"/>
      <c r="DD122" s="60"/>
      <c r="DE122" s="60"/>
      <c r="DF122" s="60"/>
      <c r="DG122" s="60"/>
      <c r="DH122" s="60"/>
      <c r="DI122" s="60"/>
      <c r="DJ122" s="60"/>
      <c r="DK122" s="60"/>
      <c r="DL122" s="60"/>
      <c r="DM122" s="60"/>
      <c r="DN122" s="60"/>
      <c r="DO122" s="60"/>
      <c r="DP122" s="60"/>
      <c r="DQ122" s="60"/>
      <c r="DR122" s="60"/>
      <c r="DS122" s="60"/>
      <c r="DT122" s="60"/>
      <c r="DU122" s="60"/>
      <c r="DV122" s="60"/>
      <c r="DW122" s="60"/>
      <c r="DX122" s="60"/>
      <c r="DY122" s="60"/>
      <c r="DZ122" s="60"/>
      <c r="EA122" s="60"/>
      <c r="EB122" s="60"/>
      <c r="EC122" s="60"/>
      <c r="ED122" s="60"/>
      <c r="EE122" s="60"/>
      <c r="EF122" s="60"/>
      <c r="EG122" s="60"/>
      <c r="EH122" s="60"/>
      <c r="EI122" s="60"/>
      <c r="EJ122" s="60"/>
      <c r="EK122" s="60"/>
      <c r="EL122" s="60"/>
      <c r="EM122" s="60"/>
      <c r="EN122" s="60"/>
      <c r="EO122" s="60"/>
      <c r="EP122" s="60"/>
      <c r="EQ122" s="60"/>
      <c r="ER122" s="60"/>
      <c r="ES122" s="60"/>
      <c r="ET122" s="60"/>
      <c r="EU122" s="60"/>
      <c r="EV122" s="60"/>
      <c r="EW122" s="60"/>
      <c r="EX122" s="60"/>
      <c r="EY122" s="60"/>
      <c r="EZ122" s="60"/>
      <c r="FA122" s="60"/>
      <c r="FB122" s="60"/>
      <c r="FC122" s="60"/>
      <c r="FD122" s="60"/>
      <c r="FE122" s="60"/>
      <c r="FF122" s="60"/>
      <c r="FG122" s="60"/>
      <c r="FH122" s="60"/>
      <c r="FI122" s="60"/>
      <c r="FJ122" s="60"/>
      <c r="FK122" s="60"/>
      <c r="FL122" s="60"/>
      <c r="FM122" s="60"/>
      <c r="FN122" s="60"/>
      <c r="FO122" s="60"/>
      <c r="FP122" s="60"/>
      <c r="FQ122" s="60"/>
      <c r="FR122" s="60"/>
      <c r="FS122" s="60"/>
      <c r="FT122" s="60"/>
      <c r="FU122" s="60"/>
      <c r="FV122" s="60"/>
      <c r="FW122" s="60"/>
      <c r="FX122" s="60"/>
      <c r="FY122" s="60"/>
      <c r="FZ122" s="60"/>
      <c r="GA122" s="60"/>
      <c r="GB122" s="60"/>
      <c r="GC122" s="60"/>
      <c r="GD122" s="60"/>
      <c r="GE122" s="60"/>
      <c r="GF122" s="60"/>
      <c r="GG122" s="60"/>
      <c r="GH122" s="60"/>
      <c r="GI122" s="60"/>
      <c r="GJ122" s="60"/>
      <c r="GK122" s="60"/>
      <c r="GL122" s="60"/>
      <c r="GM122" s="60"/>
      <c r="GN122" s="60"/>
      <c r="GO122" s="60"/>
      <c r="GP122" s="60"/>
      <c r="GQ122" s="60"/>
      <c r="GR122" s="60"/>
      <c r="GS122" s="60">
        <v>8.1714488108572407</v>
      </c>
      <c r="GT122" s="60">
        <v>261.44062877166999</v>
      </c>
      <c r="GU122" s="60">
        <v>8.1844751710071808</v>
      </c>
      <c r="GV122" s="60">
        <v>261.44062877166999</v>
      </c>
      <c r="GW122" s="60">
        <v>8.1121252661578307</v>
      </c>
      <c r="GX122" s="60">
        <v>231.653789433355</v>
      </c>
      <c r="GY122" s="60">
        <v>8.1225968003450308</v>
      </c>
      <c r="GZ122" s="60">
        <v>231.653789433355</v>
      </c>
      <c r="HA122" s="60">
        <v>8.0360282126335303</v>
      </c>
      <c r="HB122" s="60">
        <v>231.653789433355</v>
      </c>
      <c r="HC122" s="60">
        <v>8.1986938538693295</v>
      </c>
      <c r="HD122" s="60">
        <v>231.653789433355</v>
      </c>
      <c r="HE122" s="60"/>
      <c r="HF122" s="60"/>
      <c r="HG122" s="60"/>
      <c r="HH122" s="60"/>
      <c r="HI122" s="60"/>
      <c r="HJ122" s="60"/>
      <c r="HK122" s="60"/>
      <c r="HL122" s="60">
        <v>1.49800653660879E-2</v>
      </c>
      <c r="HM122" s="60">
        <v>1.30263601499419E-2</v>
      </c>
      <c r="HN122" s="60">
        <v>1.30263601499419E-2</v>
      </c>
      <c r="HO122" s="60">
        <v>8.1714488108572407</v>
      </c>
    </row>
    <row r="123" spans="1:223" ht="12" customHeight="1" x14ac:dyDescent="0.35">
      <c r="A123" s="61">
        <v>61</v>
      </c>
      <c r="B123" s="83">
        <v>8.2156366661718305</v>
      </c>
      <c r="C123" s="83">
        <v>8.2293268534051407</v>
      </c>
      <c r="D123" s="83">
        <v>-1.3690187233313699E-2</v>
      </c>
      <c r="E123" s="83">
        <v>-0.33219455963080502</v>
      </c>
      <c r="F123" s="83">
        <v>-0.33537100031873701</v>
      </c>
      <c r="G123" s="83">
        <v>-0.33477727951953701</v>
      </c>
      <c r="H123" s="83">
        <v>1.8853138630617199E-2</v>
      </c>
      <c r="I123" s="83">
        <v>1.08061417203453E-3</v>
      </c>
      <c r="J123" s="83">
        <v>-4.6406711780634401E-2</v>
      </c>
      <c r="K123" s="83">
        <v>-1.3953249785874399E-2</v>
      </c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  <c r="CT123" s="60"/>
      <c r="CU123" s="60"/>
      <c r="CV123" s="60"/>
      <c r="CW123" s="60"/>
      <c r="CX123" s="60"/>
      <c r="CY123" s="60"/>
      <c r="CZ123" s="60"/>
      <c r="DA123" s="60"/>
      <c r="DB123" s="60"/>
      <c r="DC123" s="60"/>
      <c r="DD123" s="60"/>
      <c r="DE123" s="60"/>
      <c r="DF123" s="60"/>
      <c r="DG123" s="60"/>
      <c r="DH123" s="60"/>
      <c r="DI123" s="60"/>
      <c r="DJ123" s="60"/>
      <c r="DK123" s="60"/>
      <c r="DL123" s="60"/>
      <c r="DM123" s="60"/>
      <c r="DN123" s="60"/>
      <c r="DO123" s="60"/>
      <c r="DP123" s="60"/>
      <c r="DQ123" s="60"/>
      <c r="DR123" s="60"/>
      <c r="DS123" s="60"/>
      <c r="DT123" s="60"/>
      <c r="DU123" s="60"/>
      <c r="DV123" s="60"/>
      <c r="DW123" s="60"/>
      <c r="DX123" s="60"/>
      <c r="DY123" s="60"/>
      <c r="DZ123" s="60"/>
      <c r="EA123" s="60"/>
      <c r="EB123" s="60"/>
      <c r="EC123" s="60"/>
      <c r="ED123" s="60"/>
      <c r="EE123" s="60"/>
      <c r="EF123" s="60"/>
      <c r="EG123" s="60"/>
      <c r="EH123" s="60"/>
      <c r="EI123" s="60"/>
      <c r="EJ123" s="60"/>
      <c r="EK123" s="60"/>
      <c r="EL123" s="60"/>
      <c r="EM123" s="60"/>
      <c r="EN123" s="60"/>
      <c r="EO123" s="60"/>
      <c r="EP123" s="60"/>
      <c r="EQ123" s="60"/>
      <c r="ER123" s="60"/>
      <c r="ES123" s="60"/>
      <c r="ET123" s="60"/>
      <c r="EU123" s="60"/>
      <c r="EV123" s="60"/>
      <c r="EW123" s="60"/>
      <c r="EX123" s="60"/>
      <c r="EY123" s="60"/>
      <c r="EZ123" s="60"/>
      <c r="FA123" s="60"/>
      <c r="FB123" s="60"/>
      <c r="FC123" s="60"/>
      <c r="FD123" s="60"/>
      <c r="FE123" s="60"/>
      <c r="FF123" s="60"/>
      <c r="FG123" s="60"/>
      <c r="FH123" s="60"/>
      <c r="FI123" s="60"/>
      <c r="FJ123" s="60"/>
      <c r="FK123" s="60"/>
      <c r="FL123" s="60"/>
      <c r="FM123" s="60"/>
      <c r="FN123" s="60"/>
      <c r="FO123" s="60"/>
      <c r="FP123" s="60"/>
      <c r="FQ123" s="60"/>
      <c r="FR123" s="60"/>
      <c r="FS123" s="60"/>
      <c r="FT123" s="60"/>
      <c r="FU123" s="60"/>
      <c r="FV123" s="60"/>
      <c r="FW123" s="60"/>
      <c r="FX123" s="60"/>
      <c r="FY123" s="60"/>
      <c r="FZ123" s="60"/>
      <c r="GA123" s="60"/>
      <c r="GB123" s="60"/>
      <c r="GC123" s="60"/>
      <c r="GD123" s="60"/>
      <c r="GE123" s="60"/>
      <c r="GF123" s="60"/>
      <c r="GG123" s="60"/>
      <c r="GH123" s="60"/>
      <c r="GI123" s="60"/>
      <c r="GJ123" s="60"/>
      <c r="GK123" s="60"/>
      <c r="GL123" s="60"/>
      <c r="GM123" s="60"/>
      <c r="GN123" s="60"/>
      <c r="GO123" s="60"/>
      <c r="GP123" s="60"/>
      <c r="GQ123" s="60"/>
      <c r="GR123" s="60"/>
      <c r="GS123" s="60">
        <v>8.2007226884593294</v>
      </c>
      <c r="GT123" s="60">
        <v>277.56213214157799</v>
      </c>
      <c r="GU123" s="60">
        <v>8.1915680772668793</v>
      </c>
      <c r="GV123" s="60">
        <v>277.56213214157799</v>
      </c>
      <c r="GW123" s="60">
        <v>8.1141325616330899</v>
      </c>
      <c r="GX123" s="60">
        <v>232.73712874358699</v>
      </c>
      <c r="GY123" s="60">
        <v>8.1245238206269992</v>
      </c>
      <c r="GZ123" s="60">
        <v>232.73712874358699</v>
      </c>
      <c r="HA123" s="60">
        <v>8.0379979444903498</v>
      </c>
      <c r="HB123" s="60">
        <v>232.73712874358699</v>
      </c>
      <c r="HC123" s="60">
        <v>8.2006584377697394</v>
      </c>
      <c r="HD123" s="60">
        <v>232.73712874358699</v>
      </c>
      <c r="HE123" s="60"/>
      <c r="HF123" s="60"/>
      <c r="HG123" s="60"/>
      <c r="HH123" s="60"/>
      <c r="HI123" s="60"/>
      <c r="HJ123" s="60"/>
      <c r="HK123" s="60"/>
      <c r="HL123" s="60">
        <v>-1.36823034025831E-2</v>
      </c>
      <c r="HM123" s="60">
        <v>-9.1546111924483108E-3</v>
      </c>
      <c r="HN123" s="60">
        <v>-9.1546111924483108E-3</v>
      </c>
      <c r="HO123" s="60">
        <v>8.2007226884593294</v>
      </c>
    </row>
    <row r="124" spans="1:223" ht="12" customHeight="1" x14ac:dyDescent="0.35">
      <c r="A124" s="61">
        <v>62</v>
      </c>
      <c r="B124" s="83">
        <v>8.1351438438959391</v>
      </c>
      <c r="C124" s="83">
        <v>8.1379076960027206</v>
      </c>
      <c r="D124" s="83">
        <v>-2.7638521067814299E-3</v>
      </c>
      <c r="E124" s="83">
        <v>-6.70653087390021E-2</v>
      </c>
      <c r="F124" s="83">
        <v>-6.7202035914619193E-2</v>
      </c>
      <c r="G124" s="83">
        <v>-6.7068637084075497E-2</v>
      </c>
      <c r="H124" s="83">
        <v>4.0649984282500502E-3</v>
      </c>
      <c r="I124" s="95">
        <v>9.2164623108562805E-6</v>
      </c>
      <c r="J124" s="83">
        <v>-4.2848357044042102E-3</v>
      </c>
      <c r="K124" s="83">
        <v>-2.7751330181383501E-3</v>
      </c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  <c r="CT124" s="60"/>
      <c r="CU124" s="60"/>
      <c r="CV124" s="60"/>
      <c r="CW124" s="60"/>
      <c r="CX124" s="60"/>
      <c r="CY124" s="60"/>
      <c r="CZ124" s="60"/>
      <c r="DA124" s="60"/>
      <c r="DB124" s="60"/>
      <c r="DC124" s="60"/>
      <c r="DD124" s="60"/>
      <c r="DE124" s="60"/>
      <c r="DF124" s="60"/>
      <c r="DG124" s="60"/>
      <c r="DH124" s="60"/>
      <c r="DI124" s="60"/>
      <c r="DJ124" s="60"/>
      <c r="DK124" s="60"/>
      <c r="DL124" s="60"/>
      <c r="DM124" s="60"/>
      <c r="DN124" s="60"/>
      <c r="DO124" s="60"/>
      <c r="DP124" s="60"/>
      <c r="DQ124" s="60"/>
      <c r="DR124" s="60"/>
      <c r="DS124" s="60"/>
      <c r="DT124" s="60"/>
      <c r="DU124" s="60"/>
      <c r="DV124" s="60"/>
      <c r="DW124" s="60"/>
      <c r="DX124" s="60"/>
      <c r="DY124" s="60"/>
      <c r="DZ124" s="60"/>
      <c r="EA124" s="60"/>
      <c r="EB124" s="60"/>
      <c r="EC124" s="60"/>
      <c r="ED124" s="60"/>
      <c r="EE124" s="60"/>
      <c r="EF124" s="60"/>
      <c r="EG124" s="60"/>
      <c r="EH124" s="60"/>
      <c r="EI124" s="60"/>
      <c r="EJ124" s="60"/>
      <c r="EK124" s="60"/>
      <c r="EL124" s="60"/>
      <c r="EM124" s="60"/>
      <c r="EN124" s="60"/>
      <c r="EO124" s="60"/>
      <c r="EP124" s="60"/>
      <c r="EQ124" s="60"/>
      <c r="ER124" s="60"/>
      <c r="ES124" s="60"/>
      <c r="ET124" s="60"/>
      <c r="EU124" s="60"/>
      <c r="EV124" s="60"/>
      <c r="EW124" s="60"/>
      <c r="EX124" s="60"/>
      <c r="EY124" s="60"/>
      <c r="EZ124" s="60"/>
      <c r="FA124" s="60"/>
      <c r="FB124" s="60"/>
      <c r="FC124" s="60"/>
      <c r="FD124" s="60"/>
      <c r="FE124" s="60"/>
      <c r="FF124" s="60"/>
      <c r="FG124" s="60"/>
      <c r="FH124" s="60"/>
      <c r="FI124" s="60"/>
      <c r="FJ124" s="60"/>
      <c r="FK124" s="60"/>
      <c r="FL124" s="60"/>
      <c r="FM124" s="60"/>
      <c r="FN124" s="60"/>
      <c r="FO124" s="60"/>
      <c r="FP124" s="60"/>
      <c r="FQ124" s="60"/>
      <c r="FR124" s="60"/>
      <c r="FS124" s="60"/>
      <c r="FT124" s="60"/>
      <c r="FU124" s="60"/>
      <c r="FV124" s="60"/>
      <c r="FW124" s="60"/>
      <c r="FX124" s="60"/>
      <c r="FY124" s="60"/>
      <c r="FZ124" s="60"/>
      <c r="GA124" s="60"/>
      <c r="GB124" s="60"/>
      <c r="GC124" s="60"/>
      <c r="GD124" s="60"/>
      <c r="GE124" s="60"/>
      <c r="GF124" s="60"/>
      <c r="GG124" s="60"/>
      <c r="GH124" s="60"/>
      <c r="GI124" s="60"/>
      <c r="GJ124" s="60"/>
      <c r="GK124" s="60"/>
      <c r="GL124" s="60"/>
      <c r="GM124" s="60"/>
      <c r="GN124" s="60"/>
      <c r="GO124" s="60"/>
      <c r="GP124" s="60"/>
      <c r="GQ124" s="60"/>
      <c r="GR124" s="60"/>
      <c r="GS124" s="60">
        <v>8.2006585595721795</v>
      </c>
      <c r="GT124" s="60">
        <v>277.52681553322498</v>
      </c>
      <c r="GU124" s="60">
        <v>8.1921138372611697</v>
      </c>
      <c r="GV124" s="60">
        <v>277.52681553322498</v>
      </c>
      <c r="GW124" s="60">
        <v>8.1143646494092607</v>
      </c>
      <c r="GX124" s="60">
        <v>232.862630570048</v>
      </c>
      <c r="GY124" s="60">
        <v>8.1247475123178408</v>
      </c>
      <c r="GZ124" s="60">
        <v>232.862630570048</v>
      </c>
      <c r="HA124" s="60">
        <v>8.0382261022999906</v>
      </c>
      <c r="HB124" s="60">
        <v>232.862630570048</v>
      </c>
      <c r="HC124" s="60">
        <v>8.2008860594271091</v>
      </c>
      <c r="HD124" s="60">
        <v>232.862630570048</v>
      </c>
      <c r="HE124" s="60"/>
      <c r="HF124" s="60"/>
      <c r="HG124" s="60"/>
      <c r="HH124" s="60"/>
      <c r="HI124" s="60"/>
      <c r="HJ124" s="60"/>
      <c r="HK124" s="60"/>
      <c r="HL124" s="60">
        <v>-1.32527888119497E-2</v>
      </c>
      <c r="HM124" s="60">
        <v>-8.5447223110115492E-3</v>
      </c>
      <c r="HN124" s="60">
        <v>-8.5447223110115492E-3</v>
      </c>
      <c r="HO124" s="60">
        <v>8.2006585595721795</v>
      </c>
    </row>
    <row r="125" spans="1:223" ht="12" customHeight="1" x14ac:dyDescent="0.35">
      <c r="A125" s="61">
        <v>63</v>
      </c>
      <c r="B125" s="83">
        <v>8.1035878552705292</v>
      </c>
      <c r="C125" s="83">
        <v>8.1002185895474703</v>
      </c>
      <c r="D125" s="83">
        <v>3.3692657230624001E-3</v>
      </c>
      <c r="E125" s="83">
        <v>8.1755765942213801E-2</v>
      </c>
      <c r="F125" s="83">
        <v>8.1969253621157798E-2</v>
      </c>
      <c r="G125" s="83">
        <v>8.1806900237700403E-2</v>
      </c>
      <c r="H125" s="83">
        <v>5.2021863518979302E-3</v>
      </c>
      <c r="I125" s="95">
        <v>1.7568029368432601E-5</v>
      </c>
      <c r="J125" s="83">
        <v>5.9158271835537202E-3</v>
      </c>
      <c r="K125" s="83">
        <v>3.3868849296187099E-3</v>
      </c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  <c r="CR125" s="60"/>
      <c r="CS125" s="60"/>
      <c r="CT125" s="60"/>
      <c r="CU125" s="60"/>
      <c r="CV125" s="60"/>
      <c r="CW125" s="60"/>
      <c r="CX125" s="60"/>
      <c r="CY125" s="60"/>
      <c r="CZ125" s="60"/>
      <c r="DA125" s="60"/>
      <c r="DB125" s="60"/>
      <c r="DC125" s="60"/>
      <c r="DD125" s="60"/>
      <c r="DE125" s="60"/>
      <c r="DF125" s="60"/>
      <c r="DG125" s="60"/>
      <c r="DH125" s="60"/>
      <c r="DI125" s="60"/>
      <c r="DJ125" s="60"/>
      <c r="DK125" s="60"/>
      <c r="DL125" s="60"/>
      <c r="DM125" s="60"/>
      <c r="DN125" s="60"/>
      <c r="DO125" s="60"/>
      <c r="DP125" s="60"/>
      <c r="DQ125" s="60"/>
      <c r="DR125" s="60"/>
      <c r="DS125" s="60"/>
      <c r="DT125" s="60"/>
      <c r="DU125" s="60"/>
      <c r="DV125" s="60"/>
      <c r="DW125" s="60"/>
      <c r="DX125" s="60"/>
      <c r="DY125" s="60"/>
      <c r="DZ125" s="60"/>
      <c r="EA125" s="60"/>
      <c r="EB125" s="60"/>
      <c r="EC125" s="60"/>
      <c r="ED125" s="60"/>
      <c r="EE125" s="60"/>
      <c r="EF125" s="60"/>
      <c r="EG125" s="60"/>
      <c r="EH125" s="60"/>
      <c r="EI125" s="60"/>
      <c r="EJ125" s="60"/>
      <c r="EK125" s="60"/>
      <c r="EL125" s="60"/>
      <c r="EM125" s="60"/>
      <c r="EN125" s="60"/>
      <c r="EO125" s="60"/>
      <c r="EP125" s="60"/>
      <c r="EQ125" s="60"/>
      <c r="ER125" s="60"/>
      <c r="ES125" s="60"/>
      <c r="ET125" s="60"/>
      <c r="EU125" s="60"/>
      <c r="EV125" s="60"/>
      <c r="EW125" s="60"/>
      <c r="EX125" s="60"/>
      <c r="EY125" s="60"/>
      <c r="EZ125" s="60"/>
      <c r="FA125" s="60"/>
      <c r="FB125" s="60"/>
      <c r="FC125" s="60"/>
      <c r="FD125" s="60"/>
      <c r="FE125" s="60"/>
      <c r="FF125" s="60"/>
      <c r="FG125" s="60"/>
      <c r="FH125" s="60"/>
      <c r="FI125" s="60"/>
      <c r="FJ125" s="60"/>
      <c r="FK125" s="60"/>
      <c r="FL125" s="60"/>
      <c r="FM125" s="60"/>
      <c r="FN125" s="60"/>
      <c r="FO125" s="60"/>
      <c r="FP125" s="60"/>
      <c r="FQ125" s="60"/>
      <c r="FR125" s="60"/>
      <c r="FS125" s="60"/>
      <c r="FT125" s="60"/>
      <c r="FU125" s="60"/>
      <c r="FV125" s="60"/>
      <c r="FW125" s="60"/>
      <c r="FX125" s="60"/>
      <c r="FY125" s="60"/>
      <c r="FZ125" s="60"/>
      <c r="GA125" s="60"/>
      <c r="GB125" s="60"/>
      <c r="GC125" s="60"/>
      <c r="GD125" s="60"/>
      <c r="GE125" s="60"/>
      <c r="GF125" s="60"/>
      <c r="GG125" s="60"/>
      <c r="GH125" s="60"/>
      <c r="GI125" s="60"/>
      <c r="GJ125" s="60"/>
      <c r="GK125" s="60"/>
      <c r="GL125" s="60"/>
      <c r="GM125" s="60"/>
      <c r="GN125" s="60"/>
      <c r="GO125" s="60"/>
      <c r="GP125" s="60"/>
      <c r="GQ125" s="60"/>
      <c r="GR125" s="60"/>
      <c r="GS125" s="60">
        <v>8.1922732167841197</v>
      </c>
      <c r="GT125" s="60">
        <v>272.90889870467402</v>
      </c>
      <c r="GU125" s="60">
        <v>8.1885701063864804</v>
      </c>
      <c r="GV125" s="60">
        <v>272.90889870467402</v>
      </c>
      <c r="GW125" s="60">
        <v>8.1148476460697303</v>
      </c>
      <c r="GX125" s="60">
        <v>233.12397617202399</v>
      </c>
      <c r="GY125" s="60">
        <v>8.1252136329932103</v>
      </c>
      <c r="GZ125" s="60">
        <v>233.12397617202399</v>
      </c>
      <c r="HA125" s="60">
        <v>8.0387011991434498</v>
      </c>
      <c r="HB125" s="60">
        <v>233.12397617202399</v>
      </c>
      <c r="HC125" s="60">
        <v>8.2013600799194908</v>
      </c>
      <c r="HD125" s="60">
        <v>233.12397617202399</v>
      </c>
      <c r="HE125" s="60"/>
      <c r="HF125" s="60"/>
      <c r="HG125" s="60"/>
      <c r="HH125" s="60"/>
      <c r="HI125" s="60"/>
      <c r="HJ125" s="60"/>
      <c r="HK125" s="60"/>
      <c r="HL125" s="60">
        <v>-6.1290075874099702E-3</v>
      </c>
      <c r="HM125" s="60">
        <v>-3.7031103976357099E-3</v>
      </c>
      <c r="HN125" s="60">
        <v>-3.7031103976357099E-3</v>
      </c>
      <c r="HO125" s="60">
        <v>8.1922732167841197</v>
      </c>
    </row>
    <row r="126" spans="1:223" ht="12" customHeight="1" x14ac:dyDescent="0.35">
      <c r="A126" s="61">
        <v>64</v>
      </c>
      <c r="B126" s="83">
        <v>8.1039445169967692</v>
      </c>
      <c r="C126" s="83">
        <v>8.1552242229562903</v>
      </c>
      <c r="D126" s="83">
        <v>-5.1279705959515802E-2</v>
      </c>
      <c r="E126" s="83">
        <v>-1.24431017990506</v>
      </c>
      <c r="F126" s="83">
        <v>-1.24740667092694</v>
      </c>
      <c r="G126" s="83">
        <v>-1.24879616373192</v>
      </c>
      <c r="H126" s="83">
        <v>4.95852365999959E-3</v>
      </c>
      <c r="I126" s="83">
        <v>3.8770136929603201E-3</v>
      </c>
      <c r="J126" s="83">
        <v>-8.8155042454740901E-2</v>
      </c>
      <c r="K126" s="83">
        <v>-5.1535244689633199E-2</v>
      </c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  <c r="CT126" s="60"/>
      <c r="CU126" s="60"/>
      <c r="CV126" s="60"/>
      <c r="CW126" s="60"/>
      <c r="CX126" s="60"/>
      <c r="CY126" s="60"/>
      <c r="CZ126" s="60"/>
      <c r="DA126" s="60"/>
      <c r="DB126" s="60"/>
      <c r="DC126" s="60"/>
      <c r="DD126" s="60"/>
      <c r="DE126" s="60"/>
      <c r="DF126" s="60"/>
      <c r="DG126" s="60"/>
      <c r="DH126" s="60"/>
      <c r="DI126" s="60"/>
      <c r="DJ126" s="60"/>
      <c r="DK126" s="60"/>
      <c r="DL126" s="60"/>
      <c r="DM126" s="60"/>
      <c r="DN126" s="60"/>
      <c r="DO126" s="60"/>
      <c r="DP126" s="60"/>
      <c r="DQ126" s="60"/>
      <c r="DR126" s="60"/>
      <c r="DS126" s="60"/>
      <c r="DT126" s="60"/>
      <c r="DU126" s="60"/>
      <c r="DV126" s="60"/>
      <c r="DW126" s="60"/>
      <c r="DX126" s="60"/>
      <c r="DY126" s="60"/>
      <c r="DZ126" s="60"/>
      <c r="EA126" s="60"/>
      <c r="EB126" s="60"/>
      <c r="EC126" s="60"/>
      <c r="ED126" s="60"/>
      <c r="EE126" s="60"/>
      <c r="EF126" s="60"/>
      <c r="EG126" s="60"/>
      <c r="EH126" s="60"/>
      <c r="EI126" s="60"/>
      <c r="EJ126" s="60"/>
      <c r="EK126" s="60"/>
      <c r="EL126" s="60"/>
      <c r="EM126" s="60"/>
      <c r="EN126" s="60"/>
      <c r="EO126" s="60"/>
      <c r="EP126" s="60"/>
      <c r="EQ126" s="60"/>
      <c r="ER126" s="60"/>
      <c r="ES126" s="60"/>
      <c r="ET126" s="60"/>
      <c r="EU126" s="60"/>
      <c r="EV126" s="60"/>
      <c r="EW126" s="60"/>
      <c r="EX126" s="60"/>
      <c r="EY126" s="60"/>
      <c r="EZ126" s="60"/>
      <c r="FA126" s="60"/>
      <c r="FB126" s="60"/>
      <c r="FC126" s="60"/>
      <c r="FD126" s="60"/>
      <c r="FE126" s="60"/>
      <c r="FF126" s="60"/>
      <c r="FG126" s="60"/>
      <c r="FH126" s="60"/>
      <c r="FI126" s="60"/>
      <c r="FJ126" s="60"/>
      <c r="FK126" s="60"/>
      <c r="FL126" s="60"/>
      <c r="FM126" s="60"/>
      <c r="FN126" s="60"/>
      <c r="FO126" s="60"/>
      <c r="FP126" s="60"/>
      <c r="FQ126" s="60"/>
      <c r="FR126" s="60"/>
      <c r="FS126" s="60"/>
      <c r="FT126" s="60"/>
      <c r="FU126" s="60"/>
      <c r="FV126" s="60"/>
      <c r="FW126" s="60"/>
      <c r="FX126" s="60"/>
      <c r="FY126" s="60"/>
      <c r="FZ126" s="60"/>
      <c r="GA126" s="60"/>
      <c r="GB126" s="60"/>
      <c r="GC126" s="60"/>
      <c r="GD126" s="60"/>
      <c r="GE126" s="60"/>
      <c r="GF126" s="60"/>
      <c r="GG126" s="60"/>
      <c r="GH126" s="60"/>
      <c r="GI126" s="60"/>
      <c r="GJ126" s="60"/>
      <c r="GK126" s="60"/>
      <c r="GL126" s="60"/>
      <c r="GM126" s="60"/>
      <c r="GN126" s="60"/>
      <c r="GO126" s="60"/>
      <c r="GP126" s="60"/>
      <c r="GQ126" s="60"/>
      <c r="GR126" s="60"/>
      <c r="GS126" s="60">
        <v>8.1610741011355294</v>
      </c>
      <c r="GT126" s="60">
        <v>255.727141818772</v>
      </c>
      <c r="GU126" s="60">
        <v>8.1660239909732102</v>
      </c>
      <c r="GV126" s="60">
        <v>255.727141818772</v>
      </c>
      <c r="GW126" s="60">
        <v>8.1149235579148407</v>
      </c>
      <c r="GX126" s="60">
        <v>233.16507173817399</v>
      </c>
      <c r="GY126" s="60">
        <v>8.1252869661094191</v>
      </c>
      <c r="GZ126" s="60">
        <v>233.16507173817399</v>
      </c>
      <c r="HA126" s="60">
        <v>8.0387759037830406</v>
      </c>
      <c r="HB126" s="60">
        <v>233.16507173817399</v>
      </c>
      <c r="HC126" s="60">
        <v>8.2014346202412298</v>
      </c>
      <c r="HD126" s="60">
        <v>233.16507173817399</v>
      </c>
      <c r="HE126" s="60"/>
      <c r="HF126" s="60"/>
      <c r="HG126" s="60"/>
      <c r="HH126" s="60"/>
      <c r="HI126" s="60"/>
      <c r="HJ126" s="60"/>
      <c r="HK126" s="60"/>
      <c r="HL126" s="60">
        <v>7.3668809742075802E-3</v>
      </c>
      <c r="HM126" s="60">
        <v>4.9498898376754098E-3</v>
      </c>
      <c r="HN126" s="60">
        <v>4.9498898376754098E-3</v>
      </c>
      <c r="HO126" s="60">
        <v>8.1610741011355294</v>
      </c>
    </row>
    <row r="127" spans="1:223" ht="12" customHeight="1" x14ac:dyDescent="0.35">
      <c r="A127" s="61">
        <v>65</v>
      </c>
      <c r="B127" s="83">
        <v>8.1164293876551898</v>
      </c>
      <c r="C127" s="83">
        <v>8.1103966587150307</v>
      </c>
      <c r="D127" s="83">
        <v>6.0327289401591599E-3</v>
      </c>
      <c r="E127" s="83">
        <v>0.14638512238689899</v>
      </c>
      <c r="F127" s="83">
        <v>0.14671404383821901</v>
      </c>
      <c r="G127" s="83">
        <v>0.146427771849655</v>
      </c>
      <c r="H127" s="83">
        <v>4.4788179044891003E-3</v>
      </c>
      <c r="I127" s="95">
        <v>4.8420166677188497E-5</v>
      </c>
      <c r="J127" s="83">
        <v>9.8215471110152195E-3</v>
      </c>
      <c r="K127" s="83">
        <v>6.0598699943889096E-3</v>
      </c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  <c r="DB127" s="60"/>
      <c r="DC127" s="60"/>
      <c r="DD127" s="60"/>
      <c r="DE127" s="60"/>
      <c r="DF127" s="60"/>
      <c r="DG127" s="60"/>
      <c r="DH127" s="60"/>
      <c r="DI127" s="60"/>
      <c r="DJ127" s="60"/>
      <c r="DK127" s="60"/>
      <c r="DL127" s="60"/>
      <c r="DM127" s="60"/>
      <c r="DN127" s="60"/>
      <c r="DO127" s="60"/>
      <c r="DP127" s="60"/>
      <c r="DQ127" s="60"/>
      <c r="DR127" s="60"/>
      <c r="DS127" s="60"/>
      <c r="DT127" s="60"/>
      <c r="DU127" s="60"/>
      <c r="DV127" s="60"/>
      <c r="DW127" s="60"/>
      <c r="DX127" s="60"/>
      <c r="DY127" s="60"/>
      <c r="DZ127" s="60"/>
      <c r="EA127" s="60"/>
      <c r="EB127" s="60"/>
      <c r="EC127" s="60"/>
      <c r="ED127" s="60"/>
      <c r="EE127" s="60"/>
      <c r="EF127" s="60"/>
      <c r="EG127" s="60"/>
      <c r="EH127" s="60"/>
      <c r="EI127" s="60"/>
      <c r="EJ127" s="60"/>
      <c r="EK127" s="60"/>
      <c r="EL127" s="60"/>
      <c r="EM127" s="60"/>
      <c r="EN127" s="60"/>
      <c r="EO127" s="60"/>
      <c r="EP127" s="60"/>
      <c r="EQ127" s="60"/>
      <c r="ER127" s="60"/>
      <c r="ES127" s="60"/>
      <c r="ET127" s="60"/>
      <c r="EU127" s="60"/>
      <c r="EV127" s="60"/>
      <c r="EW127" s="60"/>
      <c r="EX127" s="60"/>
      <c r="EY127" s="60"/>
      <c r="EZ127" s="60"/>
      <c r="FA127" s="60"/>
      <c r="FB127" s="60"/>
      <c r="FC127" s="60"/>
      <c r="FD127" s="60"/>
      <c r="FE127" s="60"/>
      <c r="FF127" s="60"/>
      <c r="FG127" s="60"/>
      <c r="FH127" s="60"/>
      <c r="FI127" s="60"/>
      <c r="FJ127" s="60"/>
      <c r="FK127" s="60"/>
      <c r="FL127" s="60"/>
      <c r="FM127" s="60"/>
      <c r="FN127" s="60"/>
      <c r="FO127" s="60"/>
      <c r="FP127" s="60"/>
      <c r="FQ127" s="60"/>
      <c r="FR127" s="60"/>
      <c r="FS127" s="60"/>
      <c r="FT127" s="60"/>
      <c r="FU127" s="60"/>
      <c r="FV127" s="60"/>
      <c r="FW127" s="60"/>
      <c r="FX127" s="60"/>
      <c r="FY127" s="60"/>
      <c r="FZ127" s="60"/>
      <c r="GA127" s="60"/>
      <c r="GB127" s="60"/>
      <c r="GC127" s="60"/>
      <c r="GD127" s="60"/>
      <c r="GE127" s="60"/>
      <c r="GF127" s="60"/>
      <c r="GG127" s="60"/>
      <c r="GH127" s="60"/>
      <c r="GI127" s="60"/>
      <c r="GJ127" s="60"/>
      <c r="GK127" s="60"/>
      <c r="GL127" s="60"/>
      <c r="GM127" s="60"/>
      <c r="GN127" s="60"/>
      <c r="GO127" s="60"/>
      <c r="GP127" s="60"/>
      <c r="GQ127" s="60"/>
      <c r="GR127" s="60"/>
      <c r="GS127" s="60">
        <v>8.2001550012736892</v>
      </c>
      <c r="GT127" s="60">
        <v>277.24949945927102</v>
      </c>
      <c r="GU127" s="60">
        <v>8.1779587024742497</v>
      </c>
      <c r="GV127" s="60">
        <v>277.24949945927102</v>
      </c>
      <c r="GW127" s="60">
        <v>8.1172751554984597</v>
      </c>
      <c r="GX127" s="60">
        <v>234.44089812381799</v>
      </c>
      <c r="GY127" s="60">
        <v>8.1275687311344793</v>
      </c>
      <c r="GZ127" s="60">
        <v>234.44089812381799</v>
      </c>
      <c r="HA127" s="60">
        <v>8.0410948022290807</v>
      </c>
      <c r="HB127" s="60">
        <v>234.44089812381799</v>
      </c>
      <c r="HC127" s="60">
        <v>8.2037490844038601</v>
      </c>
      <c r="HD127" s="60">
        <v>234.44089812381799</v>
      </c>
      <c r="HE127" s="60"/>
      <c r="HF127" s="60"/>
      <c r="HG127" s="60"/>
      <c r="HH127" s="60"/>
      <c r="HI127" s="60"/>
      <c r="HJ127" s="60"/>
      <c r="HK127" s="60"/>
      <c r="HL127" s="60">
        <v>-2.8093810795850199E-2</v>
      </c>
      <c r="HM127" s="60">
        <v>-2.2196298799443102E-2</v>
      </c>
      <c r="HN127" s="60">
        <v>-2.2196298799443102E-2</v>
      </c>
      <c r="HO127" s="60">
        <v>8.2001550012736892</v>
      </c>
    </row>
    <row r="128" spans="1:223" ht="12" customHeight="1" x14ac:dyDescent="0.35">
      <c r="A128" s="61">
        <v>66</v>
      </c>
      <c r="B128" s="83">
        <v>7.9996927312031803</v>
      </c>
      <c r="C128" s="83">
        <v>8.0603252408065398</v>
      </c>
      <c r="D128" s="83">
        <v>-6.0632509603363097E-2</v>
      </c>
      <c r="E128" s="83">
        <v>-1.47125744036478</v>
      </c>
      <c r="F128" s="83">
        <v>-1.4794219709521499</v>
      </c>
      <c r="G128" s="83">
        <v>-1.48295170957554</v>
      </c>
      <c r="H128" s="83">
        <v>1.1007003852598399E-2</v>
      </c>
      <c r="I128" s="83">
        <v>1.21795161346233E-2</v>
      </c>
      <c r="J128" s="83">
        <v>-0.156446178902091</v>
      </c>
      <c r="K128" s="83">
        <v>-6.1307319505351003E-2</v>
      </c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  <c r="DB128" s="60"/>
      <c r="DC128" s="60"/>
      <c r="DD128" s="60"/>
      <c r="DE128" s="60"/>
      <c r="DF128" s="60"/>
      <c r="DG128" s="60"/>
      <c r="DH128" s="60"/>
      <c r="DI128" s="60"/>
      <c r="DJ128" s="60"/>
      <c r="DK128" s="60"/>
      <c r="DL128" s="60"/>
      <c r="DM128" s="60"/>
      <c r="DN128" s="60"/>
      <c r="DO128" s="60"/>
      <c r="DP128" s="60"/>
      <c r="DQ128" s="60"/>
      <c r="DR128" s="60"/>
      <c r="DS128" s="60"/>
      <c r="DT128" s="60"/>
      <c r="DU128" s="60"/>
      <c r="DV128" s="60"/>
      <c r="DW128" s="60"/>
      <c r="DX128" s="60"/>
      <c r="DY128" s="60"/>
      <c r="DZ128" s="60"/>
      <c r="EA128" s="60"/>
      <c r="EB128" s="60"/>
      <c r="EC128" s="60"/>
      <c r="ED128" s="60"/>
      <c r="EE128" s="60"/>
      <c r="EF128" s="60"/>
      <c r="EG128" s="60"/>
      <c r="EH128" s="60"/>
      <c r="EI128" s="60"/>
      <c r="EJ128" s="60"/>
      <c r="EK128" s="60"/>
      <c r="EL128" s="60"/>
      <c r="EM128" s="60"/>
      <c r="EN128" s="60"/>
      <c r="EO128" s="60"/>
      <c r="EP128" s="60"/>
      <c r="EQ128" s="60"/>
      <c r="ER128" s="60"/>
      <c r="ES128" s="60"/>
      <c r="ET128" s="60"/>
      <c r="EU128" s="60"/>
      <c r="EV128" s="60"/>
      <c r="EW128" s="60"/>
      <c r="EX128" s="60"/>
      <c r="EY128" s="60"/>
      <c r="EZ128" s="60"/>
      <c r="FA128" s="60"/>
      <c r="FB128" s="60"/>
      <c r="FC128" s="60"/>
      <c r="FD128" s="60"/>
      <c r="FE128" s="60"/>
      <c r="FF128" s="60"/>
      <c r="FG128" s="60"/>
      <c r="FH128" s="60"/>
      <c r="FI128" s="60"/>
      <c r="FJ128" s="60"/>
      <c r="FK128" s="60"/>
      <c r="FL128" s="60"/>
      <c r="FM128" s="60"/>
      <c r="FN128" s="60"/>
      <c r="FO128" s="60"/>
      <c r="FP128" s="60"/>
      <c r="FQ128" s="60"/>
      <c r="FR128" s="60"/>
      <c r="FS128" s="60"/>
      <c r="FT128" s="60"/>
      <c r="FU128" s="60"/>
      <c r="FV128" s="60"/>
      <c r="FW128" s="60"/>
      <c r="FX128" s="60"/>
      <c r="FY128" s="60"/>
      <c r="FZ128" s="60"/>
      <c r="GA128" s="60"/>
      <c r="GB128" s="60"/>
      <c r="GC128" s="60"/>
      <c r="GD128" s="60"/>
      <c r="GE128" s="60"/>
      <c r="GF128" s="60"/>
      <c r="GG128" s="60"/>
      <c r="GH128" s="60"/>
      <c r="GI128" s="60"/>
      <c r="GJ128" s="60"/>
      <c r="GK128" s="60"/>
      <c r="GL128" s="60"/>
      <c r="GM128" s="60"/>
      <c r="GN128" s="60"/>
      <c r="GO128" s="60"/>
      <c r="GP128" s="60"/>
      <c r="GQ128" s="60"/>
      <c r="GR128" s="60"/>
      <c r="GS128" s="60">
        <v>8.1982007267910593</v>
      </c>
      <c r="GT128" s="60">
        <v>276.17325520199398</v>
      </c>
      <c r="GU128" s="60">
        <v>8.1815057947108905</v>
      </c>
      <c r="GV128" s="60">
        <v>276.17325520199398</v>
      </c>
      <c r="GW128" s="60">
        <v>8.1178547995089403</v>
      </c>
      <c r="GX128" s="60">
        <v>234.756211212674</v>
      </c>
      <c r="GY128" s="60">
        <v>8.1281341958099205</v>
      </c>
      <c r="GZ128" s="60">
        <v>234.756211212674</v>
      </c>
      <c r="HA128" s="60">
        <v>8.0416678049338408</v>
      </c>
      <c r="HB128" s="60">
        <v>234.756211212674</v>
      </c>
      <c r="HC128" s="60">
        <v>8.2043211903850199</v>
      </c>
      <c r="HD128" s="60">
        <v>234.756211212674</v>
      </c>
      <c r="HE128" s="60"/>
      <c r="HF128" s="60"/>
      <c r="HG128" s="60"/>
      <c r="HH128" s="60"/>
      <c r="HI128" s="60"/>
      <c r="HJ128" s="60"/>
      <c r="HK128" s="60"/>
      <c r="HL128" s="60">
        <v>-2.4109616571953599E-2</v>
      </c>
      <c r="HM128" s="60">
        <v>-1.6694932080170598E-2</v>
      </c>
      <c r="HN128" s="60">
        <v>-1.6694932080170598E-2</v>
      </c>
      <c r="HO128" s="60">
        <v>8.1982007267910593</v>
      </c>
    </row>
    <row r="129" spans="1:223" ht="12" customHeight="1" x14ac:dyDescent="0.35">
      <c r="A129" s="61">
        <v>67</v>
      </c>
      <c r="B129" s="83">
        <v>8.0911808270550196</v>
      </c>
      <c r="C129" s="83">
        <v>8.0627917370648099</v>
      </c>
      <c r="D129" s="83">
        <v>2.8389089990209702E-2</v>
      </c>
      <c r="E129" s="83">
        <v>0.68886576106631603</v>
      </c>
      <c r="F129" s="83">
        <v>0.69251484306959699</v>
      </c>
      <c r="G129" s="83">
        <v>0.69179516491603499</v>
      </c>
      <c r="H129" s="83">
        <v>1.0510873377309E-2</v>
      </c>
      <c r="I129" s="83">
        <v>2.5471584106430099E-3</v>
      </c>
      <c r="J129" s="83">
        <v>7.1300308897503495E-2</v>
      </c>
      <c r="K129" s="83">
        <v>2.869065381962E-2</v>
      </c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60"/>
      <c r="CU129" s="60"/>
      <c r="CV129" s="60"/>
      <c r="CW129" s="60"/>
      <c r="CX129" s="60"/>
      <c r="CY129" s="60"/>
      <c r="CZ129" s="60"/>
      <c r="DA129" s="60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  <c r="DL129" s="60"/>
      <c r="DM129" s="60"/>
      <c r="DN129" s="60"/>
      <c r="DO129" s="60"/>
      <c r="DP129" s="60"/>
      <c r="DQ129" s="60"/>
      <c r="DR129" s="60"/>
      <c r="DS129" s="60"/>
      <c r="DT129" s="60"/>
      <c r="DU129" s="60"/>
      <c r="DV129" s="60"/>
      <c r="DW129" s="60"/>
      <c r="DX129" s="60"/>
      <c r="DY129" s="60"/>
      <c r="DZ129" s="60"/>
      <c r="EA129" s="60"/>
      <c r="EB129" s="60"/>
      <c r="EC129" s="60"/>
      <c r="ED129" s="60"/>
      <c r="EE129" s="60"/>
      <c r="EF129" s="60"/>
      <c r="EG129" s="60"/>
      <c r="EH129" s="60"/>
      <c r="EI129" s="60"/>
      <c r="EJ129" s="60"/>
      <c r="EK129" s="60"/>
      <c r="EL129" s="60"/>
      <c r="EM129" s="60"/>
      <c r="EN129" s="60"/>
      <c r="EO129" s="60"/>
      <c r="EP129" s="60"/>
      <c r="EQ129" s="60"/>
      <c r="ER129" s="60"/>
      <c r="ES129" s="60"/>
      <c r="ET129" s="60"/>
      <c r="EU129" s="60"/>
      <c r="EV129" s="60"/>
      <c r="EW129" s="60"/>
      <c r="EX129" s="60"/>
      <c r="EY129" s="60"/>
      <c r="EZ129" s="60"/>
      <c r="FA129" s="60"/>
      <c r="FB129" s="60"/>
      <c r="FC129" s="60"/>
      <c r="FD129" s="60"/>
      <c r="FE129" s="60"/>
      <c r="FF129" s="60"/>
      <c r="FG129" s="60"/>
      <c r="FH129" s="60"/>
      <c r="FI129" s="60"/>
      <c r="FJ129" s="60"/>
      <c r="FK129" s="60"/>
      <c r="FL129" s="60"/>
      <c r="FM129" s="60"/>
      <c r="FN129" s="60"/>
      <c r="FO129" s="60"/>
      <c r="FP129" s="60"/>
      <c r="FQ129" s="60"/>
      <c r="FR129" s="60"/>
      <c r="FS129" s="60"/>
      <c r="FT129" s="60"/>
      <c r="FU129" s="60"/>
      <c r="FV129" s="60"/>
      <c r="FW129" s="60"/>
      <c r="FX129" s="60"/>
      <c r="FY129" s="60"/>
      <c r="FZ129" s="60"/>
      <c r="GA129" s="60"/>
      <c r="GB129" s="60"/>
      <c r="GC129" s="60"/>
      <c r="GD129" s="60"/>
      <c r="GE129" s="60"/>
      <c r="GF129" s="60"/>
      <c r="GG129" s="60"/>
      <c r="GH129" s="60"/>
      <c r="GI129" s="60"/>
      <c r="GJ129" s="60"/>
      <c r="GK129" s="60"/>
      <c r="GL129" s="60"/>
      <c r="GM129" s="60"/>
      <c r="GN129" s="60"/>
      <c r="GO129" s="60"/>
      <c r="GP129" s="60"/>
      <c r="GQ129" s="60"/>
      <c r="GR129" s="60"/>
      <c r="GS129" s="60">
        <v>8.2006232158830503</v>
      </c>
      <c r="GT129" s="60">
        <v>277.50735130606699</v>
      </c>
      <c r="GU129" s="60">
        <v>8.1816307385136309</v>
      </c>
      <c r="GV129" s="60">
        <v>277.50735130606699</v>
      </c>
      <c r="GW129" s="60">
        <v>8.1187179418240394</v>
      </c>
      <c r="GX129" s="60">
        <v>235.226363266514</v>
      </c>
      <c r="GY129" s="60">
        <v>8.1289784840442803</v>
      </c>
      <c r="GZ129" s="60">
        <v>235.226363266514</v>
      </c>
      <c r="HA129" s="60">
        <v>8.0425221154360695</v>
      </c>
      <c r="HB129" s="60">
        <v>235.226363266514</v>
      </c>
      <c r="HC129" s="60">
        <v>8.2051743104322394</v>
      </c>
      <c r="HD129" s="60">
        <v>235.226363266514</v>
      </c>
      <c r="HE129" s="60"/>
      <c r="HF129" s="60"/>
      <c r="HG129" s="60"/>
      <c r="HH129" s="60"/>
      <c r="HI129" s="60"/>
      <c r="HJ129" s="60"/>
      <c r="HK129" s="60"/>
      <c r="HL129" s="60">
        <v>-2.6071120114513999E-2</v>
      </c>
      <c r="HM129" s="60">
        <v>-1.8992477369417698E-2</v>
      </c>
      <c r="HN129" s="60">
        <v>-1.8992477369417698E-2</v>
      </c>
      <c r="HO129" s="60">
        <v>8.2006232158830503</v>
      </c>
    </row>
    <row r="130" spans="1:223" ht="12" customHeight="1" x14ac:dyDescent="0.35">
      <c r="A130" s="61">
        <v>68</v>
      </c>
      <c r="B130" s="83">
        <v>8.0694851668217407</v>
      </c>
      <c r="C130" s="83">
        <v>8.1585613365270202</v>
      </c>
      <c r="D130" s="83">
        <v>-8.9076169705279498E-2</v>
      </c>
      <c r="E130" s="83">
        <v>-2.1614473538271501</v>
      </c>
      <c r="F130" s="83">
        <v>-2.16712527061107</v>
      </c>
      <c r="G130" s="83">
        <v>-2.1833264150422602</v>
      </c>
      <c r="H130" s="83">
        <v>5.2331803114446197E-3</v>
      </c>
      <c r="I130" s="83">
        <v>1.23532845428053E-2</v>
      </c>
      <c r="J130" s="83">
        <v>-0.15835831536386799</v>
      </c>
      <c r="K130" s="83">
        <v>-8.9544773651746595E-2</v>
      </c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60"/>
      <c r="CU130" s="60"/>
      <c r="CV130" s="60"/>
      <c r="CW130" s="60"/>
      <c r="CX130" s="60"/>
      <c r="CY130" s="60"/>
      <c r="CZ130" s="60"/>
      <c r="DA130" s="60"/>
      <c r="DB130" s="60"/>
      <c r="DC130" s="60"/>
      <c r="DD130" s="60"/>
      <c r="DE130" s="60"/>
      <c r="DF130" s="60"/>
      <c r="DG130" s="60"/>
      <c r="DH130" s="60"/>
      <c r="DI130" s="60"/>
      <c r="DJ130" s="60"/>
      <c r="DK130" s="60"/>
      <c r="DL130" s="60"/>
      <c r="DM130" s="60"/>
      <c r="DN130" s="60"/>
      <c r="DO130" s="60"/>
      <c r="DP130" s="60"/>
      <c r="DQ130" s="60"/>
      <c r="DR130" s="60"/>
      <c r="DS130" s="60"/>
      <c r="DT130" s="60"/>
      <c r="DU130" s="60"/>
      <c r="DV130" s="60"/>
      <c r="DW130" s="60"/>
      <c r="DX130" s="60"/>
      <c r="DY130" s="60"/>
      <c r="DZ130" s="60"/>
      <c r="EA130" s="60"/>
      <c r="EB130" s="60"/>
      <c r="EC130" s="60"/>
      <c r="ED130" s="60"/>
      <c r="EE130" s="60"/>
      <c r="EF130" s="60"/>
      <c r="EG130" s="60"/>
      <c r="EH130" s="60"/>
      <c r="EI130" s="60"/>
      <c r="EJ130" s="60"/>
      <c r="EK130" s="60"/>
      <c r="EL130" s="60"/>
      <c r="EM130" s="60"/>
      <c r="EN130" s="60"/>
      <c r="EO130" s="60"/>
      <c r="EP130" s="60"/>
      <c r="EQ130" s="60"/>
      <c r="ER130" s="60"/>
      <c r="ES130" s="60"/>
      <c r="ET130" s="60"/>
      <c r="EU130" s="60"/>
      <c r="EV130" s="60"/>
      <c r="EW130" s="60"/>
      <c r="EX130" s="60"/>
      <c r="EY130" s="60"/>
      <c r="EZ130" s="60"/>
      <c r="FA130" s="60"/>
      <c r="FB130" s="60"/>
      <c r="FC130" s="60"/>
      <c r="FD130" s="60"/>
      <c r="FE130" s="60"/>
      <c r="FF130" s="60"/>
      <c r="FG130" s="60"/>
      <c r="FH130" s="60"/>
      <c r="FI130" s="60"/>
      <c r="FJ130" s="60"/>
      <c r="FK130" s="60"/>
      <c r="FL130" s="60"/>
      <c r="FM130" s="60"/>
      <c r="FN130" s="60"/>
      <c r="FO130" s="60"/>
      <c r="FP130" s="60"/>
      <c r="FQ130" s="60"/>
      <c r="FR130" s="60"/>
      <c r="FS130" s="60"/>
      <c r="FT130" s="60"/>
      <c r="FU130" s="60"/>
      <c r="FV130" s="60"/>
      <c r="FW130" s="60"/>
      <c r="FX130" s="60"/>
      <c r="FY130" s="60"/>
      <c r="FZ130" s="60"/>
      <c r="GA130" s="60"/>
      <c r="GB130" s="60"/>
      <c r="GC130" s="60"/>
      <c r="GD130" s="60"/>
      <c r="GE130" s="60"/>
      <c r="GF130" s="60"/>
      <c r="GG130" s="60"/>
      <c r="GH130" s="60"/>
      <c r="GI130" s="60"/>
      <c r="GJ130" s="60"/>
      <c r="GK130" s="60"/>
      <c r="GL130" s="60"/>
      <c r="GM130" s="60"/>
      <c r="GN130" s="60"/>
      <c r="GO130" s="60"/>
      <c r="GP130" s="60"/>
      <c r="GQ130" s="60"/>
      <c r="GR130" s="60"/>
      <c r="GS130" s="60">
        <v>8.1771956966831496</v>
      </c>
      <c r="GT130" s="60">
        <v>264.60551319416697</v>
      </c>
      <c r="GU130" s="60">
        <v>8.1660304316686005</v>
      </c>
      <c r="GV130" s="60">
        <v>264.60551319416697</v>
      </c>
      <c r="GW130" s="60">
        <v>8.1187616712391293</v>
      </c>
      <c r="GX130" s="60">
        <v>235.25020253721701</v>
      </c>
      <c r="GY130" s="60">
        <v>8.1290213306607999</v>
      </c>
      <c r="GZ130" s="60">
        <v>235.25020253721701</v>
      </c>
      <c r="HA130" s="60">
        <v>8.0425654312953494</v>
      </c>
      <c r="HB130" s="60">
        <v>235.25020253721701</v>
      </c>
      <c r="HC130" s="60">
        <v>8.2052175706045798</v>
      </c>
      <c r="HD130" s="60">
        <v>235.25020253721701</v>
      </c>
      <c r="HE130" s="60"/>
      <c r="HF130" s="60"/>
      <c r="HG130" s="60"/>
      <c r="HH130" s="60"/>
      <c r="HI130" s="60"/>
      <c r="HJ130" s="60"/>
      <c r="HK130" s="60"/>
      <c r="HL130" s="60">
        <v>-1.6292918824860801E-2</v>
      </c>
      <c r="HM130" s="60">
        <v>-1.11652650145508E-2</v>
      </c>
      <c r="HN130" s="60">
        <v>-1.11652650145508E-2</v>
      </c>
      <c r="HO130" s="60">
        <v>8.1771956966831496</v>
      </c>
    </row>
    <row r="131" spans="1:223" ht="12" customHeight="1" x14ac:dyDescent="0.35">
      <c r="A131" s="61">
        <v>69</v>
      </c>
      <c r="B131" s="83">
        <v>8.0808515449333491</v>
      </c>
      <c r="C131" s="83">
        <v>8.0901133217877508</v>
      </c>
      <c r="D131" s="83">
        <v>-9.2617768544052109E-3</v>
      </c>
      <c r="E131" s="83">
        <v>-0.22473848100930599</v>
      </c>
      <c r="F131" s="83">
        <v>-0.225441272653466</v>
      </c>
      <c r="G131" s="83">
        <v>-0.225014520463134</v>
      </c>
      <c r="H131" s="83">
        <v>6.2250908449366302E-3</v>
      </c>
      <c r="I131" s="83">
        <v>1.59182208329816E-4</v>
      </c>
      <c r="J131" s="83">
        <v>-1.7808993592122301E-2</v>
      </c>
      <c r="K131" s="83">
        <v>-9.3197934150700702E-3</v>
      </c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  <c r="CT131" s="60"/>
      <c r="CU131" s="60"/>
      <c r="CV131" s="60"/>
      <c r="CW131" s="60"/>
      <c r="CX131" s="60"/>
      <c r="CY131" s="60"/>
      <c r="CZ131" s="60"/>
      <c r="DA131" s="60"/>
      <c r="DB131" s="60"/>
      <c r="DC131" s="60"/>
      <c r="DD131" s="60"/>
      <c r="DE131" s="60"/>
      <c r="DF131" s="60"/>
      <c r="DG131" s="60"/>
      <c r="DH131" s="60"/>
      <c r="DI131" s="60"/>
      <c r="DJ131" s="60"/>
      <c r="DK131" s="60"/>
      <c r="DL131" s="60"/>
      <c r="DM131" s="60"/>
      <c r="DN131" s="60"/>
      <c r="DO131" s="60"/>
      <c r="DP131" s="60"/>
      <c r="DQ131" s="60"/>
      <c r="DR131" s="60"/>
      <c r="DS131" s="60"/>
      <c r="DT131" s="60"/>
      <c r="DU131" s="60"/>
      <c r="DV131" s="60"/>
      <c r="DW131" s="60"/>
      <c r="DX131" s="60"/>
      <c r="DY131" s="60"/>
      <c r="DZ131" s="60"/>
      <c r="EA131" s="60"/>
      <c r="EB131" s="60"/>
      <c r="EC131" s="60"/>
      <c r="ED131" s="60"/>
      <c r="EE131" s="60"/>
      <c r="EF131" s="60"/>
      <c r="EG131" s="60"/>
      <c r="EH131" s="60"/>
      <c r="EI131" s="60"/>
      <c r="EJ131" s="60"/>
      <c r="EK131" s="60"/>
      <c r="EL131" s="60"/>
      <c r="EM131" s="60"/>
      <c r="EN131" s="60"/>
      <c r="EO131" s="60"/>
      <c r="EP131" s="60"/>
      <c r="EQ131" s="60"/>
      <c r="ER131" s="60"/>
      <c r="ES131" s="60"/>
      <c r="ET131" s="60"/>
      <c r="EU131" s="60"/>
      <c r="EV131" s="60"/>
      <c r="EW131" s="60"/>
      <c r="EX131" s="60"/>
      <c r="EY131" s="60"/>
      <c r="EZ131" s="60"/>
      <c r="FA131" s="60"/>
      <c r="FB131" s="60"/>
      <c r="FC131" s="60"/>
      <c r="FD131" s="60"/>
      <c r="FE131" s="60"/>
      <c r="FF131" s="60"/>
      <c r="FG131" s="60"/>
      <c r="FH131" s="60"/>
      <c r="FI131" s="60"/>
      <c r="FJ131" s="60"/>
      <c r="FK131" s="60"/>
      <c r="FL131" s="60"/>
      <c r="FM131" s="60"/>
      <c r="FN131" s="60"/>
      <c r="FO131" s="60"/>
      <c r="FP131" s="60"/>
      <c r="FQ131" s="60"/>
      <c r="FR131" s="60"/>
      <c r="FS131" s="60"/>
      <c r="FT131" s="60"/>
      <c r="FU131" s="60"/>
      <c r="FV131" s="60"/>
      <c r="FW131" s="60"/>
      <c r="FX131" s="60"/>
      <c r="FY131" s="60"/>
      <c r="FZ131" s="60"/>
      <c r="GA131" s="60"/>
      <c r="GB131" s="60"/>
      <c r="GC131" s="60"/>
      <c r="GD131" s="60"/>
      <c r="GE131" s="60"/>
      <c r="GF131" s="60"/>
      <c r="GG131" s="60"/>
      <c r="GH131" s="60"/>
      <c r="GI131" s="60"/>
      <c r="GJ131" s="60"/>
      <c r="GK131" s="60"/>
      <c r="GL131" s="60"/>
      <c r="GM131" s="60"/>
      <c r="GN131" s="60"/>
      <c r="GO131" s="60"/>
      <c r="GP131" s="60"/>
      <c r="GQ131" s="60"/>
      <c r="GR131" s="60"/>
      <c r="GS131" s="60">
        <v>8.1801775262296097</v>
      </c>
      <c r="GT131" s="60">
        <v>266.24764532763902</v>
      </c>
      <c r="GU131" s="60">
        <v>8.1545635213336993</v>
      </c>
      <c r="GV131" s="60">
        <v>266.24764532763902</v>
      </c>
      <c r="GW131" s="60">
        <v>8.1188549286359706</v>
      </c>
      <c r="GX131" s="60">
        <v>235.301048638743</v>
      </c>
      <c r="GY131" s="60">
        <v>8.1291127288160503</v>
      </c>
      <c r="GZ131" s="60">
        <v>235.301048638743</v>
      </c>
      <c r="HA131" s="60">
        <v>8.0426578177040806</v>
      </c>
      <c r="HB131" s="60">
        <v>235.301048638743</v>
      </c>
      <c r="HC131" s="60">
        <v>8.2053098397479296</v>
      </c>
      <c r="HD131" s="60">
        <v>235.301048638743</v>
      </c>
      <c r="HE131" s="60"/>
      <c r="HF131" s="60"/>
      <c r="HG131" s="60"/>
      <c r="HH131" s="60"/>
      <c r="HI131" s="60"/>
      <c r="HJ131" s="60"/>
      <c r="HK131" s="60"/>
      <c r="HL131" s="60">
        <v>-3.2361188156181997E-2</v>
      </c>
      <c r="HM131" s="60">
        <v>-2.5614004895910401E-2</v>
      </c>
      <c r="HN131" s="60">
        <v>-2.5614004895910401E-2</v>
      </c>
      <c r="HO131" s="60">
        <v>8.1801775262296097</v>
      </c>
    </row>
    <row r="132" spans="1:223" ht="12" customHeight="1" x14ac:dyDescent="0.35">
      <c r="A132" s="61">
        <v>70</v>
      </c>
      <c r="B132" s="83">
        <v>7.9963178639241796</v>
      </c>
      <c r="C132" s="83">
        <v>8.0727253281608995</v>
      </c>
      <c r="D132" s="83">
        <v>-7.6407464236723399E-2</v>
      </c>
      <c r="E132" s="83">
        <v>-1.8540392108633801</v>
      </c>
      <c r="F132" s="83">
        <v>-1.86215341186504</v>
      </c>
      <c r="G132" s="83">
        <v>-1.8714121662649199</v>
      </c>
      <c r="H132" s="83">
        <v>8.6958705156119902E-3</v>
      </c>
      <c r="I132" s="83">
        <v>1.5209224396859599E-2</v>
      </c>
      <c r="J132" s="83">
        <v>-0.17527602804449199</v>
      </c>
      <c r="K132" s="83">
        <v>-7.7077722127986706E-2</v>
      </c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  <c r="CO132" s="60"/>
      <c r="CP132" s="60"/>
      <c r="CQ132" s="60"/>
      <c r="CR132" s="60"/>
      <c r="CS132" s="60"/>
      <c r="CT132" s="60"/>
      <c r="CU132" s="60"/>
      <c r="CV132" s="60"/>
      <c r="CW132" s="60"/>
      <c r="CX132" s="60"/>
      <c r="CY132" s="60"/>
      <c r="CZ132" s="60"/>
      <c r="DA132" s="60"/>
      <c r="DB132" s="60"/>
      <c r="DC132" s="60"/>
      <c r="DD132" s="60"/>
      <c r="DE132" s="60"/>
      <c r="DF132" s="60"/>
      <c r="DG132" s="60"/>
      <c r="DH132" s="60"/>
      <c r="DI132" s="60"/>
      <c r="DJ132" s="60"/>
      <c r="DK132" s="60"/>
      <c r="DL132" s="60"/>
      <c r="DM132" s="60"/>
      <c r="DN132" s="60"/>
      <c r="DO132" s="60"/>
      <c r="DP132" s="60"/>
      <c r="DQ132" s="60"/>
      <c r="DR132" s="60"/>
      <c r="DS132" s="60"/>
      <c r="DT132" s="60"/>
      <c r="DU132" s="60"/>
      <c r="DV132" s="60"/>
      <c r="DW132" s="60"/>
      <c r="DX132" s="60"/>
      <c r="DY132" s="60"/>
      <c r="DZ132" s="60"/>
      <c r="EA132" s="60"/>
      <c r="EB132" s="60"/>
      <c r="EC132" s="60"/>
      <c r="ED132" s="60"/>
      <c r="EE132" s="60"/>
      <c r="EF132" s="60"/>
      <c r="EG132" s="60"/>
      <c r="EH132" s="60"/>
      <c r="EI132" s="60"/>
      <c r="EJ132" s="60"/>
      <c r="EK132" s="60"/>
      <c r="EL132" s="60"/>
      <c r="EM132" s="60"/>
      <c r="EN132" s="60"/>
      <c r="EO132" s="60"/>
      <c r="EP132" s="60"/>
      <c r="EQ132" s="60"/>
      <c r="ER132" s="60"/>
      <c r="ES132" s="60"/>
      <c r="ET132" s="60"/>
      <c r="EU132" s="60"/>
      <c r="EV132" s="60"/>
      <c r="EW132" s="60"/>
      <c r="EX132" s="60"/>
      <c r="EY132" s="60"/>
      <c r="EZ132" s="60"/>
      <c r="FA132" s="60"/>
      <c r="FB132" s="60"/>
      <c r="FC132" s="60"/>
      <c r="FD132" s="60"/>
      <c r="FE132" s="60"/>
      <c r="FF132" s="60"/>
      <c r="FG132" s="60"/>
      <c r="FH132" s="60"/>
      <c r="FI132" s="60"/>
      <c r="FJ132" s="60"/>
      <c r="FK132" s="60"/>
      <c r="FL132" s="60"/>
      <c r="FM132" s="60"/>
      <c r="FN132" s="60"/>
      <c r="FO132" s="60"/>
      <c r="FP132" s="60"/>
      <c r="FQ132" s="60"/>
      <c r="FR132" s="60"/>
      <c r="FS132" s="60"/>
      <c r="FT132" s="60"/>
      <c r="FU132" s="60"/>
      <c r="FV132" s="60"/>
      <c r="FW132" s="60"/>
      <c r="FX132" s="60"/>
      <c r="FY132" s="60"/>
      <c r="FZ132" s="60"/>
      <c r="GA132" s="60"/>
      <c r="GB132" s="60"/>
      <c r="GC132" s="60"/>
      <c r="GD132" s="60"/>
      <c r="GE132" s="60"/>
      <c r="GF132" s="60"/>
      <c r="GG132" s="60"/>
      <c r="GH132" s="60"/>
      <c r="GI132" s="60"/>
      <c r="GJ132" s="60"/>
      <c r="GK132" s="60"/>
      <c r="GL132" s="60"/>
      <c r="GM132" s="60"/>
      <c r="GN132" s="60"/>
      <c r="GO132" s="60"/>
      <c r="GP132" s="60"/>
      <c r="GQ132" s="60"/>
      <c r="GR132" s="60"/>
      <c r="GS132" s="60">
        <v>8.1772268683634408</v>
      </c>
      <c r="GT132" s="60">
        <v>264.62267984204698</v>
      </c>
      <c r="GU132" s="60">
        <v>8.1527620734319797</v>
      </c>
      <c r="GV132" s="60">
        <v>264.62267984204698</v>
      </c>
      <c r="GW132" s="60">
        <v>8.1192591372049296</v>
      </c>
      <c r="GX132" s="60">
        <v>235.52153424407001</v>
      </c>
      <c r="GY132" s="60">
        <v>8.1295092481290094</v>
      </c>
      <c r="GZ132" s="60">
        <v>235.52153424407001</v>
      </c>
      <c r="HA132" s="60">
        <v>8.0430584240195504</v>
      </c>
      <c r="HB132" s="60">
        <v>235.52153424407001</v>
      </c>
      <c r="HC132" s="60">
        <v>8.2057099613143905</v>
      </c>
      <c r="HD132" s="60">
        <v>235.52153424407001</v>
      </c>
      <c r="HE132" s="60"/>
      <c r="HF132" s="60"/>
      <c r="HG132" s="60"/>
      <c r="HH132" s="60"/>
      <c r="HI132" s="60"/>
      <c r="HJ132" s="60"/>
      <c r="HK132" s="60"/>
      <c r="HL132" s="60">
        <v>-2.9656439816160899E-2</v>
      </c>
      <c r="HM132" s="60">
        <v>-2.4464794931464699E-2</v>
      </c>
      <c r="HN132" s="60">
        <v>-2.4464794931464699E-2</v>
      </c>
      <c r="HO132" s="60">
        <v>8.1772268683634408</v>
      </c>
    </row>
    <row r="133" spans="1:223" ht="12" customHeight="1" x14ac:dyDescent="0.35">
      <c r="A133" s="61">
        <v>71</v>
      </c>
      <c r="B133" s="83">
        <v>8.0797002771688593</v>
      </c>
      <c r="C133" s="83">
        <v>8.0890799783758904</v>
      </c>
      <c r="D133" s="83">
        <v>-9.3797012070258E-3</v>
      </c>
      <c r="E133" s="83">
        <v>-0.227599934086677</v>
      </c>
      <c r="F133" s="83">
        <v>-0.228325656278486</v>
      </c>
      <c r="G133" s="83">
        <v>-0.22789403835119901</v>
      </c>
      <c r="H133" s="83">
        <v>6.3468019052992696E-3</v>
      </c>
      <c r="I133" s="83">
        <v>1.6649436613091299E-4</v>
      </c>
      <c r="J133" s="83">
        <v>-1.82134835856963E-2</v>
      </c>
      <c r="K133" s="83">
        <v>-9.43961255799417E-3</v>
      </c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  <c r="CT133" s="60"/>
      <c r="CU133" s="60"/>
      <c r="CV133" s="60"/>
      <c r="CW133" s="60"/>
      <c r="CX133" s="60"/>
      <c r="CY133" s="60"/>
      <c r="CZ133" s="60"/>
      <c r="DA133" s="60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  <c r="DL133" s="60"/>
      <c r="DM133" s="60"/>
      <c r="DN133" s="60"/>
      <c r="DO133" s="60"/>
      <c r="DP133" s="60"/>
      <c r="DQ133" s="60"/>
      <c r="DR133" s="60"/>
      <c r="DS133" s="60"/>
      <c r="DT133" s="60"/>
      <c r="DU133" s="60"/>
      <c r="DV133" s="60"/>
      <c r="DW133" s="60"/>
      <c r="DX133" s="60"/>
      <c r="DY133" s="60"/>
      <c r="DZ133" s="60"/>
      <c r="EA133" s="60"/>
      <c r="EB133" s="60"/>
      <c r="EC133" s="60"/>
      <c r="ED133" s="60"/>
      <c r="EE133" s="60"/>
      <c r="EF133" s="60"/>
      <c r="EG133" s="60"/>
      <c r="EH133" s="60"/>
      <c r="EI133" s="60"/>
      <c r="EJ133" s="60"/>
      <c r="EK133" s="60"/>
      <c r="EL133" s="60"/>
      <c r="EM133" s="60"/>
      <c r="EN133" s="60"/>
      <c r="EO133" s="60"/>
      <c r="EP133" s="60"/>
      <c r="EQ133" s="60"/>
      <c r="ER133" s="60"/>
      <c r="ES133" s="60"/>
      <c r="ET133" s="60"/>
      <c r="EU133" s="60"/>
      <c r="EV133" s="60"/>
      <c r="EW133" s="60"/>
      <c r="EX133" s="60"/>
      <c r="EY133" s="60"/>
      <c r="EZ133" s="60"/>
      <c r="FA133" s="60"/>
      <c r="FB133" s="60"/>
      <c r="FC133" s="60"/>
      <c r="FD133" s="60"/>
      <c r="FE133" s="60"/>
      <c r="FF133" s="60"/>
      <c r="FG133" s="60"/>
      <c r="FH133" s="60"/>
      <c r="FI133" s="60"/>
      <c r="FJ133" s="60"/>
      <c r="FK133" s="60"/>
      <c r="FL133" s="60"/>
      <c r="FM133" s="60"/>
      <c r="FN133" s="60"/>
      <c r="FO133" s="60"/>
      <c r="FP133" s="60"/>
      <c r="FQ133" s="60"/>
      <c r="FR133" s="60"/>
      <c r="FS133" s="60"/>
      <c r="FT133" s="60"/>
      <c r="FU133" s="60"/>
      <c r="FV133" s="60"/>
      <c r="FW133" s="60"/>
      <c r="FX133" s="60"/>
      <c r="FY133" s="60"/>
      <c r="FZ133" s="60"/>
      <c r="GA133" s="60"/>
      <c r="GB133" s="60"/>
      <c r="GC133" s="60"/>
      <c r="GD133" s="60"/>
      <c r="GE133" s="60"/>
      <c r="GF133" s="60"/>
      <c r="GG133" s="60"/>
      <c r="GH133" s="60"/>
      <c r="GI133" s="60"/>
      <c r="GJ133" s="60"/>
      <c r="GK133" s="60"/>
      <c r="GL133" s="60"/>
      <c r="GM133" s="60"/>
      <c r="GN133" s="60"/>
      <c r="GO133" s="60"/>
      <c r="GP133" s="60"/>
      <c r="GQ133" s="60"/>
      <c r="GR133" s="60"/>
      <c r="GS133" s="60">
        <v>8.1775356830769095</v>
      </c>
      <c r="GT133" s="60">
        <v>264.79274810261097</v>
      </c>
      <c r="GU133" s="60">
        <v>8.1580227182722904</v>
      </c>
      <c r="GV133" s="60">
        <v>264.79274810261097</v>
      </c>
      <c r="GW133" s="60">
        <v>8.1203228932725704</v>
      </c>
      <c r="GX133" s="60">
        <v>236.102580642878</v>
      </c>
      <c r="GY133" s="60">
        <v>8.1305556527293295</v>
      </c>
      <c r="GZ133" s="60">
        <v>236.102580642878</v>
      </c>
      <c r="HA133" s="60">
        <v>8.0441140506272593</v>
      </c>
      <c r="HB133" s="60">
        <v>236.102580642878</v>
      </c>
      <c r="HC133" s="60">
        <v>8.2067644953746406</v>
      </c>
      <c r="HD133" s="60">
        <v>236.102580642878</v>
      </c>
      <c r="HE133" s="60"/>
      <c r="HF133" s="60"/>
      <c r="HG133" s="60"/>
      <c r="HH133" s="60"/>
      <c r="HI133" s="60"/>
      <c r="HJ133" s="60"/>
      <c r="HK133" s="60"/>
      <c r="HL133" s="60">
        <v>-2.6570723973871301E-2</v>
      </c>
      <c r="HM133" s="60">
        <v>-1.95129648046155E-2</v>
      </c>
      <c r="HN133" s="60">
        <v>-1.95129648046155E-2</v>
      </c>
      <c r="HO133" s="60">
        <v>8.1775356830769095</v>
      </c>
    </row>
    <row r="134" spans="1:223" ht="12" customHeight="1" x14ac:dyDescent="0.35">
      <c r="A134" s="61">
        <v>72</v>
      </c>
      <c r="B134" s="83">
        <v>8.1413509858526094</v>
      </c>
      <c r="C134" s="83">
        <v>8.0888073165722805</v>
      </c>
      <c r="D134" s="83">
        <v>5.2543669280330697E-2</v>
      </c>
      <c r="E134" s="83">
        <v>1.2749804499015001</v>
      </c>
      <c r="F134" s="83">
        <v>1.2790668467722099</v>
      </c>
      <c r="G134" s="83">
        <v>1.28069696147287</v>
      </c>
      <c r="H134" s="83">
        <v>6.37944641620539E-3</v>
      </c>
      <c r="I134" s="83">
        <v>5.2519298454181103E-3</v>
      </c>
      <c r="J134" s="83">
        <v>0.102618956193668</v>
      </c>
      <c r="K134" s="83">
        <v>5.2881020919722299E-2</v>
      </c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  <c r="CT134" s="60"/>
      <c r="CU134" s="60"/>
      <c r="CV134" s="60"/>
      <c r="CW134" s="60"/>
      <c r="CX134" s="60"/>
      <c r="CY134" s="60"/>
      <c r="CZ134" s="60"/>
      <c r="DA134" s="60"/>
      <c r="DB134" s="60"/>
      <c r="DC134" s="60"/>
      <c r="DD134" s="60"/>
      <c r="DE134" s="60"/>
      <c r="DF134" s="60"/>
      <c r="DG134" s="60"/>
      <c r="DH134" s="60"/>
      <c r="DI134" s="60"/>
      <c r="DJ134" s="60"/>
      <c r="DK134" s="60"/>
      <c r="DL134" s="60"/>
      <c r="DM134" s="60"/>
      <c r="DN134" s="60"/>
      <c r="DO134" s="60"/>
      <c r="DP134" s="60"/>
      <c r="DQ134" s="60"/>
      <c r="DR134" s="60"/>
      <c r="DS134" s="60"/>
      <c r="DT134" s="60"/>
      <c r="DU134" s="60"/>
      <c r="DV134" s="60"/>
      <c r="DW134" s="60"/>
      <c r="DX134" s="60"/>
      <c r="DY134" s="60"/>
      <c r="DZ134" s="60"/>
      <c r="EA134" s="60"/>
      <c r="EB134" s="60"/>
      <c r="EC134" s="60"/>
      <c r="ED134" s="60"/>
      <c r="EE134" s="60"/>
      <c r="EF134" s="60"/>
      <c r="EG134" s="60"/>
      <c r="EH134" s="60"/>
      <c r="EI134" s="60"/>
      <c r="EJ134" s="60"/>
      <c r="EK134" s="60"/>
      <c r="EL134" s="60"/>
      <c r="EM134" s="60"/>
      <c r="EN134" s="60"/>
      <c r="EO134" s="60"/>
      <c r="EP134" s="60"/>
      <c r="EQ134" s="60"/>
      <c r="ER134" s="60"/>
      <c r="ES134" s="60"/>
      <c r="ET134" s="60"/>
      <c r="EU134" s="60"/>
      <c r="EV134" s="60"/>
      <c r="EW134" s="60"/>
      <c r="EX134" s="60"/>
      <c r="EY134" s="60"/>
      <c r="EZ134" s="60"/>
      <c r="FA134" s="60"/>
      <c r="FB134" s="60"/>
      <c r="FC134" s="60"/>
      <c r="FD134" s="60"/>
      <c r="FE134" s="60"/>
      <c r="FF134" s="60"/>
      <c r="FG134" s="60"/>
      <c r="FH134" s="60"/>
      <c r="FI134" s="60"/>
      <c r="FJ134" s="60"/>
      <c r="FK134" s="60"/>
      <c r="FL134" s="60"/>
      <c r="FM134" s="60"/>
      <c r="FN134" s="60"/>
      <c r="FO134" s="60"/>
      <c r="FP134" s="60"/>
      <c r="FQ134" s="60"/>
      <c r="FR134" s="60"/>
      <c r="FS134" s="60"/>
      <c r="FT134" s="60"/>
      <c r="FU134" s="60"/>
      <c r="FV134" s="60"/>
      <c r="FW134" s="60"/>
      <c r="FX134" s="60"/>
      <c r="FY134" s="60"/>
      <c r="FZ134" s="60"/>
      <c r="GA134" s="60"/>
      <c r="GB134" s="60"/>
      <c r="GC134" s="60"/>
      <c r="GD134" s="60"/>
      <c r="GE134" s="60"/>
      <c r="GF134" s="60"/>
      <c r="GG134" s="60"/>
      <c r="GH134" s="60"/>
      <c r="GI134" s="60"/>
      <c r="GJ134" s="60"/>
      <c r="GK134" s="60"/>
      <c r="GL134" s="60"/>
      <c r="GM134" s="60"/>
      <c r="GN134" s="60"/>
      <c r="GO134" s="60"/>
      <c r="GP134" s="60"/>
      <c r="GQ134" s="60"/>
      <c r="GR134" s="60"/>
      <c r="GS134" s="60">
        <v>8.1749308845650006</v>
      </c>
      <c r="GT134" s="60">
        <v>263.35825184084098</v>
      </c>
      <c r="GU134" s="60">
        <v>8.1329290670149899</v>
      </c>
      <c r="GV134" s="60">
        <v>263.35825184084098</v>
      </c>
      <c r="GW134" s="60">
        <v>8.1206914027136694</v>
      </c>
      <c r="GX134" s="60">
        <v>236.30413857006499</v>
      </c>
      <c r="GY134" s="60">
        <v>8.1309191323533696</v>
      </c>
      <c r="GZ134" s="60">
        <v>236.30413857006499</v>
      </c>
      <c r="HA134" s="60">
        <v>8.0444802033404894</v>
      </c>
      <c r="HB134" s="60">
        <v>236.30413857006499</v>
      </c>
      <c r="HC134" s="60">
        <v>8.2071303317265496</v>
      </c>
      <c r="HD134" s="60">
        <v>236.30413857006499</v>
      </c>
      <c r="HE134" s="60"/>
      <c r="HF134" s="60"/>
      <c r="HG134" s="60"/>
      <c r="HH134" s="60"/>
      <c r="HI134" s="60"/>
      <c r="HJ134" s="60"/>
      <c r="HK134" s="60"/>
      <c r="HL134" s="60">
        <v>-4.73379613572033E-2</v>
      </c>
      <c r="HM134" s="60">
        <v>-4.2001817550005399E-2</v>
      </c>
      <c r="HN134" s="60">
        <v>-4.2001817550005399E-2</v>
      </c>
      <c r="HO134" s="60">
        <v>8.1749308845650006</v>
      </c>
    </row>
    <row r="135" spans="1:223" ht="12" customHeight="1" x14ac:dyDescent="0.35">
      <c r="A135" s="61">
        <v>73</v>
      </c>
      <c r="B135" s="83">
        <v>8.1137072533297498</v>
      </c>
      <c r="C135" s="83">
        <v>8.0726389827368106</v>
      </c>
      <c r="D135" s="83">
        <v>4.10682705929446E-2</v>
      </c>
      <c r="E135" s="83">
        <v>0.99652808481858601</v>
      </c>
      <c r="F135" s="83">
        <v>1.0008967155975801</v>
      </c>
      <c r="G135" s="83">
        <v>1.00090030730534</v>
      </c>
      <c r="H135" s="83">
        <v>8.7103829852432594E-3</v>
      </c>
      <c r="I135" s="83">
        <v>4.40134311509182E-3</v>
      </c>
      <c r="J135" s="83">
        <v>9.3822968440559998E-2</v>
      </c>
      <c r="K135" s="83">
        <v>4.1429134218736799E-2</v>
      </c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  <c r="DL135" s="60"/>
      <c r="DM135" s="60"/>
      <c r="DN135" s="60"/>
      <c r="DO135" s="60"/>
      <c r="DP135" s="60"/>
      <c r="DQ135" s="60"/>
      <c r="DR135" s="60"/>
      <c r="DS135" s="60"/>
      <c r="DT135" s="60"/>
      <c r="DU135" s="60"/>
      <c r="DV135" s="60"/>
      <c r="DW135" s="60"/>
      <c r="DX135" s="60"/>
      <c r="DY135" s="60"/>
      <c r="DZ135" s="60"/>
      <c r="EA135" s="60"/>
      <c r="EB135" s="60"/>
      <c r="EC135" s="60"/>
      <c r="ED135" s="60"/>
      <c r="EE135" s="60"/>
      <c r="EF135" s="60"/>
      <c r="EG135" s="60"/>
      <c r="EH135" s="60"/>
      <c r="EI135" s="60"/>
      <c r="EJ135" s="60"/>
      <c r="EK135" s="60"/>
      <c r="EL135" s="60"/>
      <c r="EM135" s="60"/>
      <c r="EN135" s="60"/>
      <c r="EO135" s="60"/>
      <c r="EP135" s="60"/>
      <c r="EQ135" s="60"/>
      <c r="ER135" s="60"/>
      <c r="ES135" s="60"/>
      <c r="ET135" s="60"/>
      <c r="EU135" s="60"/>
      <c r="EV135" s="60"/>
      <c r="EW135" s="60"/>
      <c r="EX135" s="60"/>
      <c r="EY135" s="60"/>
      <c r="EZ135" s="60"/>
      <c r="FA135" s="60"/>
      <c r="FB135" s="60"/>
      <c r="FC135" s="60"/>
      <c r="FD135" s="60"/>
      <c r="FE135" s="60"/>
      <c r="FF135" s="60"/>
      <c r="FG135" s="60"/>
      <c r="FH135" s="60"/>
      <c r="FI135" s="60"/>
      <c r="FJ135" s="60"/>
      <c r="FK135" s="60"/>
      <c r="FL135" s="60"/>
      <c r="FM135" s="60"/>
      <c r="FN135" s="60"/>
      <c r="FO135" s="60"/>
      <c r="FP135" s="60"/>
      <c r="FQ135" s="60"/>
      <c r="FR135" s="60"/>
      <c r="FS135" s="60"/>
      <c r="FT135" s="60"/>
      <c r="FU135" s="60"/>
      <c r="FV135" s="60"/>
      <c r="FW135" s="60"/>
      <c r="FX135" s="60"/>
      <c r="FY135" s="60"/>
      <c r="FZ135" s="60"/>
      <c r="GA135" s="60"/>
      <c r="GB135" s="60"/>
      <c r="GC135" s="60"/>
      <c r="GD135" s="60"/>
      <c r="GE135" s="60"/>
      <c r="GF135" s="60"/>
      <c r="GG135" s="60"/>
      <c r="GH135" s="60"/>
      <c r="GI135" s="60"/>
      <c r="GJ135" s="60"/>
      <c r="GK135" s="60"/>
      <c r="GL135" s="60"/>
      <c r="GM135" s="60"/>
      <c r="GN135" s="60"/>
      <c r="GO135" s="60"/>
      <c r="GP135" s="60"/>
      <c r="GQ135" s="60"/>
      <c r="GR135" s="60"/>
      <c r="GS135" s="60">
        <v>8.17420037137801</v>
      </c>
      <c r="GT135" s="60">
        <v>262.95594877167599</v>
      </c>
      <c r="GU135" s="60">
        <v>8.1299288686676601</v>
      </c>
      <c r="GV135" s="60">
        <v>262.95594877167599</v>
      </c>
      <c r="GW135" s="60">
        <v>8.1222988506731095</v>
      </c>
      <c r="GX135" s="60">
        <v>237.18498110531601</v>
      </c>
      <c r="GY135" s="60">
        <v>8.1325106015137596</v>
      </c>
      <c r="GZ135" s="60">
        <v>237.18498110531601</v>
      </c>
      <c r="HA135" s="60">
        <v>8.0460801638971802</v>
      </c>
      <c r="HB135" s="60">
        <v>237.18498110531601</v>
      </c>
      <c r="HC135" s="60">
        <v>8.2087292882896907</v>
      </c>
      <c r="HD135" s="60">
        <v>237.18498110531601</v>
      </c>
      <c r="HE135" s="60"/>
      <c r="HF135" s="60"/>
      <c r="HG135" s="60"/>
      <c r="HH135" s="60"/>
      <c r="HI135" s="60"/>
      <c r="HJ135" s="60"/>
      <c r="HK135" s="60"/>
      <c r="HL135" s="60">
        <v>-4.9790039933135001E-2</v>
      </c>
      <c r="HM135" s="60">
        <v>-4.4271502710353502E-2</v>
      </c>
      <c r="HN135" s="60">
        <v>-4.4271502710353502E-2</v>
      </c>
      <c r="HO135" s="60">
        <v>8.17420037137801</v>
      </c>
    </row>
    <row r="136" spans="1:223" ht="12" customHeight="1" x14ac:dyDescent="0.35">
      <c r="A136" s="61">
        <v>74</v>
      </c>
      <c r="B136" s="83">
        <v>8.1409434104182896</v>
      </c>
      <c r="C136" s="83">
        <v>8.0887371999035693</v>
      </c>
      <c r="D136" s="83">
        <v>5.2206210514716703E-2</v>
      </c>
      <c r="E136" s="83">
        <v>1.2667919595524499</v>
      </c>
      <c r="F136" s="83">
        <v>1.2708575031357301</v>
      </c>
      <c r="G136" s="83">
        <v>1.27242374882144</v>
      </c>
      <c r="H136" s="83">
        <v>6.3878768841515903E-3</v>
      </c>
      <c r="I136" s="83">
        <v>5.1916257106953802E-3</v>
      </c>
      <c r="J136" s="83">
        <v>0.102023823192481</v>
      </c>
      <c r="K136" s="83">
        <v>5.2541841328389099E-2</v>
      </c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  <c r="DL136" s="60"/>
      <c r="DM136" s="60"/>
      <c r="DN136" s="60"/>
      <c r="DO136" s="60"/>
      <c r="DP136" s="60"/>
      <c r="DQ136" s="60"/>
      <c r="DR136" s="60"/>
      <c r="DS136" s="60"/>
      <c r="DT136" s="60"/>
      <c r="DU136" s="60"/>
      <c r="DV136" s="60"/>
      <c r="DW136" s="60"/>
      <c r="DX136" s="60"/>
      <c r="DY136" s="60"/>
      <c r="DZ136" s="60"/>
      <c r="EA136" s="60"/>
      <c r="EB136" s="60"/>
      <c r="EC136" s="60"/>
      <c r="ED136" s="60"/>
      <c r="EE136" s="60"/>
      <c r="EF136" s="60"/>
      <c r="EG136" s="60"/>
      <c r="EH136" s="60"/>
      <c r="EI136" s="60"/>
      <c r="EJ136" s="60"/>
      <c r="EK136" s="60"/>
      <c r="EL136" s="60"/>
      <c r="EM136" s="60"/>
      <c r="EN136" s="60"/>
      <c r="EO136" s="60"/>
      <c r="EP136" s="60"/>
      <c r="EQ136" s="60"/>
      <c r="ER136" s="60"/>
      <c r="ES136" s="60"/>
      <c r="ET136" s="60"/>
      <c r="EU136" s="60"/>
      <c r="EV136" s="60"/>
      <c r="EW136" s="60"/>
      <c r="EX136" s="60"/>
      <c r="EY136" s="60"/>
      <c r="EZ136" s="60"/>
      <c r="FA136" s="60"/>
      <c r="FB136" s="60"/>
      <c r="FC136" s="60"/>
      <c r="FD136" s="60"/>
      <c r="FE136" s="60"/>
      <c r="FF136" s="60"/>
      <c r="FG136" s="60"/>
      <c r="FH136" s="60"/>
      <c r="FI136" s="60"/>
      <c r="FJ136" s="60"/>
      <c r="FK136" s="60"/>
      <c r="FL136" s="60"/>
      <c r="FM136" s="60"/>
      <c r="FN136" s="60"/>
      <c r="FO136" s="60"/>
      <c r="FP136" s="60"/>
      <c r="FQ136" s="60"/>
      <c r="FR136" s="60"/>
      <c r="FS136" s="60"/>
      <c r="FT136" s="60"/>
      <c r="FU136" s="60"/>
      <c r="FV136" s="60"/>
      <c r="FW136" s="60"/>
      <c r="FX136" s="60"/>
      <c r="FY136" s="60"/>
      <c r="FZ136" s="60"/>
      <c r="GA136" s="60"/>
      <c r="GB136" s="60"/>
      <c r="GC136" s="60"/>
      <c r="GD136" s="60"/>
      <c r="GE136" s="60"/>
      <c r="GF136" s="60"/>
      <c r="GG136" s="60"/>
      <c r="GH136" s="60"/>
      <c r="GI136" s="60"/>
      <c r="GJ136" s="60"/>
      <c r="GK136" s="60"/>
      <c r="GL136" s="60"/>
      <c r="GM136" s="60"/>
      <c r="GN136" s="60"/>
      <c r="GO136" s="60"/>
      <c r="GP136" s="60"/>
      <c r="GQ136" s="60"/>
      <c r="GR136" s="60"/>
      <c r="GS136" s="60">
        <v>8.1750031211918799</v>
      </c>
      <c r="GT136" s="60">
        <v>263.39803348642698</v>
      </c>
      <c r="GU136" s="60">
        <v>8.1324467683978696</v>
      </c>
      <c r="GV136" s="60">
        <v>263.39803348642698</v>
      </c>
      <c r="GW136" s="60">
        <v>8.1225706427711195</v>
      </c>
      <c r="GX136" s="60">
        <v>237.334182266179</v>
      </c>
      <c r="GY136" s="60">
        <v>8.1327806567138499</v>
      </c>
      <c r="GZ136" s="60">
        <v>237.334182266179</v>
      </c>
      <c r="HA136" s="60">
        <v>8.0463511420662499</v>
      </c>
      <c r="HB136" s="60">
        <v>237.334182266179</v>
      </c>
      <c r="HC136" s="60">
        <v>8.2090001574187195</v>
      </c>
      <c r="HD136" s="60">
        <v>237.334182266179</v>
      </c>
      <c r="HE136" s="60"/>
      <c r="HF136" s="60"/>
      <c r="HG136" s="60"/>
      <c r="HH136" s="60"/>
      <c r="HI136" s="60"/>
      <c r="HJ136" s="60"/>
      <c r="HK136" s="60"/>
      <c r="HL136" s="60">
        <v>-4.8953303205858098E-2</v>
      </c>
      <c r="HM136" s="60">
        <v>-4.2556352794006699E-2</v>
      </c>
      <c r="HN136" s="60">
        <v>-4.2556352794006699E-2</v>
      </c>
      <c r="HO136" s="60">
        <v>8.1750031211918799</v>
      </c>
    </row>
    <row r="137" spans="1:223" ht="12" customHeight="1" x14ac:dyDescent="0.35">
      <c r="A137" s="61">
        <v>75</v>
      </c>
      <c r="B137" s="83">
        <v>8.1412212585756691</v>
      </c>
      <c r="C137" s="83">
        <v>8.1529639391467494</v>
      </c>
      <c r="D137" s="83">
        <v>-1.17426805710767E-2</v>
      </c>
      <c r="E137" s="83">
        <v>-0.28493800228690103</v>
      </c>
      <c r="F137" s="83">
        <v>-0.28562307712600599</v>
      </c>
      <c r="G137" s="83">
        <v>-0.28509987466020498</v>
      </c>
      <c r="H137" s="83">
        <v>4.79130230321974E-3</v>
      </c>
      <c r="I137" s="83">
        <v>1.9637943306904099E-4</v>
      </c>
      <c r="J137" s="83">
        <v>-1.9781842124402899E-2</v>
      </c>
      <c r="K137" s="83">
        <v>-1.17992141731206E-2</v>
      </c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  <c r="CR137" s="60"/>
      <c r="CS137" s="60"/>
      <c r="CT137" s="60"/>
      <c r="CU137" s="60"/>
      <c r="CV137" s="60"/>
      <c r="CW137" s="60"/>
      <c r="CX137" s="60"/>
      <c r="CY137" s="60"/>
      <c r="CZ137" s="60"/>
      <c r="DA137" s="60"/>
      <c r="DB137" s="60"/>
      <c r="DC137" s="60"/>
      <c r="DD137" s="60"/>
      <c r="DE137" s="60"/>
      <c r="DF137" s="60"/>
      <c r="DG137" s="60"/>
      <c r="DH137" s="60"/>
      <c r="DI137" s="60"/>
      <c r="DJ137" s="60"/>
      <c r="DK137" s="60"/>
      <c r="DL137" s="60"/>
      <c r="DM137" s="60"/>
      <c r="DN137" s="60"/>
      <c r="DO137" s="60"/>
      <c r="DP137" s="60"/>
      <c r="DQ137" s="60"/>
      <c r="DR137" s="60"/>
      <c r="DS137" s="60"/>
      <c r="DT137" s="60"/>
      <c r="DU137" s="60"/>
      <c r="DV137" s="60"/>
      <c r="DW137" s="60"/>
      <c r="DX137" s="60"/>
      <c r="DY137" s="60"/>
      <c r="DZ137" s="60"/>
      <c r="EA137" s="60"/>
      <c r="EB137" s="60"/>
      <c r="EC137" s="60"/>
      <c r="ED137" s="60"/>
      <c r="EE137" s="60"/>
      <c r="EF137" s="60"/>
      <c r="EG137" s="60"/>
      <c r="EH137" s="60"/>
      <c r="EI137" s="60"/>
      <c r="EJ137" s="60"/>
      <c r="EK137" s="60"/>
      <c r="EL137" s="60"/>
      <c r="EM137" s="60"/>
      <c r="EN137" s="60"/>
      <c r="EO137" s="60"/>
      <c r="EP137" s="60"/>
      <c r="EQ137" s="60"/>
      <c r="ER137" s="60"/>
      <c r="ES137" s="60"/>
      <c r="ET137" s="60"/>
      <c r="EU137" s="60"/>
      <c r="EV137" s="60"/>
      <c r="EW137" s="60"/>
      <c r="EX137" s="60"/>
      <c r="EY137" s="60"/>
      <c r="EZ137" s="60"/>
      <c r="FA137" s="60"/>
      <c r="FB137" s="60"/>
      <c r="FC137" s="60"/>
      <c r="FD137" s="60"/>
      <c r="FE137" s="60"/>
      <c r="FF137" s="60"/>
      <c r="FG137" s="60"/>
      <c r="FH137" s="60"/>
      <c r="FI137" s="60"/>
      <c r="FJ137" s="60"/>
      <c r="FK137" s="60"/>
      <c r="FL137" s="60"/>
      <c r="FM137" s="60"/>
      <c r="FN137" s="60"/>
      <c r="FO137" s="60"/>
      <c r="FP137" s="60"/>
      <c r="FQ137" s="60"/>
      <c r="FR137" s="60"/>
      <c r="FS137" s="60"/>
      <c r="FT137" s="60"/>
      <c r="FU137" s="60"/>
      <c r="FV137" s="60"/>
      <c r="FW137" s="60"/>
      <c r="FX137" s="60"/>
      <c r="FY137" s="60"/>
      <c r="FZ137" s="60"/>
      <c r="GA137" s="60"/>
      <c r="GB137" s="60"/>
      <c r="GC137" s="60"/>
      <c r="GD137" s="60"/>
      <c r="GE137" s="60"/>
      <c r="GF137" s="60"/>
      <c r="GG137" s="60"/>
      <c r="GH137" s="60"/>
      <c r="GI137" s="60"/>
      <c r="GJ137" s="60"/>
      <c r="GK137" s="60"/>
      <c r="GL137" s="60"/>
      <c r="GM137" s="60"/>
      <c r="GN137" s="60"/>
      <c r="GO137" s="60"/>
      <c r="GP137" s="60"/>
      <c r="GQ137" s="60"/>
      <c r="GR137" s="60"/>
      <c r="GS137" s="60">
        <v>8.1426012698043309</v>
      </c>
      <c r="GT137" s="60">
        <v>245.55391445866999</v>
      </c>
      <c r="GU137" s="60">
        <v>8.14115735084882</v>
      </c>
      <c r="GV137" s="60">
        <v>245.55391445866999</v>
      </c>
      <c r="GW137" s="60">
        <v>8.1234292557948908</v>
      </c>
      <c r="GX137" s="60">
        <v>237.80602914610699</v>
      </c>
      <c r="GY137" s="60">
        <v>8.1336356292649494</v>
      </c>
      <c r="GZ137" s="60">
        <v>237.80602914610699</v>
      </c>
      <c r="HA137" s="60">
        <v>8.0472080490956195</v>
      </c>
      <c r="HB137" s="60">
        <v>237.80602914610699</v>
      </c>
      <c r="HC137" s="60">
        <v>8.2098568359642208</v>
      </c>
      <c r="HD137" s="60">
        <v>237.80602914610699</v>
      </c>
      <c r="HE137" s="60"/>
      <c r="HF137" s="60"/>
      <c r="HG137" s="60"/>
      <c r="HH137" s="60"/>
      <c r="HI137" s="60"/>
      <c r="HJ137" s="60"/>
      <c r="HK137" s="60"/>
      <c r="HL137" s="60">
        <v>-2.8519367689516899E-3</v>
      </c>
      <c r="HM137" s="60">
        <v>-1.4439189555055501E-3</v>
      </c>
      <c r="HN137" s="60">
        <v>-1.4439189555055501E-3</v>
      </c>
      <c r="HO137" s="60">
        <v>8.1426012698043309</v>
      </c>
    </row>
    <row r="138" spans="1:223" ht="12" customHeight="1" x14ac:dyDescent="0.35">
      <c r="A138" s="61">
        <v>76</v>
      </c>
      <c r="B138" s="83">
        <v>8.0677912846119693</v>
      </c>
      <c r="C138" s="83">
        <v>8.0646497025838109</v>
      </c>
      <c r="D138" s="83">
        <v>3.14158202815484E-3</v>
      </c>
      <c r="E138" s="83">
        <v>7.6230985055296602E-2</v>
      </c>
      <c r="F138" s="83">
        <v>7.6620792364576903E-2</v>
      </c>
      <c r="G138" s="83">
        <v>7.6468903264620899E-2</v>
      </c>
      <c r="H138" s="83">
        <v>1.0149092104384701E-2</v>
      </c>
      <c r="I138" s="95">
        <v>3.0096825491337E-5</v>
      </c>
      <c r="J138" s="83">
        <v>7.7430767759780403E-3</v>
      </c>
      <c r="K138" s="83">
        <v>3.1737931471252801E-3</v>
      </c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0"/>
      <c r="CR138" s="60"/>
      <c r="CS138" s="60"/>
      <c r="CT138" s="60"/>
      <c r="CU138" s="60"/>
      <c r="CV138" s="60"/>
      <c r="CW138" s="60"/>
      <c r="CX138" s="60"/>
      <c r="CY138" s="60"/>
      <c r="CZ138" s="60"/>
      <c r="DA138" s="60"/>
      <c r="DB138" s="60"/>
      <c r="DC138" s="60"/>
      <c r="DD138" s="60"/>
      <c r="DE138" s="60"/>
      <c r="DF138" s="60"/>
      <c r="DG138" s="60"/>
      <c r="DH138" s="60"/>
      <c r="DI138" s="60"/>
      <c r="DJ138" s="60"/>
      <c r="DK138" s="60"/>
      <c r="DL138" s="60"/>
      <c r="DM138" s="60"/>
      <c r="DN138" s="60"/>
      <c r="DO138" s="60"/>
      <c r="DP138" s="60"/>
      <c r="DQ138" s="60"/>
      <c r="DR138" s="60"/>
      <c r="DS138" s="60"/>
      <c r="DT138" s="60"/>
      <c r="DU138" s="60"/>
      <c r="DV138" s="60"/>
      <c r="DW138" s="60"/>
      <c r="DX138" s="60"/>
      <c r="DY138" s="60"/>
      <c r="DZ138" s="60"/>
      <c r="EA138" s="60"/>
      <c r="EB138" s="60"/>
      <c r="EC138" s="60"/>
      <c r="ED138" s="60"/>
      <c r="EE138" s="60"/>
      <c r="EF138" s="60"/>
      <c r="EG138" s="60"/>
      <c r="EH138" s="60"/>
      <c r="EI138" s="60"/>
      <c r="EJ138" s="60"/>
      <c r="EK138" s="60"/>
      <c r="EL138" s="60"/>
      <c r="EM138" s="60"/>
      <c r="EN138" s="60"/>
      <c r="EO138" s="60"/>
      <c r="EP138" s="60"/>
      <c r="EQ138" s="60"/>
      <c r="ER138" s="60"/>
      <c r="ES138" s="60"/>
      <c r="ET138" s="60"/>
      <c r="EU138" s="60"/>
      <c r="EV138" s="60"/>
      <c r="EW138" s="60"/>
      <c r="EX138" s="60"/>
      <c r="EY138" s="60"/>
      <c r="EZ138" s="60"/>
      <c r="FA138" s="60"/>
      <c r="FB138" s="60"/>
      <c r="FC138" s="60"/>
      <c r="FD138" s="60"/>
      <c r="FE138" s="60"/>
      <c r="FF138" s="60"/>
      <c r="FG138" s="60"/>
      <c r="FH138" s="60"/>
      <c r="FI138" s="60"/>
      <c r="FJ138" s="60"/>
      <c r="FK138" s="60"/>
      <c r="FL138" s="60"/>
      <c r="FM138" s="60"/>
      <c r="FN138" s="60"/>
      <c r="FO138" s="60"/>
      <c r="FP138" s="60"/>
      <c r="FQ138" s="60"/>
      <c r="FR138" s="60"/>
      <c r="FS138" s="60"/>
      <c r="FT138" s="60"/>
      <c r="FU138" s="60"/>
      <c r="FV138" s="60"/>
      <c r="FW138" s="60"/>
      <c r="FX138" s="60"/>
      <c r="FY138" s="60"/>
      <c r="FZ138" s="60"/>
      <c r="GA138" s="60"/>
      <c r="GB138" s="60"/>
      <c r="GC138" s="60"/>
      <c r="GD138" s="60"/>
      <c r="GE138" s="60"/>
      <c r="GF138" s="60"/>
      <c r="GG138" s="60"/>
      <c r="GH138" s="60"/>
      <c r="GI138" s="60"/>
      <c r="GJ138" s="60"/>
      <c r="GK138" s="60"/>
      <c r="GL138" s="60"/>
      <c r="GM138" s="60"/>
      <c r="GN138" s="60"/>
      <c r="GO138" s="60"/>
      <c r="GP138" s="60"/>
      <c r="GQ138" s="60"/>
      <c r="GR138" s="60"/>
      <c r="GS138" s="60">
        <v>8.1445345857911402</v>
      </c>
      <c r="GT138" s="60">
        <v>246.61861660097401</v>
      </c>
      <c r="GU138" s="60">
        <v>8.1414240047826194</v>
      </c>
      <c r="GV138" s="60">
        <v>246.61861660097401</v>
      </c>
      <c r="GW138" s="60">
        <v>8.1247877050875594</v>
      </c>
      <c r="GX138" s="60">
        <v>238.554145300926</v>
      </c>
      <c r="GY138" s="60">
        <v>8.1349940805299692</v>
      </c>
      <c r="GZ138" s="60">
        <v>238.554145300926</v>
      </c>
      <c r="HA138" s="60">
        <v>8.0485664993125798</v>
      </c>
      <c r="HB138" s="60">
        <v>238.554145300926</v>
      </c>
      <c r="HC138" s="60">
        <v>8.2112152863049506</v>
      </c>
      <c r="HD138" s="60">
        <v>238.554145300926</v>
      </c>
      <c r="HE138" s="60"/>
      <c r="HF138" s="60"/>
      <c r="HG138" s="60"/>
      <c r="HH138" s="60"/>
      <c r="HI138" s="60"/>
      <c r="HJ138" s="60"/>
      <c r="HK138" s="60"/>
      <c r="HL138" s="60">
        <v>-4.8966624858363898E-3</v>
      </c>
      <c r="HM138" s="60">
        <v>-3.11058100851902E-3</v>
      </c>
      <c r="HN138" s="60">
        <v>-3.11058100851902E-3</v>
      </c>
      <c r="HO138" s="60">
        <v>8.1445345857911402</v>
      </c>
    </row>
    <row r="139" spans="1:223" ht="12" customHeight="1" x14ac:dyDescent="0.35">
      <c r="A139" s="61">
        <v>77</v>
      </c>
      <c r="B139" s="83">
        <v>8.1437460788855702</v>
      </c>
      <c r="C139" s="83">
        <v>8.15162929426047</v>
      </c>
      <c r="D139" s="83">
        <v>-7.8832153749033296E-3</v>
      </c>
      <c r="E139" s="83">
        <v>-0.191287468557647</v>
      </c>
      <c r="F139" s="83">
        <v>-0.19173855551298499</v>
      </c>
      <c r="G139" s="83">
        <v>-0.19137024041171</v>
      </c>
      <c r="H139" s="83">
        <v>4.6996947193898801E-3</v>
      </c>
      <c r="I139" s="95">
        <v>8.6796940630159199E-5</v>
      </c>
      <c r="J139" s="83">
        <v>-1.3150193940514501E-2</v>
      </c>
      <c r="K139" s="83">
        <v>-7.9204390203424808E-3</v>
      </c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0"/>
      <c r="CR139" s="60"/>
      <c r="CS139" s="60"/>
      <c r="CT139" s="60"/>
      <c r="CU139" s="60"/>
      <c r="CV139" s="60"/>
      <c r="CW139" s="60"/>
      <c r="CX139" s="60"/>
      <c r="CY139" s="60"/>
      <c r="CZ139" s="60"/>
      <c r="DA139" s="60"/>
      <c r="DB139" s="60"/>
      <c r="DC139" s="60"/>
      <c r="DD139" s="60"/>
      <c r="DE139" s="60"/>
      <c r="DF139" s="60"/>
      <c r="DG139" s="60"/>
      <c r="DH139" s="60"/>
      <c r="DI139" s="60"/>
      <c r="DJ139" s="60"/>
      <c r="DK139" s="60"/>
      <c r="DL139" s="60"/>
      <c r="DM139" s="60"/>
      <c r="DN139" s="60"/>
      <c r="DO139" s="60"/>
      <c r="DP139" s="60"/>
      <c r="DQ139" s="60"/>
      <c r="DR139" s="60"/>
      <c r="DS139" s="60"/>
      <c r="DT139" s="60"/>
      <c r="DU139" s="60"/>
      <c r="DV139" s="60"/>
      <c r="DW139" s="60"/>
      <c r="DX139" s="60"/>
      <c r="DY139" s="60"/>
      <c r="DZ139" s="60"/>
      <c r="EA139" s="60"/>
      <c r="EB139" s="60"/>
      <c r="EC139" s="60"/>
      <c r="ED139" s="60"/>
      <c r="EE139" s="60"/>
      <c r="EF139" s="60"/>
      <c r="EG139" s="60"/>
      <c r="EH139" s="60"/>
      <c r="EI139" s="60"/>
      <c r="EJ139" s="60"/>
      <c r="EK139" s="60"/>
      <c r="EL139" s="60"/>
      <c r="EM139" s="60"/>
      <c r="EN139" s="60"/>
      <c r="EO139" s="60"/>
      <c r="EP139" s="60"/>
      <c r="EQ139" s="60"/>
      <c r="ER139" s="60"/>
      <c r="ES139" s="60"/>
      <c r="ET139" s="60"/>
      <c r="EU139" s="60"/>
      <c r="EV139" s="60"/>
      <c r="EW139" s="60"/>
      <c r="EX139" s="60"/>
      <c r="EY139" s="60"/>
      <c r="EZ139" s="60"/>
      <c r="FA139" s="60"/>
      <c r="FB139" s="60"/>
      <c r="FC139" s="60"/>
      <c r="FD139" s="60"/>
      <c r="FE139" s="60"/>
      <c r="FF139" s="60"/>
      <c r="FG139" s="60"/>
      <c r="FH139" s="60"/>
      <c r="FI139" s="60"/>
      <c r="FJ139" s="60"/>
      <c r="FK139" s="60"/>
      <c r="FL139" s="60"/>
      <c r="FM139" s="60"/>
      <c r="FN139" s="60"/>
      <c r="FO139" s="60"/>
      <c r="FP139" s="60"/>
      <c r="FQ139" s="60"/>
      <c r="FR139" s="60"/>
      <c r="FS139" s="60"/>
      <c r="FT139" s="60"/>
      <c r="FU139" s="60"/>
      <c r="FV139" s="60"/>
      <c r="FW139" s="60"/>
      <c r="FX139" s="60"/>
      <c r="FY139" s="60"/>
      <c r="FZ139" s="60"/>
      <c r="GA139" s="60"/>
      <c r="GB139" s="60"/>
      <c r="GC139" s="60"/>
      <c r="GD139" s="60"/>
      <c r="GE139" s="60"/>
      <c r="GF139" s="60"/>
      <c r="GG139" s="60"/>
      <c r="GH139" s="60"/>
      <c r="GI139" s="60"/>
      <c r="GJ139" s="60"/>
      <c r="GK139" s="60"/>
      <c r="GL139" s="60"/>
      <c r="GM139" s="60"/>
      <c r="GN139" s="60"/>
      <c r="GO139" s="60"/>
      <c r="GP139" s="60"/>
      <c r="GQ139" s="60"/>
      <c r="GR139" s="60"/>
      <c r="GS139" s="60">
        <v>8.1460044255125901</v>
      </c>
      <c r="GT139" s="60">
        <v>247.42807636386499</v>
      </c>
      <c r="GU139" s="60">
        <v>8.1412185901813494</v>
      </c>
      <c r="GV139" s="60">
        <v>247.42807636386499</v>
      </c>
      <c r="GW139" s="60">
        <v>8.1261940214419095</v>
      </c>
      <c r="GX139" s="60">
        <v>239.33068457284901</v>
      </c>
      <c r="GY139" s="60">
        <v>8.1364078877184394</v>
      </c>
      <c r="GZ139" s="60">
        <v>239.33068457284901</v>
      </c>
      <c r="HA139" s="60">
        <v>8.0499763259693804</v>
      </c>
      <c r="HB139" s="60">
        <v>239.33068457284901</v>
      </c>
      <c r="HC139" s="60">
        <v>8.2126255831909702</v>
      </c>
      <c r="HD139" s="60">
        <v>239.33068457284901</v>
      </c>
      <c r="HE139" s="60"/>
      <c r="HF139" s="60"/>
      <c r="HG139" s="60"/>
      <c r="HH139" s="60"/>
      <c r="HI139" s="60"/>
      <c r="HJ139" s="60"/>
      <c r="HK139" s="60"/>
      <c r="HL139" s="60">
        <v>-7.3668809742083296E-3</v>
      </c>
      <c r="HM139" s="60">
        <v>-4.7858353312442096E-3</v>
      </c>
      <c r="HN139" s="60">
        <v>-4.7858353312442096E-3</v>
      </c>
      <c r="HO139" s="60">
        <v>8.1460044255125901</v>
      </c>
    </row>
    <row r="140" spans="1:223" ht="12" customHeight="1" x14ac:dyDescent="0.35">
      <c r="A140" s="61">
        <v>78</v>
      </c>
      <c r="B140" s="83">
        <v>8.1529609686570694</v>
      </c>
      <c r="C140" s="83">
        <v>8.1276756497424891</v>
      </c>
      <c r="D140" s="83">
        <v>2.5285318914583899E-2</v>
      </c>
      <c r="E140" s="83">
        <v>0.61355226475755897</v>
      </c>
      <c r="F140" s="83">
        <v>0.61476950693328303</v>
      </c>
      <c r="G140" s="83">
        <v>0.61400608617794905</v>
      </c>
      <c r="H140" s="83">
        <v>3.9560748986064397E-3</v>
      </c>
      <c r="I140" s="83">
        <v>7.50551771956296E-4</v>
      </c>
      <c r="J140" s="83">
        <v>3.86959651390575E-2</v>
      </c>
      <c r="K140" s="83">
        <v>2.5385746830402001E-2</v>
      </c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0"/>
      <c r="CR140" s="60"/>
      <c r="CS140" s="60"/>
      <c r="CT140" s="60"/>
      <c r="CU140" s="60"/>
      <c r="CV140" s="60"/>
      <c r="CW140" s="60"/>
      <c r="CX140" s="60"/>
      <c r="CY140" s="60"/>
      <c r="CZ140" s="60"/>
      <c r="DA140" s="60"/>
      <c r="DB140" s="60"/>
      <c r="DC140" s="60"/>
      <c r="DD140" s="60"/>
      <c r="DE140" s="60"/>
      <c r="DF140" s="60"/>
      <c r="DG140" s="60"/>
      <c r="DH140" s="60"/>
      <c r="DI140" s="60"/>
      <c r="DJ140" s="60"/>
      <c r="DK140" s="60"/>
      <c r="DL140" s="60"/>
      <c r="DM140" s="60"/>
      <c r="DN140" s="60"/>
      <c r="DO140" s="60"/>
      <c r="DP140" s="60"/>
      <c r="DQ140" s="60"/>
      <c r="DR140" s="60"/>
      <c r="DS140" s="60"/>
      <c r="DT140" s="60"/>
      <c r="DU140" s="60"/>
      <c r="DV140" s="60"/>
      <c r="DW140" s="60"/>
      <c r="DX140" s="60"/>
      <c r="DY140" s="60"/>
      <c r="DZ140" s="60"/>
      <c r="EA140" s="60"/>
      <c r="EB140" s="60"/>
      <c r="EC140" s="60"/>
      <c r="ED140" s="60"/>
      <c r="EE140" s="60"/>
      <c r="EF140" s="60"/>
      <c r="EG140" s="60"/>
      <c r="EH140" s="60"/>
      <c r="EI140" s="60"/>
      <c r="EJ140" s="60"/>
      <c r="EK140" s="60"/>
      <c r="EL140" s="60"/>
      <c r="EM140" s="60"/>
      <c r="EN140" s="60"/>
      <c r="EO140" s="60"/>
      <c r="EP140" s="60"/>
      <c r="EQ140" s="60"/>
      <c r="ER140" s="60"/>
      <c r="ES140" s="60"/>
      <c r="ET140" s="60"/>
      <c r="EU140" s="60"/>
      <c r="EV140" s="60"/>
      <c r="EW140" s="60"/>
      <c r="EX140" s="60"/>
      <c r="EY140" s="60"/>
      <c r="EZ140" s="60"/>
      <c r="FA140" s="60"/>
      <c r="FB140" s="60"/>
      <c r="FC140" s="60"/>
      <c r="FD140" s="60"/>
      <c r="FE140" s="60"/>
      <c r="FF140" s="60"/>
      <c r="FG140" s="60"/>
      <c r="FH140" s="60"/>
      <c r="FI140" s="60"/>
      <c r="FJ140" s="60"/>
      <c r="FK140" s="60"/>
      <c r="FL140" s="60"/>
      <c r="FM140" s="60"/>
      <c r="FN140" s="60"/>
      <c r="FO140" s="60"/>
      <c r="FP140" s="60"/>
      <c r="FQ140" s="60"/>
      <c r="FR140" s="60"/>
      <c r="FS140" s="60"/>
      <c r="FT140" s="60"/>
      <c r="FU140" s="60"/>
      <c r="FV140" s="60"/>
      <c r="FW140" s="60"/>
      <c r="FX140" s="60"/>
      <c r="FY140" s="60"/>
      <c r="FZ140" s="60"/>
      <c r="GA140" s="60"/>
      <c r="GB140" s="60"/>
      <c r="GC140" s="60"/>
      <c r="GD140" s="60"/>
      <c r="GE140" s="60"/>
      <c r="GF140" s="60"/>
      <c r="GG140" s="60"/>
      <c r="GH140" s="60"/>
      <c r="GI140" s="60"/>
      <c r="GJ140" s="60"/>
      <c r="GK140" s="60"/>
      <c r="GL140" s="60"/>
      <c r="GM140" s="60"/>
      <c r="GN140" s="60"/>
      <c r="GO140" s="60"/>
      <c r="GP140" s="60"/>
      <c r="GQ140" s="60"/>
      <c r="GR140" s="60"/>
      <c r="GS140" s="60">
        <v>8.1329622782696998</v>
      </c>
      <c r="GT140" s="60">
        <v>240.24559703587499</v>
      </c>
      <c r="GU140" s="60">
        <v>8.1170597145623695</v>
      </c>
      <c r="GV140" s="60">
        <v>240.24559703587499</v>
      </c>
      <c r="GW140" s="60">
        <v>8.1272180169468609</v>
      </c>
      <c r="GX140" s="60">
        <v>239.89744110478401</v>
      </c>
      <c r="GY140" s="60">
        <v>8.1374421570000202</v>
      </c>
      <c r="GZ140" s="60">
        <v>239.89744110478401</v>
      </c>
      <c r="HA140" s="60">
        <v>8.0510051356204801</v>
      </c>
      <c r="HB140" s="60">
        <v>239.89744110478401</v>
      </c>
      <c r="HC140" s="60">
        <v>8.2136550383264009</v>
      </c>
      <c r="HD140" s="60">
        <v>239.89744110478401</v>
      </c>
      <c r="HE140" s="60"/>
      <c r="HF140" s="60"/>
      <c r="HG140" s="60"/>
      <c r="HH140" s="60"/>
      <c r="HI140" s="60"/>
      <c r="HJ140" s="60"/>
      <c r="HK140" s="60"/>
      <c r="HL140" s="60">
        <v>-2.3149324129909998E-2</v>
      </c>
      <c r="HM140" s="60">
        <v>-1.5902563707333801E-2</v>
      </c>
      <c r="HN140" s="60">
        <v>-1.5902563707333801E-2</v>
      </c>
      <c r="HO140" s="60">
        <v>8.1329622782696998</v>
      </c>
    </row>
    <row r="141" spans="1:223" ht="12" customHeight="1" x14ac:dyDescent="0.35">
      <c r="A141" s="61">
        <v>79</v>
      </c>
      <c r="B141" s="83">
        <v>8.1523398273889498</v>
      </c>
      <c r="C141" s="83">
        <v>8.1285324425299201</v>
      </c>
      <c r="D141" s="83">
        <v>2.3807384859029699E-2</v>
      </c>
      <c r="E141" s="83">
        <v>0.57768996102269898</v>
      </c>
      <c r="F141" s="83">
        <v>0.57883523546206095</v>
      </c>
      <c r="G141" s="83">
        <v>0.57806697497313198</v>
      </c>
      <c r="H141" s="83">
        <v>3.9532542531102799E-3</v>
      </c>
      <c r="I141" s="83">
        <v>6.6489788339116199E-4</v>
      </c>
      <c r="J141" s="83">
        <v>3.6417964796919403E-2</v>
      </c>
      <c r="K141" s="83">
        <v>2.3901875048221399E-2</v>
      </c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  <c r="CT141" s="60"/>
      <c r="CU141" s="60"/>
      <c r="CV141" s="60"/>
      <c r="CW141" s="60"/>
      <c r="CX141" s="60"/>
      <c r="CY141" s="60"/>
      <c r="CZ141" s="60"/>
      <c r="DA141" s="60"/>
      <c r="DB141" s="60"/>
      <c r="DC141" s="60"/>
      <c r="DD141" s="60"/>
      <c r="DE141" s="60"/>
      <c r="DF141" s="60"/>
      <c r="DG141" s="60"/>
      <c r="DH141" s="60"/>
      <c r="DI141" s="60"/>
      <c r="DJ141" s="60"/>
      <c r="DK141" s="60"/>
      <c r="DL141" s="60"/>
      <c r="DM141" s="60"/>
      <c r="DN141" s="60"/>
      <c r="DO141" s="60"/>
      <c r="DP141" s="60"/>
      <c r="DQ141" s="60"/>
      <c r="DR141" s="60"/>
      <c r="DS141" s="60"/>
      <c r="DT141" s="60"/>
      <c r="DU141" s="60"/>
      <c r="DV141" s="60"/>
      <c r="DW141" s="60"/>
      <c r="DX141" s="60"/>
      <c r="DY141" s="60"/>
      <c r="DZ141" s="60"/>
      <c r="EA141" s="60"/>
      <c r="EB141" s="60"/>
      <c r="EC141" s="60"/>
      <c r="ED141" s="60"/>
      <c r="EE141" s="60"/>
      <c r="EF141" s="60"/>
      <c r="EG141" s="60"/>
      <c r="EH141" s="60"/>
      <c r="EI141" s="60"/>
      <c r="EJ141" s="60"/>
      <c r="EK141" s="60"/>
      <c r="EL141" s="60"/>
      <c r="EM141" s="60"/>
      <c r="EN141" s="60"/>
      <c r="EO141" s="60"/>
      <c r="EP141" s="60"/>
      <c r="EQ141" s="60"/>
      <c r="ER141" s="60"/>
      <c r="ES141" s="60"/>
      <c r="ET141" s="60"/>
      <c r="EU141" s="60"/>
      <c r="EV141" s="60"/>
      <c r="EW141" s="60"/>
      <c r="EX141" s="60"/>
      <c r="EY141" s="60"/>
      <c r="EZ141" s="60"/>
      <c r="FA141" s="60"/>
      <c r="FB141" s="60"/>
      <c r="FC141" s="60"/>
      <c r="FD141" s="60"/>
      <c r="FE141" s="60"/>
      <c r="FF141" s="60"/>
      <c r="FG141" s="60"/>
      <c r="FH141" s="60"/>
      <c r="FI141" s="60"/>
      <c r="FJ141" s="60"/>
      <c r="FK141" s="60"/>
      <c r="FL141" s="60"/>
      <c r="FM141" s="60"/>
      <c r="FN141" s="60"/>
      <c r="FO141" s="60"/>
      <c r="FP141" s="60"/>
      <c r="FQ141" s="60"/>
      <c r="FR141" s="60"/>
      <c r="FS141" s="60"/>
      <c r="FT141" s="60"/>
      <c r="FU141" s="60"/>
      <c r="FV141" s="60"/>
      <c r="FW141" s="60"/>
      <c r="FX141" s="60"/>
      <c r="FY141" s="60"/>
      <c r="FZ141" s="60"/>
      <c r="GA141" s="60"/>
      <c r="GB141" s="60"/>
      <c r="GC141" s="60"/>
      <c r="GD141" s="60"/>
      <c r="GE141" s="60"/>
      <c r="GF141" s="60"/>
      <c r="GG141" s="60"/>
      <c r="GH141" s="60"/>
      <c r="GI141" s="60"/>
      <c r="GJ141" s="60"/>
      <c r="GK141" s="60"/>
      <c r="GL141" s="60"/>
      <c r="GM141" s="60"/>
      <c r="GN141" s="60"/>
      <c r="GO141" s="60"/>
      <c r="GP141" s="60"/>
      <c r="GQ141" s="60"/>
      <c r="GR141" s="60"/>
      <c r="GS141" s="60">
        <v>8.1747456838573296</v>
      </c>
      <c r="GT141" s="60">
        <v>263.25625941355298</v>
      </c>
      <c r="GU141" s="60">
        <v>8.2306306646913292</v>
      </c>
      <c r="GV141" s="60">
        <v>263.25625941355298</v>
      </c>
      <c r="GW141" s="60">
        <v>8.1273842355121193</v>
      </c>
      <c r="GX141" s="60">
        <v>239.98954481323599</v>
      </c>
      <c r="GY141" s="60">
        <v>8.13761042742453</v>
      </c>
      <c r="GZ141" s="60">
        <v>239.98954481323599</v>
      </c>
      <c r="HA141" s="60">
        <v>8.0511723156191906</v>
      </c>
      <c r="HB141" s="60">
        <v>239.98954481323599</v>
      </c>
      <c r="HC141" s="60">
        <v>8.2138223473174605</v>
      </c>
      <c r="HD141" s="60">
        <v>239.98954481323599</v>
      </c>
      <c r="HE141" s="60"/>
      <c r="HF141" s="60"/>
      <c r="HG141" s="60"/>
      <c r="HH141" s="60"/>
      <c r="HI141" s="60"/>
      <c r="HJ141" s="60"/>
      <c r="HK141" s="60"/>
      <c r="HL141" s="60">
        <v>6.9342054032878506E-2</v>
      </c>
      <c r="HM141" s="60">
        <v>5.5884980834001403E-2</v>
      </c>
      <c r="HN141" s="60">
        <v>5.5884980834001403E-2</v>
      </c>
      <c r="HO141" s="60">
        <v>8.1747456838573296</v>
      </c>
    </row>
    <row r="142" spans="1:223" ht="12" customHeight="1" x14ac:dyDescent="0.35">
      <c r="A142" s="61">
        <v>80</v>
      </c>
      <c r="B142" s="83">
        <v>8.2233927339859108</v>
      </c>
      <c r="C142" s="83">
        <v>8.1857304391134509</v>
      </c>
      <c r="D142" s="83">
        <v>3.7662294872463399E-2</v>
      </c>
      <c r="E142" s="83">
        <v>0.91388154497980301</v>
      </c>
      <c r="F142" s="83">
        <v>0.91788372806103102</v>
      </c>
      <c r="G142" s="83">
        <v>0.91759475055801698</v>
      </c>
      <c r="H142" s="83">
        <v>8.7014460375358701E-3</v>
      </c>
      <c r="I142" s="83">
        <v>3.6977053760644499E-3</v>
      </c>
      <c r="J142" s="83">
        <v>8.5969499754805903E-2</v>
      </c>
      <c r="K142" s="83">
        <v>3.7992887936654403E-2</v>
      </c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  <c r="CR142" s="60"/>
      <c r="CS142" s="60"/>
      <c r="CT142" s="60"/>
      <c r="CU142" s="60"/>
      <c r="CV142" s="60"/>
      <c r="CW142" s="60"/>
      <c r="CX142" s="60"/>
      <c r="CY142" s="60"/>
      <c r="CZ142" s="60"/>
      <c r="DA142" s="60"/>
      <c r="DB142" s="60"/>
      <c r="DC142" s="60"/>
      <c r="DD142" s="60"/>
      <c r="DE142" s="60"/>
      <c r="DF142" s="60"/>
      <c r="DG142" s="60"/>
      <c r="DH142" s="60"/>
      <c r="DI142" s="60"/>
      <c r="DJ142" s="60"/>
      <c r="DK142" s="60"/>
      <c r="DL142" s="60"/>
      <c r="DM142" s="60"/>
      <c r="DN142" s="60"/>
      <c r="DO142" s="60"/>
      <c r="DP142" s="60"/>
      <c r="DQ142" s="60"/>
      <c r="DR142" s="60"/>
      <c r="DS142" s="60"/>
      <c r="DT142" s="60"/>
      <c r="DU142" s="60"/>
      <c r="DV142" s="60"/>
      <c r="DW142" s="60"/>
      <c r="DX142" s="60"/>
      <c r="DY142" s="60"/>
      <c r="DZ142" s="60"/>
      <c r="EA142" s="60"/>
      <c r="EB142" s="60"/>
      <c r="EC142" s="60"/>
      <c r="ED142" s="60"/>
      <c r="EE142" s="60"/>
      <c r="EF142" s="60"/>
      <c r="EG142" s="60"/>
      <c r="EH142" s="60"/>
      <c r="EI142" s="60"/>
      <c r="EJ142" s="60"/>
      <c r="EK142" s="60"/>
      <c r="EL142" s="60"/>
      <c r="EM142" s="60"/>
      <c r="EN142" s="60"/>
      <c r="EO142" s="60"/>
      <c r="EP142" s="60"/>
      <c r="EQ142" s="60"/>
      <c r="ER142" s="60"/>
      <c r="ES142" s="60"/>
      <c r="ET142" s="60"/>
      <c r="EU142" s="60"/>
      <c r="EV142" s="60"/>
      <c r="EW142" s="60"/>
      <c r="EX142" s="60"/>
      <c r="EY142" s="60"/>
      <c r="EZ142" s="60"/>
      <c r="FA142" s="60"/>
      <c r="FB142" s="60"/>
      <c r="FC142" s="60"/>
      <c r="FD142" s="60"/>
      <c r="FE142" s="60"/>
      <c r="FF142" s="60"/>
      <c r="FG142" s="60"/>
      <c r="FH142" s="60"/>
      <c r="FI142" s="60"/>
      <c r="FJ142" s="60"/>
      <c r="FK142" s="60"/>
      <c r="FL142" s="60"/>
      <c r="FM142" s="60"/>
      <c r="FN142" s="60"/>
      <c r="FO142" s="60"/>
      <c r="FP142" s="60"/>
      <c r="FQ142" s="60"/>
      <c r="FR142" s="60"/>
      <c r="FS142" s="60"/>
      <c r="FT142" s="60"/>
      <c r="FU142" s="60"/>
      <c r="FV142" s="60"/>
      <c r="FW142" s="60"/>
      <c r="FX142" s="60"/>
      <c r="FY142" s="60"/>
      <c r="FZ142" s="60"/>
      <c r="GA142" s="60"/>
      <c r="GB142" s="60"/>
      <c r="GC142" s="60"/>
      <c r="GD142" s="60"/>
      <c r="GE142" s="60"/>
      <c r="GF142" s="60"/>
      <c r="GG142" s="60"/>
      <c r="GH142" s="60"/>
      <c r="GI142" s="60"/>
      <c r="GJ142" s="60"/>
      <c r="GK142" s="60"/>
      <c r="GL142" s="60"/>
      <c r="GM142" s="60"/>
      <c r="GN142" s="60"/>
      <c r="GO142" s="60"/>
      <c r="GP142" s="60"/>
      <c r="GQ142" s="60"/>
      <c r="GR142" s="60"/>
      <c r="GS142" s="60">
        <v>8.1720569900450197</v>
      </c>
      <c r="GT142" s="60">
        <v>261.77556092376</v>
      </c>
      <c r="GU142" s="60">
        <v>8.2284329855108993</v>
      </c>
      <c r="GV142" s="60">
        <v>261.77556092376</v>
      </c>
      <c r="GW142" s="60">
        <v>8.1274588558052105</v>
      </c>
      <c r="GX142" s="60">
        <v>240.03090243581499</v>
      </c>
      <c r="GY142" s="60">
        <v>8.1376860037915701</v>
      </c>
      <c r="GZ142" s="60">
        <v>240.03090243581499</v>
      </c>
      <c r="HA142" s="60">
        <v>8.0512473838925391</v>
      </c>
      <c r="HB142" s="60">
        <v>240.03090243581499</v>
      </c>
      <c r="HC142" s="60">
        <v>8.2138974757042398</v>
      </c>
      <c r="HD142" s="60">
        <v>240.03090243581499</v>
      </c>
      <c r="HE142" s="60"/>
      <c r="HF142" s="60"/>
      <c r="HG142" s="60"/>
      <c r="HH142" s="60"/>
      <c r="HI142" s="60"/>
      <c r="HJ142" s="60"/>
      <c r="HK142" s="60"/>
      <c r="HL142" s="60">
        <v>7.1089921617273705E-2</v>
      </c>
      <c r="HM142" s="60">
        <v>5.6375995465881297E-2</v>
      </c>
      <c r="HN142" s="60">
        <v>5.6375995465881297E-2</v>
      </c>
      <c r="HO142" s="60">
        <v>8.1720569900450197</v>
      </c>
    </row>
    <row r="143" spans="1:223" ht="12" customHeight="1" x14ac:dyDescent="0.35">
      <c r="A143" s="61">
        <v>81</v>
      </c>
      <c r="B143" s="83">
        <v>8.2231917901301799</v>
      </c>
      <c r="C143" s="83">
        <v>8.1860773234483997</v>
      </c>
      <c r="D143" s="83">
        <v>3.7114466681783802E-2</v>
      </c>
      <c r="E143" s="83">
        <v>0.90058840724145806</v>
      </c>
      <c r="F143" s="83">
        <v>0.904559053140084</v>
      </c>
      <c r="G143" s="83">
        <v>0.90423038367916397</v>
      </c>
      <c r="H143" s="83">
        <v>8.7599170569708697E-3</v>
      </c>
      <c r="I143" s="83">
        <v>3.6154719140782999E-3</v>
      </c>
      <c r="J143" s="83">
        <v>8.5004059250299704E-2</v>
      </c>
      <c r="K143" s="83">
        <v>3.7442459521602002E-2</v>
      </c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  <c r="CT143" s="60"/>
      <c r="CU143" s="60"/>
      <c r="CV143" s="60"/>
      <c r="CW143" s="60"/>
      <c r="CX143" s="60"/>
      <c r="CY143" s="60"/>
      <c r="CZ143" s="60"/>
      <c r="DA143" s="60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  <c r="DL143" s="60"/>
      <c r="DM143" s="60"/>
      <c r="DN143" s="60"/>
      <c r="DO143" s="60"/>
      <c r="DP143" s="60"/>
      <c r="DQ143" s="60"/>
      <c r="DR143" s="60"/>
      <c r="DS143" s="60"/>
      <c r="DT143" s="60"/>
      <c r="DU143" s="60"/>
      <c r="DV143" s="60"/>
      <c r="DW143" s="60"/>
      <c r="DX143" s="60"/>
      <c r="DY143" s="60"/>
      <c r="DZ143" s="60"/>
      <c r="EA143" s="60"/>
      <c r="EB143" s="60"/>
      <c r="EC143" s="60"/>
      <c r="ED143" s="60"/>
      <c r="EE143" s="60"/>
      <c r="EF143" s="60"/>
      <c r="EG143" s="60"/>
      <c r="EH143" s="60"/>
      <c r="EI143" s="60"/>
      <c r="EJ143" s="60"/>
      <c r="EK143" s="60"/>
      <c r="EL143" s="60"/>
      <c r="EM143" s="60"/>
      <c r="EN143" s="60"/>
      <c r="EO143" s="60"/>
      <c r="EP143" s="60"/>
      <c r="EQ143" s="60"/>
      <c r="ER143" s="60"/>
      <c r="ES143" s="60"/>
      <c r="ET143" s="60"/>
      <c r="EU143" s="60"/>
      <c r="EV143" s="60"/>
      <c r="EW143" s="60"/>
      <c r="EX143" s="60"/>
      <c r="EY143" s="60"/>
      <c r="EZ143" s="60"/>
      <c r="FA143" s="60"/>
      <c r="FB143" s="60"/>
      <c r="FC143" s="60"/>
      <c r="FD143" s="60"/>
      <c r="FE143" s="60"/>
      <c r="FF143" s="60"/>
      <c r="FG143" s="60"/>
      <c r="FH143" s="60"/>
      <c r="FI143" s="60"/>
      <c r="FJ143" s="60"/>
      <c r="FK143" s="60"/>
      <c r="FL143" s="60"/>
      <c r="FM143" s="60"/>
      <c r="FN143" s="60"/>
      <c r="FO143" s="60"/>
      <c r="FP143" s="60"/>
      <c r="FQ143" s="60"/>
      <c r="FR143" s="60"/>
      <c r="FS143" s="60"/>
      <c r="FT143" s="60"/>
      <c r="FU143" s="60"/>
      <c r="FV143" s="60"/>
      <c r="FW143" s="60"/>
      <c r="FX143" s="60"/>
      <c r="FY143" s="60"/>
      <c r="FZ143" s="60"/>
      <c r="GA143" s="60"/>
      <c r="GB143" s="60"/>
      <c r="GC143" s="60"/>
      <c r="GD143" s="60"/>
      <c r="GE143" s="60"/>
      <c r="GF143" s="60"/>
      <c r="GG143" s="60"/>
      <c r="GH143" s="60"/>
      <c r="GI143" s="60"/>
      <c r="GJ143" s="60"/>
      <c r="GK143" s="60"/>
      <c r="GL143" s="60"/>
      <c r="GM143" s="60"/>
      <c r="GN143" s="60"/>
      <c r="GO143" s="60"/>
      <c r="GP143" s="60"/>
      <c r="GQ143" s="60"/>
      <c r="GR143" s="60"/>
      <c r="GS143" s="60">
        <v>8.1693516891170503</v>
      </c>
      <c r="GT143" s="60">
        <v>260.28571668038001</v>
      </c>
      <c r="GU143" s="60">
        <v>8.2296582243099898</v>
      </c>
      <c r="GV143" s="60">
        <v>260.28571668038001</v>
      </c>
      <c r="GW143" s="60">
        <v>8.1278460499394001</v>
      </c>
      <c r="GX143" s="60">
        <v>240.24559703587499</v>
      </c>
      <c r="GY143" s="60">
        <v>8.1380785065999994</v>
      </c>
      <c r="GZ143" s="60">
        <v>240.24559703587499</v>
      </c>
      <c r="HA143" s="60">
        <v>8.0516370654207208</v>
      </c>
      <c r="HB143" s="60">
        <v>240.24559703587499</v>
      </c>
      <c r="HC143" s="60">
        <v>8.2142874911186894</v>
      </c>
      <c r="HD143" s="60">
        <v>240.24559703587499</v>
      </c>
      <c r="HE143" s="60"/>
      <c r="HF143" s="60"/>
      <c r="HG143" s="60"/>
      <c r="HH143" s="60"/>
      <c r="HI143" s="60"/>
      <c r="HJ143" s="60"/>
      <c r="HK143" s="60"/>
      <c r="HL143" s="60">
        <v>7.5030434562856796E-2</v>
      </c>
      <c r="HM143" s="60">
        <v>6.0306535192941303E-2</v>
      </c>
      <c r="HN143" s="60">
        <v>6.0306535192941303E-2</v>
      </c>
      <c r="HO143" s="60">
        <v>8.1693516891170503</v>
      </c>
    </row>
    <row r="144" spans="1:223" ht="12" customHeight="1" x14ac:dyDescent="0.35">
      <c r="A144" s="61">
        <v>82</v>
      </c>
      <c r="B144" s="83">
        <v>8.2141789715275504</v>
      </c>
      <c r="C144" s="83">
        <v>8.1855101795385004</v>
      </c>
      <c r="D144" s="83">
        <v>2.8668791989055399E-2</v>
      </c>
      <c r="E144" s="83">
        <v>0.69565277432996797</v>
      </c>
      <c r="F144" s="83">
        <v>0.69868624461794704</v>
      </c>
      <c r="G144" s="83">
        <v>0.69797211330308995</v>
      </c>
      <c r="H144" s="83">
        <v>8.6645046659408198E-3</v>
      </c>
      <c r="I144" s="83">
        <v>2.1333272162934601E-3</v>
      </c>
      <c r="J144" s="83">
        <v>6.5252869246072195E-2</v>
      </c>
      <c r="K144" s="83">
        <v>2.89193639529618E-2</v>
      </c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  <c r="CT144" s="60"/>
      <c r="CU144" s="60"/>
      <c r="CV144" s="60"/>
      <c r="CW144" s="60"/>
      <c r="CX144" s="60"/>
      <c r="CY144" s="60"/>
      <c r="CZ144" s="60"/>
      <c r="DA144" s="60"/>
      <c r="DB144" s="60"/>
      <c r="DC144" s="60"/>
      <c r="DD144" s="60"/>
      <c r="DE144" s="60"/>
      <c r="DF144" s="60"/>
      <c r="DG144" s="60"/>
      <c r="DH144" s="60"/>
      <c r="DI144" s="60"/>
      <c r="DJ144" s="60"/>
      <c r="DK144" s="60"/>
      <c r="DL144" s="60"/>
      <c r="DM144" s="60"/>
      <c r="DN144" s="60"/>
      <c r="DO144" s="60"/>
      <c r="DP144" s="60"/>
      <c r="DQ144" s="60"/>
      <c r="DR144" s="60"/>
      <c r="DS144" s="60"/>
      <c r="DT144" s="60"/>
      <c r="DU144" s="60"/>
      <c r="DV144" s="60"/>
      <c r="DW144" s="60"/>
      <c r="DX144" s="60"/>
      <c r="DY144" s="60"/>
      <c r="DZ144" s="60"/>
      <c r="EA144" s="60"/>
      <c r="EB144" s="60"/>
      <c r="EC144" s="60"/>
      <c r="ED144" s="60"/>
      <c r="EE144" s="60"/>
      <c r="EF144" s="60"/>
      <c r="EG144" s="60"/>
      <c r="EH144" s="60"/>
      <c r="EI144" s="60"/>
      <c r="EJ144" s="60"/>
      <c r="EK144" s="60"/>
      <c r="EL144" s="60"/>
      <c r="EM144" s="60"/>
      <c r="EN144" s="60"/>
      <c r="EO144" s="60"/>
      <c r="EP144" s="60"/>
      <c r="EQ144" s="60"/>
      <c r="ER144" s="60"/>
      <c r="ES144" s="60"/>
      <c r="ET144" s="60"/>
      <c r="EU144" s="60"/>
      <c r="EV144" s="60"/>
      <c r="EW144" s="60"/>
      <c r="EX144" s="60"/>
      <c r="EY144" s="60"/>
      <c r="EZ144" s="60"/>
      <c r="FA144" s="60"/>
      <c r="FB144" s="60"/>
      <c r="FC144" s="60"/>
      <c r="FD144" s="60"/>
      <c r="FE144" s="60"/>
      <c r="FF144" s="60"/>
      <c r="FG144" s="60"/>
      <c r="FH144" s="60"/>
      <c r="FI144" s="60"/>
      <c r="FJ144" s="60"/>
      <c r="FK144" s="60"/>
      <c r="FL144" s="60"/>
      <c r="FM144" s="60"/>
      <c r="FN144" s="60"/>
      <c r="FO144" s="60"/>
      <c r="FP144" s="60"/>
      <c r="FQ144" s="60"/>
      <c r="FR144" s="60"/>
      <c r="FS144" s="60"/>
      <c r="FT144" s="60"/>
      <c r="FU144" s="60"/>
      <c r="FV144" s="60"/>
      <c r="FW144" s="60"/>
      <c r="FX144" s="60"/>
      <c r="FY144" s="60"/>
      <c r="FZ144" s="60"/>
      <c r="GA144" s="60"/>
      <c r="GB144" s="60"/>
      <c r="GC144" s="60"/>
      <c r="GD144" s="60"/>
      <c r="GE144" s="60"/>
      <c r="GF144" s="60"/>
      <c r="GG144" s="60"/>
      <c r="GH144" s="60"/>
      <c r="GI144" s="60"/>
      <c r="GJ144" s="60"/>
      <c r="GK144" s="60"/>
      <c r="GL144" s="60"/>
      <c r="GM144" s="60"/>
      <c r="GN144" s="60"/>
      <c r="GO144" s="60"/>
      <c r="GP144" s="60"/>
      <c r="GQ144" s="60"/>
      <c r="GR144" s="60"/>
      <c r="GS144" s="60">
        <v>7.9975299888623503</v>
      </c>
      <c r="GT144" s="60">
        <v>165.66128197680001</v>
      </c>
      <c r="GU144" s="60">
        <v>7.9921869849826299</v>
      </c>
      <c r="GV144" s="60">
        <v>165.66128197680001</v>
      </c>
      <c r="GW144" s="60">
        <v>8.1280184514093605</v>
      </c>
      <c r="GX144" s="60">
        <v>240.34124330732001</v>
      </c>
      <c r="GY144" s="60">
        <v>8.1382534594901408</v>
      </c>
      <c r="GZ144" s="60">
        <v>240.34124330732001</v>
      </c>
      <c r="HA144" s="60">
        <v>8.0518106623349492</v>
      </c>
      <c r="HB144" s="60">
        <v>240.34124330732001</v>
      </c>
      <c r="HC144" s="60">
        <v>8.2144612485645503</v>
      </c>
      <c r="HD144" s="60">
        <v>240.34124330732001</v>
      </c>
      <c r="HE144" s="60"/>
      <c r="HF144" s="60"/>
      <c r="HG144" s="60"/>
      <c r="HH144" s="60"/>
      <c r="HI144" s="60"/>
      <c r="HJ144" s="60"/>
      <c r="HK144" s="60"/>
      <c r="HL144" s="60">
        <v>-8.1957834327479294E-3</v>
      </c>
      <c r="HM144" s="60">
        <v>-5.3430038797230798E-3</v>
      </c>
      <c r="HN144" s="60">
        <v>-5.3430038797230798E-3</v>
      </c>
      <c r="HO144" s="60">
        <v>7.9975299888623503</v>
      </c>
    </row>
    <row r="145" spans="1:223" ht="12" customHeight="1" x14ac:dyDescent="0.35">
      <c r="A145" s="61">
        <v>83</v>
      </c>
      <c r="B145" s="83">
        <v>8.2192912868505807</v>
      </c>
      <c r="C145" s="83">
        <v>8.2104595888732206</v>
      </c>
      <c r="D145" s="83">
        <v>8.8316979773619408E-3</v>
      </c>
      <c r="E145" s="83">
        <v>0.21430254899968099</v>
      </c>
      <c r="F145" s="83">
        <v>0.21579301757918101</v>
      </c>
      <c r="G145" s="83">
        <v>0.21538270230225101</v>
      </c>
      <c r="H145" s="83">
        <v>1.3766166399229601E-2</v>
      </c>
      <c r="I145" s="83">
        <v>3.2499591188596898E-4</v>
      </c>
      <c r="J145" s="83">
        <v>2.5446460384742901E-2</v>
      </c>
      <c r="K145" s="83">
        <v>8.9549736345153896E-3</v>
      </c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0"/>
      <c r="CR145" s="60"/>
      <c r="CS145" s="60"/>
      <c r="CT145" s="60"/>
      <c r="CU145" s="60"/>
      <c r="CV145" s="60"/>
      <c r="CW145" s="60"/>
      <c r="CX145" s="60"/>
      <c r="CY145" s="60"/>
      <c r="CZ145" s="60"/>
      <c r="DA145" s="60"/>
      <c r="DB145" s="60"/>
      <c r="DC145" s="60"/>
      <c r="DD145" s="60"/>
      <c r="DE145" s="60"/>
      <c r="DF145" s="60"/>
      <c r="DG145" s="60"/>
      <c r="DH145" s="60"/>
      <c r="DI145" s="60"/>
      <c r="DJ145" s="60"/>
      <c r="DK145" s="60"/>
      <c r="DL145" s="60"/>
      <c r="DM145" s="60"/>
      <c r="DN145" s="60"/>
      <c r="DO145" s="60"/>
      <c r="DP145" s="60"/>
      <c r="DQ145" s="60"/>
      <c r="DR145" s="60"/>
      <c r="DS145" s="60"/>
      <c r="DT145" s="60"/>
      <c r="DU145" s="60"/>
      <c r="DV145" s="60"/>
      <c r="DW145" s="60"/>
      <c r="DX145" s="60"/>
      <c r="DY145" s="60"/>
      <c r="DZ145" s="60"/>
      <c r="EA145" s="60"/>
      <c r="EB145" s="60"/>
      <c r="EC145" s="60"/>
      <c r="ED145" s="60"/>
      <c r="EE145" s="60"/>
      <c r="EF145" s="60"/>
      <c r="EG145" s="60"/>
      <c r="EH145" s="60"/>
      <c r="EI145" s="60"/>
      <c r="EJ145" s="60"/>
      <c r="EK145" s="60"/>
      <c r="EL145" s="60"/>
      <c r="EM145" s="60"/>
      <c r="EN145" s="60"/>
      <c r="EO145" s="60"/>
      <c r="EP145" s="60"/>
      <c r="EQ145" s="60"/>
      <c r="ER145" s="60"/>
      <c r="ES145" s="60"/>
      <c r="ET145" s="60"/>
      <c r="EU145" s="60"/>
      <c r="EV145" s="60"/>
      <c r="EW145" s="60"/>
      <c r="EX145" s="60"/>
      <c r="EY145" s="60"/>
      <c r="EZ145" s="60"/>
      <c r="FA145" s="60"/>
      <c r="FB145" s="60"/>
      <c r="FC145" s="60"/>
      <c r="FD145" s="60"/>
      <c r="FE145" s="60"/>
      <c r="FF145" s="60"/>
      <c r="FG145" s="60"/>
      <c r="FH145" s="60"/>
      <c r="FI145" s="60"/>
      <c r="FJ145" s="60"/>
      <c r="FK145" s="60"/>
      <c r="FL145" s="60"/>
      <c r="FM145" s="60"/>
      <c r="FN145" s="60"/>
      <c r="FO145" s="60"/>
      <c r="FP145" s="60"/>
      <c r="FQ145" s="60"/>
      <c r="FR145" s="60"/>
      <c r="FS145" s="60"/>
      <c r="FT145" s="60"/>
      <c r="FU145" s="60"/>
      <c r="FV145" s="60"/>
      <c r="FW145" s="60"/>
      <c r="FX145" s="60"/>
      <c r="FY145" s="60"/>
      <c r="FZ145" s="60"/>
      <c r="GA145" s="60"/>
      <c r="GB145" s="60"/>
      <c r="GC145" s="60"/>
      <c r="GD145" s="60"/>
      <c r="GE145" s="60"/>
      <c r="GF145" s="60"/>
      <c r="GG145" s="60"/>
      <c r="GH145" s="60"/>
      <c r="GI145" s="60"/>
      <c r="GJ145" s="60"/>
      <c r="GK145" s="60"/>
      <c r="GL145" s="60"/>
      <c r="GM145" s="60"/>
      <c r="GN145" s="60"/>
      <c r="GO145" s="60"/>
      <c r="GP145" s="60"/>
      <c r="GQ145" s="60"/>
      <c r="GR145" s="60"/>
      <c r="GS145" s="60">
        <v>8.0847991759272801</v>
      </c>
      <c r="GT145" s="60">
        <v>213.721553064906</v>
      </c>
      <c r="GU145" s="60">
        <v>8.0563874687416899</v>
      </c>
      <c r="GV145" s="60">
        <v>213.721553064906</v>
      </c>
      <c r="GW145" s="60">
        <v>8.13004356522835</v>
      </c>
      <c r="GX145" s="60">
        <v>241.46713819719699</v>
      </c>
      <c r="GY145" s="60">
        <v>8.1403172086565405</v>
      </c>
      <c r="GZ145" s="60">
        <v>241.46713819719699</v>
      </c>
      <c r="HA145" s="60">
        <v>8.0538538759517095</v>
      </c>
      <c r="HB145" s="60">
        <v>241.46713819719699</v>
      </c>
      <c r="HC145" s="60">
        <v>8.2165068979331899</v>
      </c>
      <c r="HD145" s="60">
        <v>241.46713819719699</v>
      </c>
      <c r="HE145" s="60"/>
      <c r="HF145" s="60"/>
      <c r="HG145" s="60"/>
      <c r="HH145" s="60"/>
      <c r="HI145" s="60"/>
      <c r="HJ145" s="60"/>
      <c r="HK145" s="60"/>
      <c r="HL145" s="60">
        <v>-3.4629967840843101E-2</v>
      </c>
      <c r="HM145" s="60">
        <v>-2.8411707185593799E-2</v>
      </c>
      <c r="HN145" s="60">
        <v>-2.8411707185593799E-2</v>
      </c>
      <c r="HO145" s="60">
        <v>8.0847991759272801</v>
      </c>
    </row>
    <row r="146" spans="1:223" ht="12" customHeight="1" x14ac:dyDescent="0.35">
      <c r="A146" s="61">
        <v>84</v>
      </c>
      <c r="B146" s="83">
        <v>8.2204072780491408</v>
      </c>
      <c r="C146" s="83">
        <v>8.1947506589797001</v>
      </c>
      <c r="D146" s="83">
        <v>2.5656619069442499E-2</v>
      </c>
      <c r="E146" s="83">
        <v>0.62256192177188896</v>
      </c>
      <c r="F146" s="83">
        <v>0.62580517720747697</v>
      </c>
      <c r="G146" s="83">
        <v>0.62504512456323502</v>
      </c>
      <c r="H146" s="83">
        <v>1.03382056130578E-2</v>
      </c>
      <c r="I146" s="83">
        <v>2.0455338391038901E-3</v>
      </c>
      <c r="J146" s="83">
        <v>6.3883772189265706E-2</v>
      </c>
      <c r="K146" s="83">
        <v>2.59246332585121E-2</v>
      </c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  <c r="CM146" s="60"/>
      <c r="CN146" s="60"/>
      <c r="CO146" s="60"/>
      <c r="CP146" s="60"/>
      <c r="CQ146" s="60"/>
      <c r="CR146" s="60"/>
      <c r="CS146" s="60"/>
      <c r="CT146" s="60"/>
      <c r="CU146" s="60"/>
      <c r="CV146" s="60"/>
      <c r="CW146" s="60"/>
      <c r="CX146" s="60"/>
      <c r="CY146" s="60"/>
      <c r="CZ146" s="60"/>
      <c r="DA146" s="60"/>
      <c r="DB146" s="60"/>
      <c r="DC146" s="60"/>
      <c r="DD146" s="60"/>
      <c r="DE146" s="60"/>
      <c r="DF146" s="60"/>
      <c r="DG146" s="60"/>
      <c r="DH146" s="60"/>
      <c r="DI146" s="60"/>
      <c r="DJ146" s="60"/>
      <c r="DK146" s="60"/>
      <c r="DL146" s="60"/>
      <c r="DM146" s="60"/>
      <c r="DN146" s="60"/>
      <c r="DO146" s="60"/>
      <c r="DP146" s="60"/>
      <c r="DQ146" s="60"/>
      <c r="DR146" s="60"/>
      <c r="DS146" s="60"/>
      <c r="DT146" s="60"/>
      <c r="DU146" s="60"/>
      <c r="DV146" s="60"/>
      <c r="DW146" s="60"/>
      <c r="DX146" s="60"/>
      <c r="DY146" s="60"/>
      <c r="DZ146" s="60"/>
      <c r="EA146" s="60"/>
      <c r="EB146" s="60"/>
      <c r="EC146" s="60"/>
      <c r="ED146" s="60"/>
      <c r="EE146" s="60"/>
      <c r="EF146" s="60"/>
      <c r="EG146" s="60"/>
      <c r="EH146" s="60"/>
      <c r="EI146" s="60"/>
      <c r="EJ146" s="60"/>
      <c r="EK146" s="60"/>
      <c r="EL146" s="60"/>
      <c r="EM146" s="60"/>
      <c r="EN146" s="60"/>
      <c r="EO146" s="60"/>
      <c r="EP146" s="60"/>
      <c r="EQ146" s="60"/>
      <c r="ER146" s="60"/>
      <c r="ES146" s="60"/>
      <c r="ET146" s="60"/>
      <c r="EU146" s="60"/>
      <c r="EV146" s="60"/>
      <c r="EW146" s="60"/>
      <c r="EX146" s="60"/>
      <c r="EY146" s="60"/>
      <c r="EZ146" s="60"/>
      <c r="FA146" s="60"/>
      <c r="FB146" s="60"/>
      <c r="FC146" s="60"/>
      <c r="FD146" s="60"/>
      <c r="FE146" s="60"/>
      <c r="FF146" s="60"/>
      <c r="FG146" s="60"/>
      <c r="FH146" s="60"/>
      <c r="FI146" s="60"/>
      <c r="FJ146" s="60"/>
      <c r="FK146" s="60"/>
      <c r="FL146" s="60"/>
      <c r="FM146" s="60"/>
      <c r="FN146" s="60"/>
      <c r="FO146" s="60"/>
      <c r="FP146" s="60"/>
      <c r="FQ146" s="60"/>
      <c r="FR146" s="60"/>
      <c r="FS146" s="60"/>
      <c r="FT146" s="60"/>
      <c r="FU146" s="60"/>
      <c r="FV146" s="60"/>
      <c r="FW146" s="60"/>
      <c r="FX146" s="60"/>
      <c r="FY146" s="60"/>
      <c r="FZ146" s="60"/>
      <c r="GA146" s="60"/>
      <c r="GB146" s="60"/>
      <c r="GC146" s="60"/>
      <c r="GD146" s="60"/>
      <c r="GE146" s="60"/>
      <c r="GF146" s="60"/>
      <c r="GG146" s="60"/>
      <c r="GH146" s="60"/>
      <c r="GI146" s="60"/>
      <c r="GJ146" s="60"/>
      <c r="GK146" s="60"/>
      <c r="GL146" s="60"/>
      <c r="GM146" s="60"/>
      <c r="GN146" s="60"/>
      <c r="GO146" s="60"/>
      <c r="GP146" s="60"/>
      <c r="GQ146" s="60"/>
      <c r="GR146" s="60"/>
      <c r="GS146" s="60">
        <v>8.0872304297149995</v>
      </c>
      <c r="GT146" s="60">
        <v>215.06047600038099</v>
      </c>
      <c r="GU146" s="60">
        <v>8.0566766140311508</v>
      </c>
      <c r="GV146" s="60">
        <v>215.06047600038099</v>
      </c>
      <c r="GW146" s="60">
        <v>8.1301862044719204</v>
      </c>
      <c r="GX146" s="60">
        <v>241.546606608405</v>
      </c>
      <c r="GY146" s="60">
        <v>8.1404631713491096</v>
      </c>
      <c r="GZ146" s="60">
        <v>241.546606608405</v>
      </c>
      <c r="HA146" s="60">
        <v>8.0539980719434503</v>
      </c>
      <c r="HB146" s="60">
        <v>241.546606608405</v>
      </c>
      <c r="HC146" s="60">
        <v>8.2166513038775708</v>
      </c>
      <c r="HD146" s="60">
        <v>241.546606608405</v>
      </c>
      <c r="HE146" s="60"/>
      <c r="HF146" s="60"/>
      <c r="HG146" s="60"/>
      <c r="HH146" s="60"/>
      <c r="HI146" s="60"/>
      <c r="HJ146" s="60"/>
      <c r="HK146" s="60"/>
      <c r="HL146" s="60">
        <v>-3.5804687274243498E-2</v>
      </c>
      <c r="HM146" s="60">
        <v>-3.0553815683845201E-2</v>
      </c>
      <c r="HN146" s="60">
        <v>-3.0553815683845201E-2</v>
      </c>
      <c r="HO146" s="60">
        <v>8.0872304297149995</v>
      </c>
    </row>
    <row r="147" spans="1:223" ht="12" customHeight="1" x14ac:dyDescent="0.35">
      <c r="A147" s="61">
        <v>85</v>
      </c>
      <c r="B147" s="83">
        <v>8.2306656503883708</v>
      </c>
      <c r="C147" s="83">
        <v>8.2028185102538007</v>
      </c>
      <c r="D147" s="83">
        <v>2.7847140134575499E-2</v>
      </c>
      <c r="E147" s="83">
        <v>0.67571526205806898</v>
      </c>
      <c r="F147" s="83">
        <v>0.67980885532828705</v>
      </c>
      <c r="G147" s="83">
        <v>0.67907874932818402</v>
      </c>
      <c r="H147" s="83">
        <v>1.20071048742605E-2</v>
      </c>
      <c r="I147" s="83">
        <v>2.8082005609182301E-3</v>
      </c>
      <c r="J147" s="83">
        <v>7.4862164772227194E-2</v>
      </c>
      <c r="K147" s="83">
        <v>2.8185567195836401E-2</v>
      </c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  <c r="CR147" s="60"/>
      <c r="CS147" s="60"/>
      <c r="CT147" s="60"/>
      <c r="CU147" s="60"/>
      <c r="CV147" s="60"/>
      <c r="CW147" s="60"/>
      <c r="CX147" s="60"/>
      <c r="CY147" s="60"/>
      <c r="CZ147" s="60"/>
      <c r="DA147" s="60"/>
      <c r="DB147" s="60"/>
      <c r="DC147" s="60"/>
      <c r="DD147" s="60"/>
      <c r="DE147" s="60"/>
      <c r="DF147" s="60"/>
      <c r="DG147" s="60"/>
      <c r="DH147" s="60"/>
      <c r="DI147" s="60"/>
      <c r="DJ147" s="60"/>
      <c r="DK147" s="60"/>
      <c r="DL147" s="60"/>
      <c r="DM147" s="60"/>
      <c r="DN147" s="60"/>
      <c r="DO147" s="60"/>
      <c r="DP147" s="60"/>
      <c r="DQ147" s="60"/>
      <c r="DR147" s="60"/>
      <c r="DS147" s="60"/>
      <c r="DT147" s="60"/>
      <c r="DU147" s="60"/>
      <c r="DV147" s="60"/>
      <c r="DW147" s="60"/>
      <c r="DX147" s="60"/>
      <c r="DY147" s="60"/>
      <c r="DZ147" s="60"/>
      <c r="EA147" s="60"/>
      <c r="EB147" s="60"/>
      <c r="EC147" s="60"/>
      <c r="ED147" s="60"/>
      <c r="EE147" s="60"/>
      <c r="EF147" s="60"/>
      <c r="EG147" s="60"/>
      <c r="EH147" s="60"/>
      <c r="EI147" s="60"/>
      <c r="EJ147" s="60"/>
      <c r="EK147" s="60"/>
      <c r="EL147" s="60"/>
      <c r="EM147" s="60"/>
      <c r="EN147" s="60"/>
      <c r="EO147" s="60"/>
      <c r="EP147" s="60"/>
      <c r="EQ147" s="60"/>
      <c r="ER147" s="60"/>
      <c r="ES147" s="60"/>
      <c r="ET147" s="60"/>
      <c r="EU147" s="60"/>
      <c r="EV147" s="60"/>
      <c r="EW147" s="60"/>
      <c r="EX147" s="60"/>
      <c r="EY147" s="60"/>
      <c r="EZ147" s="60"/>
      <c r="FA147" s="60"/>
      <c r="FB147" s="60"/>
      <c r="FC147" s="60"/>
      <c r="FD147" s="60"/>
      <c r="FE147" s="60"/>
      <c r="FF147" s="60"/>
      <c r="FG147" s="60"/>
      <c r="FH147" s="60"/>
      <c r="FI147" s="60"/>
      <c r="FJ147" s="60"/>
      <c r="FK147" s="60"/>
      <c r="FL147" s="60"/>
      <c r="FM147" s="60"/>
      <c r="FN147" s="60"/>
      <c r="FO147" s="60"/>
      <c r="FP147" s="60"/>
      <c r="FQ147" s="60"/>
      <c r="FR147" s="60"/>
      <c r="FS147" s="60"/>
      <c r="FT147" s="60"/>
      <c r="FU147" s="60"/>
      <c r="FV147" s="60"/>
      <c r="FW147" s="60"/>
      <c r="FX147" s="60"/>
      <c r="FY147" s="60"/>
      <c r="FZ147" s="60"/>
      <c r="GA147" s="60"/>
      <c r="GB147" s="60"/>
      <c r="GC147" s="60"/>
      <c r="GD147" s="60"/>
      <c r="GE147" s="60"/>
      <c r="GF147" s="60"/>
      <c r="GG147" s="60"/>
      <c r="GH147" s="60"/>
      <c r="GI147" s="60"/>
      <c r="GJ147" s="60"/>
      <c r="GK147" s="60"/>
      <c r="GL147" s="60"/>
      <c r="GM147" s="60"/>
      <c r="GN147" s="60"/>
      <c r="GO147" s="60"/>
      <c r="GP147" s="60"/>
      <c r="GQ147" s="60"/>
      <c r="GR147" s="60"/>
      <c r="GS147" s="60">
        <v>8.0834903437151695</v>
      </c>
      <c r="GT147" s="60">
        <v>213.000762221786</v>
      </c>
      <c r="GU147" s="60">
        <v>8.0566180957807205</v>
      </c>
      <c r="GV147" s="60">
        <v>213.000762221786</v>
      </c>
      <c r="GW147" s="60">
        <v>8.1302240167656201</v>
      </c>
      <c r="GX147" s="60">
        <v>241.56767657875901</v>
      </c>
      <c r="GY147" s="60">
        <v>8.1405018779406504</v>
      </c>
      <c r="GZ147" s="60">
        <v>241.56767657875901</v>
      </c>
      <c r="HA147" s="60">
        <v>8.0540363031325093</v>
      </c>
      <c r="HB147" s="60">
        <v>241.56767657875901</v>
      </c>
      <c r="HC147" s="60">
        <v>8.2166895915737594</v>
      </c>
      <c r="HD147" s="60">
        <v>241.56767657875901</v>
      </c>
      <c r="HE147" s="60"/>
      <c r="HF147" s="60"/>
      <c r="HG147" s="60"/>
      <c r="HH147" s="60"/>
      <c r="HI147" s="60"/>
      <c r="HJ147" s="60"/>
      <c r="HK147" s="60"/>
      <c r="HL147" s="60">
        <v>-3.2918954341375498E-2</v>
      </c>
      <c r="HM147" s="60">
        <v>-2.68722479344508E-2</v>
      </c>
      <c r="HN147" s="60">
        <v>-2.68722479344508E-2</v>
      </c>
      <c r="HO147" s="60">
        <v>8.0834903437151695</v>
      </c>
    </row>
    <row r="148" spans="1:223" ht="12" customHeight="1" x14ac:dyDescent="0.35">
      <c r="A148" s="61">
        <v>86</v>
      </c>
      <c r="B148" s="83">
        <v>8.1800939026503698</v>
      </c>
      <c r="C148" s="83">
        <v>8.1892644273590491</v>
      </c>
      <c r="D148" s="83">
        <v>-9.1705247086793003E-3</v>
      </c>
      <c r="E148" s="83">
        <v>-0.222524233252999</v>
      </c>
      <c r="F148" s="83">
        <v>-0.22356781088807301</v>
      </c>
      <c r="G148" s="83">
        <v>-0.223144231095047</v>
      </c>
      <c r="H148" s="83">
        <v>9.3138811609232396E-3</v>
      </c>
      <c r="I148" s="83">
        <v>2.3495417549384401E-4</v>
      </c>
      <c r="J148" s="83">
        <v>-2.1636298817532401E-2</v>
      </c>
      <c r="K148" s="83">
        <v>-9.2567408932969202E-3</v>
      </c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  <c r="CT148" s="60"/>
      <c r="CU148" s="60"/>
      <c r="CV148" s="60"/>
      <c r="CW148" s="60"/>
      <c r="CX148" s="60"/>
      <c r="CY148" s="60"/>
      <c r="CZ148" s="60"/>
      <c r="DA148" s="60"/>
      <c r="DB148" s="60"/>
      <c r="DC148" s="60"/>
      <c r="DD148" s="60"/>
      <c r="DE148" s="60"/>
      <c r="DF148" s="60"/>
      <c r="DG148" s="60"/>
      <c r="DH148" s="60"/>
      <c r="DI148" s="60"/>
      <c r="DJ148" s="60"/>
      <c r="DK148" s="60"/>
      <c r="DL148" s="60"/>
      <c r="DM148" s="60"/>
      <c r="DN148" s="60"/>
      <c r="DO148" s="60"/>
      <c r="DP148" s="60"/>
      <c r="DQ148" s="60"/>
      <c r="DR148" s="60"/>
      <c r="DS148" s="60"/>
      <c r="DT148" s="60"/>
      <c r="DU148" s="60"/>
      <c r="DV148" s="60"/>
      <c r="DW148" s="60"/>
      <c r="DX148" s="60"/>
      <c r="DY148" s="60"/>
      <c r="DZ148" s="60"/>
      <c r="EA148" s="60"/>
      <c r="EB148" s="60"/>
      <c r="EC148" s="60"/>
      <c r="ED148" s="60"/>
      <c r="EE148" s="60"/>
      <c r="EF148" s="60"/>
      <c r="EG148" s="60"/>
      <c r="EH148" s="60"/>
      <c r="EI148" s="60"/>
      <c r="EJ148" s="60"/>
      <c r="EK148" s="60"/>
      <c r="EL148" s="60"/>
      <c r="EM148" s="60"/>
      <c r="EN148" s="60"/>
      <c r="EO148" s="60"/>
      <c r="EP148" s="60"/>
      <c r="EQ148" s="60"/>
      <c r="ER148" s="60"/>
      <c r="ES148" s="60"/>
      <c r="ET148" s="60"/>
      <c r="EU148" s="60"/>
      <c r="EV148" s="60"/>
      <c r="EW148" s="60"/>
      <c r="EX148" s="60"/>
      <c r="EY148" s="60"/>
      <c r="EZ148" s="60"/>
      <c r="FA148" s="60"/>
      <c r="FB148" s="60"/>
      <c r="FC148" s="60"/>
      <c r="FD148" s="60"/>
      <c r="FE148" s="60"/>
      <c r="FF148" s="60"/>
      <c r="FG148" s="60"/>
      <c r="FH148" s="60"/>
      <c r="FI148" s="60"/>
      <c r="FJ148" s="60"/>
      <c r="FK148" s="60"/>
      <c r="FL148" s="60"/>
      <c r="FM148" s="60"/>
      <c r="FN148" s="60"/>
      <c r="FO148" s="60"/>
      <c r="FP148" s="60"/>
      <c r="FQ148" s="60"/>
      <c r="FR148" s="60"/>
      <c r="FS148" s="60"/>
      <c r="FT148" s="60"/>
      <c r="FU148" s="60"/>
      <c r="FV148" s="60"/>
      <c r="FW148" s="60"/>
      <c r="FX148" s="60"/>
      <c r="FY148" s="60"/>
      <c r="FZ148" s="60"/>
      <c r="GA148" s="60"/>
      <c r="GB148" s="60"/>
      <c r="GC148" s="60"/>
      <c r="GD148" s="60"/>
      <c r="GE148" s="60"/>
      <c r="GF148" s="60"/>
      <c r="GG148" s="60"/>
      <c r="GH148" s="60"/>
      <c r="GI148" s="60"/>
      <c r="GJ148" s="60"/>
      <c r="GK148" s="60"/>
      <c r="GL148" s="60"/>
      <c r="GM148" s="60"/>
      <c r="GN148" s="60"/>
      <c r="GO148" s="60"/>
      <c r="GP148" s="60"/>
      <c r="GQ148" s="60"/>
      <c r="GR148" s="60"/>
      <c r="GS148" s="60">
        <v>8.0841984206822008</v>
      </c>
      <c r="GT148" s="60">
        <v>213.39070937416901</v>
      </c>
      <c r="GU148" s="60">
        <v>8.0560622626681706</v>
      </c>
      <c r="GV148" s="60">
        <v>213.39070937416901</v>
      </c>
      <c r="GW148" s="60">
        <v>8.1317862732766493</v>
      </c>
      <c r="GX148" s="60">
        <v>242.439544381064</v>
      </c>
      <c r="GY148" s="60">
        <v>8.1421059454062696</v>
      </c>
      <c r="GZ148" s="60">
        <v>242.439544381064</v>
      </c>
      <c r="HA148" s="60">
        <v>8.0556181414532801</v>
      </c>
      <c r="HB148" s="60">
        <v>242.439544381064</v>
      </c>
      <c r="HC148" s="60">
        <v>8.2182740772296405</v>
      </c>
      <c r="HD148" s="60">
        <v>242.439544381064</v>
      </c>
      <c r="HE148" s="60"/>
      <c r="HF148" s="60"/>
      <c r="HG148" s="60"/>
      <c r="HH148" s="60"/>
      <c r="HI148" s="60"/>
      <c r="HJ148" s="60"/>
      <c r="HK148" s="60"/>
      <c r="HL148" s="60">
        <v>-3.3482841321833497E-2</v>
      </c>
      <c r="HM148" s="60">
        <v>-2.8136158014031999E-2</v>
      </c>
      <c r="HN148" s="60">
        <v>-2.8136158014031999E-2</v>
      </c>
      <c r="HO148" s="60">
        <v>8.0841984206822008</v>
      </c>
    </row>
    <row r="149" spans="1:223" ht="12" customHeight="1" x14ac:dyDescent="0.35">
      <c r="A149" s="61">
        <v>87</v>
      </c>
      <c r="B149" s="83">
        <v>8.1880899991994696</v>
      </c>
      <c r="C149" s="83">
        <v>8.1883147697052401</v>
      </c>
      <c r="D149" s="83">
        <v>-2.24770505768745E-4</v>
      </c>
      <c r="E149" s="83">
        <v>-5.4540918914641103E-3</v>
      </c>
      <c r="F149" s="83">
        <v>-5.4792049101645502E-3</v>
      </c>
      <c r="G149" s="83">
        <v>-5.4682795933976101E-3</v>
      </c>
      <c r="H149" s="83">
        <v>9.1456583398917893E-3</v>
      </c>
      <c r="I149" s="95">
        <v>1.38551185321965E-7</v>
      </c>
      <c r="J149" s="83">
        <v>-5.25355508343725E-4</v>
      </c>
      <c r="K149" s="83">
        <v>-2.2684515404368901E-4</v>
      </c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  <c r="CR149" s="60"/>
      <c r="CS149" s="60"/>
      <c r="CT149" s="60"/>
      <c r="CU149" s="60"/>
      <c r="CV149" s="60"/>
      <c r="CW149" s="60"/>
      <c r="CX149" s="60"/>
      <c r="CY149" s="60"/>
      <c r="CZ149" s="60"/>
      <c r="DA149" s="60"/>
      <c r="DB149" s="60"/>
      <c r="DC149" s="60"/>
      <c r="DD149" s="60"/>
      <c r="DE149" s="60"/>
      <c r="DF149" s="60"/>
      <c r="DG149" s="60"/>
      <c r="DH149" s="60"/>
      <c r="DI149" s="60"/>
      <c r="DJ149" s="60"/>
      <c r="DK149" s="60"/>
      <c r="DL149" s="60"/>
      <c r="DM149" s="60"/>
      <c r="DN149" s="60"/>
      <c r="DO149" s="60"/>
      <c r="DP149" s="60"/>
      <c r="DQ149" s="60"/>
      <c r="DR149" s="60"/>
      <c r="DS149" s="60"/>
      <c r="DT149" s="60"/>
      <c r="DU149" s="60"/>
      <c r="DV149" s="60"/>
      <c r="DW149" s="60"/>
      <c r="DX149" s="60"/>
      <c r="DY149" s="60"/>
      <c r="DZ149" s="60"/>
      <c r="EA149" s="60"/>
      <c r="EB149" s="60"/>
      <c r="EC149" s="60"/>
      <c r="ED149" s="60"/>
      <c r="EE149" s="60"/>
      <c r="EF149" s="60"/>
      <c r="EG149" s="60"/>
      <c r="EH149" s="60"/>
      <c r="EI149" s="60"/>
      <c r="EJ149" s="60"/>
      <c r="EK149" s="60"/>
      <c r="EL149" s="60"/>
      <c r="EM149" s="60"/>
      <c r="EN149" s="60"/>
      <c r="EO149" s="60"/>
      <c r="EP149" s="60"/>
      <c r="EQ149" s="60"/>
      <c r="ER149" s="60"/>
      <c r="ES149" s="60"/>
      <c r="ET149" s="60"/>
      <c r="EU149" s="60"/>
      <c r="EV149" s="60"/>
      <c r="EW149" s="60"/>
      <c r="EX149" s="60"/>
      <c r="EY149" s="60"/>
      <c r="EZ149" s="60"/>
      <c r="FA149" s="60"/>
      <c r="FB149" s="60"/>
      <c r="FC149" s="60"/>
      <c r="FD149" s="60"/>
      <c r="FE149" s="60"/>
      <c r="FF149" s="60"/>
      <c r="FG149" s="60"/>
      <c r="FH149" s="60"/>
      <c r="FI149" s="60"/>
      <c r="FJ149" s="60"/>
      <c r="FK149" s="60"/>
      <c r="FL149" s="60"/>
      <c r="FM149" s="60"/>
      <c r="FN149" s="60"/>
      <c r="FO149" s="60"/>
      <c r="FP149" s="60"/>
      <c r="FQ149" s="60"/>
      <c r="FR149" s="60"/>
      <c r="FS149" s="60"/>
      <c r="FT149" s="60"/>
      <c r="FU149" s="60"/>
      <c r="FV149" s="60"/>
      <c r="FW149" s="60"/>
      <c r="FX149" s="60"/>
      <c r="FY149" s="60"/>
      <c r="FZ149" s="60"/>
      <c r="GA149" s="60"/>
      <c r="GB149" s="60"/>
      <c r="GC149" s="60"/>
      <c r="GD149" s="60"/>
      <c r="GE149" s="60"/>
      <c r="GF149" s="60"/>
      <c r="GG149" s="60"/>
      <c r="GH149" s="60"/>
      <c r="GI149" s="60"/>
      <c r="GJ149" s="60"/>
      <c r="GK149" s="60"/>
      <c r="GL149" s="60"/>
      <c r="GM149" s="60"/>
      <c r="GN149" s="60"/>
      <c r="GO149" s="60"/>
      <c r="GP149" s="60"/>
      <c r="GQ149" s="60"/>
      <c r="GR149" s="60"/>
      <c r="GS149" s="60">
        <v>8.0324307518428704</v>
      </c>
      <c r="GT149" s="60">
        <v>184.88158396927199</v>
      </c>
      <c r="GU149" s="60">
        <v>7.9931703172080804</v>
      </c>
      <c r="GV149" s="60">
        <v>184.88158396927199</v>
      </c>
      <c r="GW149" s="60">
        <v>8.1327328875622307</v>
      </c>
      <c r="GX149" s="60">
        <v>242.96910260395001</v>
      </c>
      <c r="GY149" s="60">
        <v>8.1430825044432105</v>
      </c>
      <c r="GZ149" s="60">
        <v>242.96910260395001</v>
      </c>
      <c r="HA149" s="60">
        <v>8.05657877682264</v>
      </c>
      <c r="HB149" s="60">
        <v>242.96910260395001</v>
      </c>
      <c r="HC149" s="60">
        <v>8.2192366151827994</v>
      </c>
      <c r="HD149" s="60">
        <v>242.96910260395001</v>
      </c>
      <c r="HE149" s="60"/>
      <c r="HF149" s="60"/>
      <c r="HG149" s="60"/>
      <c r="HH149" s="60"/>
      <c r="HI149" s="60"/>
      <c r="HJ149" s="60"/>
      <c r="HK149" s="60"/>
      <c r="HL149" s="60">
        <v>-4.5792515442214403E-2</v>
      </c>
      <c r="HM149" s="60">
        <v>-3.9260434634791799E-2</v>
      </c>
      <c r="HN149" s="60">
        <v>-3.9260434634791799E-2</v>
      </c>
      <c r="HO149" s="60">
        <v>8.0324307518428704</v>
      </c>
    </row>
    <row r="150" spans="1:223" ht="12" customHeight="1" x14ac:dyDescent="0.35">
      <c r="A150" s="61">
        <v>88</v>
      </c>
      <c r="B150" s="83">
        <v>8.1550283518526197</v>
      </c>
      <c r="C150" s="83">
        <v>8.1615446887950593</v>
      </c>
      <c r="D150" s="83">
        <v>-6.5163369424432504E-3</v>
      </c>
      <c r="E150" s="83">
        <v>-0.15811994709125099</v>
      </c>
      <c r="F150" s="83">
        <v>-0.15855711721450899</v>
      </c>
      <c r="G150" s="83">
        <v>-0.15824887652775901</v>
      </c>
      <c r="H150" s="83">
        <v>5.5067530629270903E-3</v>
      </c>
      <c r="I150" s="95">
        <v>6.9604168586423203E-5</v>
      </c>
      <c r="J150" s="83">
        <v>-1.17757212663104E-2</v>
      </c>
      <c r="K150" s="83">
        <v>-6.5524194985866696E-3</v>
      </c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  <c r="CX150" s="60"/>
      <c r="CY150" s="60"/>
      <c r="CZ150" s="60"/>
      <c r="DA150" s="60"/>
      <c r="DB150" s="60"/>
      <c r="DC150" s="60"/>
      <c r="DD150" s="60"/>
      <c r="DE150" s="60"/>
      <c r="DF150" s="60"/>
      <c r="DG150" s="60"/>
      <c r="DH150" s="60"/>
      <c r="DI150" s="60"/>
      <c r="DJ150" s="60"/>
      <c r="DK150" s="60"/>
      <c r="DL150" s="60"/>
      <c r="DM150" s="60"/>
      <c r="DN150" s="60"/>
      <c r="DO150" s="60"/>
      <c r="DP150" s="60"/>
      <c r="DQ150" s="60"/>
      <c r="DR150" s="60"/>
      <c r="DS150" s="60"/>
      <c r="DT150" s="60"/>
      <c r="DU150" s="60"/>
      <c r="DV150" s="60"/>
      <c r="DW150" s="60"/>
      <c r="DX150" s="60"/>
      <c r="DY150" s="60"/>
      <c r="DZ150" s="60"/>
      <c r="EA150" s="60"/>
      <c r="EB150" s="60"/>
      <c r="EC150" s="60"/>
      <c r="ED150" s="60"/>
      <c r="EE150" s="60"/>
      <c r="EF150" s="60"/>
      <c r="EG150" s="60"/>
      <c r="EH150" s="60"/>
      <c r="EI150" s="60"/>
      <c r="EJ150" s="60"/>
      <c r="EK150" s="60"/>
      <c r="EL150" s="60"/>
      <c r="EM150" s="60"/>
      <c r="EN150" s="60"/>
      <c r="EO150" s="60"/>
      <c r="EP150" s="60"/>
      <c r="EQ150" s="60"/>
      <c r="ER150" s="60"/>
      <c r="ES150" s="60"/>
      <c r="ET150" s="60"/>
      <c r="EU150" s="60"/>
      <c r="EV150" s="60"/>
      <c r="EW150" s="60"/>
      <c r="EX150" s="60"/>
      <c r="EY150" s="60"/>
      <c r="EZ150" s="60"/>
      <c r="FA150" s="60"/>
      <c r="FB150" s="60"/>
      <c r="FC150" s="60"/>
      <c r="FD150" s="60"/>
      <c r="FE150" s="60"/>
      <c r="FF150" s="60"/>
      <c r="FG150" s="60"/>
      <c r="FH150" s="60"/>
      <c r="FI150" s="60"/>
      <c r="FJ150" s="60"/>
      <c r="FK150" s="60"/>
      <c r="FL150" s="60"/>
      <c r="FM150" s="60"/>
      <c r="FN150" s="60"/>
      <c r="FO150" s="60"/>
      <c r="FP150" s="60"/>
      <c r="FQ150" s="60"/>
      <c r="FR150" s="60"/>
      <c r="FS150" s="60"/>
      <c r="FT150" s="60"/>
      <c r="FU150" s="60"/>
      <c r="FV150" s="60"/>
      <c r="FW150" s="60"/>
      <c r="FX150" s="60"/>
      <c r="FY150" s="60"/>
      <c r="FZ150" s="60"/>
      <c r="GA150" s="60"/>
      <c r="GB150" s="60"/>
      <c r="GC150" s="60"/>
      <c r="GD150" s="60"/>
      <c r="GE150" s="60"/>
      <c r="GF150" s="60"/>
      <c r="GG150" s="60"/>
      <c r="GH150" s="60"/>
      <c r="GI150" s="60"/>
      <c r="GJ150" s="60"/>
      <c r="GK150" s="60"/>
      <c r="GL150" s="60"/>
      <c r="GM150" s="60"/>
      <c r="GN150" s="60"/>
      <c r="GO150" s="60"/>
      <c r="GP150" s="60"/>
      <c r="GQ150" s="60"/>
      <c r="GR150" s="60"/>
      <c r="GS150" s="60">
        <v>8.0947151098613297</v>
      </c>
      <c r="GT150" s="60">
        <v>219.18238625231299</v>
      </c>
      <c r="GU150" s="60">
        <v>8.0603865021423395</v>
      </c>
      <c r="GV150" s="60">
        <v>219.18238625231299</v>
      </c>
      <c r="GW150" s="60">
        <v>8.1343900018033501</v>
      </c>
      <c r="GX150" s="60">
        <v>243.89842637361599</v>
      </c>
      <c r="GY150" s="60">
        <v>8.1448003744900603</v>
      </c>
      <c r="GZ150" s="60">
        <v>243.89842637361599</v>
      </c>
      <c r="HA150" s="60">
        <v>8.0582643304266899</v>
      </c>
      <c r="HB150" s="60">
        <v>243.89842637361599</v>
      </c>
      <c r="HC150" s="60">
        <v>8.2209260458667206</v>
      </c>
      <c r="HD150" s="60">
        <v>243.89842637361599</v>
      </c>
      <c r="HE150" s="60"/>
      <c r="HF150" s="60"/>
      <c r="HG150" s="60"/>
      <c r="HH150" s="60"/>
      <c r="HI150" s="60"/>
      <c r="HJ150" s="60"/>
      <c r="HK150" s="60"/>
      <c r="HL150" s="60">
        <v>-3.8878471363393799E-2</v>
      </c>
      <c r="HM150" s="60">
        <v>-3.4328607718993702E-2</v>
      </c>
      <c r="HN150" s="60">
        <v>-3.4328607718993702E-2</v>
      </c>
      <c r="HO150" s="60">
        <v>8.0947151098613297</v>
      </c>
    </row>
    <row r="151" spans="1:223" ht="12" customHeight="1" x14ac:dyDescent="0.35">
      <c r="A151" s="61">
        <v>89</v>
      </c>
      <c r="B151" s="83">
        <v>8.14933576984917</v>
      </c>
      <c r="C151" s="83">
        <v>8.1554631494999601</v>
      </c>
      <c r="D151" s="83">
        <v>-6.1273796507936903E-3</v>
      </c>
      <c r="E151" s="83">
        <v>-0.14868183685852199</v>
      </c>
      <c r="F151" s="83">
        <v>-0.149053225031898</v>
      </c>
      <c r="G151" s="83">
        <v>-0.14876259381784099</v>
      </c>
      <c r="H151" s="83">
        <v>4.9770877348391997E-3</v>
      </c>
      <c r="I151" s="95">
        <v>5.5564188232499898E-5</v>
      </c>
      <c r="J151" s="83">
        <v>-1.0521189664602901E-2</v>
      </c>
      <c r="K151" s="83">
        <v>-6.1580286999067804E-3</v>
      </c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  <c r="CR151" s="60"/>
      <c r="CS151" s="60"/>
      <c r="CT151" s="60"/>
      <c r="CU151" s="60"/>
      <c r="CV151" s="60"/>
      <c r="CW151" s="60"/>
      <c r="CX151" s="60"/>
      <c r="CY151" s="60"/>
      <c r="CZ151" s="60"/>
      <c r="DA151" s="60"/>
      <c r="DB151" s="60"/>
      <c r="DC151" s="60"/>
      <c r="DD151" s="60"/>
      <c r="DE151" s="60"/>
      <c r="DF151" s="60"/>
      <c r="DG151" s="60"/>
      <c r="DH151" s="60"/>
      <c r="DI151" s="60"/>
      <c r="DJ151" s="60"/>
      <c r="DK151" s="60"/>
      <c r="DL151" s="60"/>
      <c r="DM151" s="60"/>
      <c r="DN151" s="60"/>
      <c r="DO151" s="60"/>
      <c r="DP151" s="60"/>
      <c r="DQ151" s="60"/>
      <c r="DR151" s="60"/>
      <c r="DS151" s="60"/>
      <c r="DT151" s="60"/>
      <c r="DU151" s="60"/>
      <c r="DV151" s="60"/>
      <c r="DW151" s="60"/>
      <c r="DX151" s="60"/>
      <c r="DY151" s="60"/>
      <c r="DZ151" s="60"/>
      <c r="EA151" s="60"/>
      <c r="EB151" s="60"/>
      <c r="EC151" s="60"/>
      <c r="ED151" s="60"/>
      <c r="EE151" s="60"/>
      <c r="EF151" s="60"/>
      <c r="EG151" s="60"/>
      <c r="EH151" s="60"/>
      <c r="EI151" s="60"/>
      <c r="EJ151" s="60"/>
      <c r="EK151" s="60"/>
      <c r="EL151" s="60"/>
      <c r="EM151" s="60"/>
      <c r="EN151" s="60"/>
      <c r="EO151" s="60"/>
      <c r="EP151" s="60"/>
      <c r="EQ151" s="60"/>
      <c r="ER151" s="60"/>
      <c r="ES151" s="60"/>
      <c r="ET151" s="60"/>
      <c r="EU151" s="60"/>
      <c r="EV151" s="60"/>
      <c r="EW151" s="60"/>
      <c r="EX151" s="60"/>
      <c r="EY151" s="60"/>
      <c r="EZ151" s="60"/>
      <c r="FA151" s="60"/>
      <c r="FB151" s="60"/>
      <c r="FC151" s="60"/>
      <c r="FD151" s="60"/>
      <c r="FE151" s="60"/>
      <c r="FF151" s="60"/>
      <c r="FG151" s="60"/>
      <c r="FH151" s="60"/>
      <c r="FI151" s="60"/>
      <c r="FJ151" s="60"/>
      <c r="FK151" s="60"/>
      <c r="FL151" s="60"/>
      <c r="FM151" s="60"/>
      <c r="FN151" s="60"/>
      <c r="FO151" s="60"/>
      <c r="FP151" s="60"/>
      <c r="FQ151" s="60"/>
      <c r="FR151" s="60"/>
      <c r="FS151" s="60"/>
      <c r="FT151" s="60"/>
      <c r="FU151" s="60"/>
      <c r="FV151" s="60"/>
      <c r="FW151" s="60"/>
      <c r="FX151" s="60"/>
      <c r="FY151" s="60"/>
      <c r="FZ151" s="60"/>
      <c r="GA151" s="60"/>
      <c r="GB151" s="60"/>
      <c r="GC151" s="60"/>
      <c r="GD151" s="60"/>
      <c r="GE151" s="60"/>
      <c r="GF151" s="60"/>
      <c r="GG151" s="60"/>
      <c r="GH151" s="60"/>
      <c r="GI151" s="60"/>
      <c r="GJ151" s="60"/>
      <c r="GK151" s="60"/>
      <c r="GL151" s="60"/>
      <c r="GM151" s="60"/>
      <c r="GN151" s="60"/>
      <c r="GO151" s="60"/>
      <c r="GP151" s="60"/>
      <c r="GQ151" s="60"/>
      <c r="GR151" s="60"/>
      <c r="GS151" s="60">
        <v>8.0951650817225307</v>
      </c>
      <c r="GT151" s="60">
        <v>219.430191581532</v>
      </c>
      <c r="GU151" s="60">
        <v>8.0585327572571597</v>
      </c>
      <c r="GV151" s="60">
        <v>219.430191581532</v>
      </c>
      <c r="GW151" s="60">
        <v>8.1347498047390392</v>
      </c>
      <c r="GX151" s="60">
        <v>244.10059114877299</v>
      </c>
      <c r="GY151" s="60">
        <v>8.1451747644826007</v>
      </c>
      <c r="GZ151" s="60">
        <v>244.10059114877299</v>
      </c>
      <c r="HA151" s="60">
        <v>8.0586309597782702</v>
      </c>
      <c r="HB151" s="60">
        <v>244.10059114877299</v>
      </c>
      <c r="HC151" s="60">
        <v>8.2212936094433804</v>
      </c>
      <c r="HD151" s="60">
        <v>244.10059114877299</v>
      </c>
      <c r="HE151" s="60"/>
      <c r="HF151" s="60"/>
      <c r="HG151" s="60"/>
      <c r="HH151" s="60"/>
      <c r="HI151" s="60"/>
      <c r="HJ151" s="60"/>
      <c r="HK151" s="60"/>
      <c r="HL151" s="60">
        <v>-4.1503334915119303E-2</v>
      </c>
      <c r="HM151" s="60">
        <v>-3.6632324465372797E-2</v>
      </c>
      <c r="HN151" s="60">
        <v>-3.6632324465372797E-2</v>
      </c>
      <c r="HO151" s="60">
        <v>8.0951650817225307</v>
      </c>
    </row>
    <row r="152" spans="1:223" ht="12" customHeight="1" x14ac:dyDescent="0.35">
      <c r="A152" s="61">
        <v>90</v>
      </c>
      <c r="B152" s="83">
        <v>8.1442256031553697</v>
      </c>
      <c r="C152" s="83">
        <v>8.1687787731785004</v>
      </c>
      <c r="D152" s="83">
        <v>-2.4553170023134299E-2</v>
      </c>
      <c r="E152" s="83">
        <v>-0.59578655604705799</v>
      </c>
      <c r="F152" s="83">
        <v>-0.59766618312817998</v>
      </c>
      <c r="G152" s="83">
        <v>-0.59689930781488498</v>
      </c>
      <c r="H152" s="83">
        <v>6.2799986765454197E-3</v>
      </c>
      <c r="I152" s="83">
        <v>1.12871135008123E-3</v>
      </c>
      <c r="J152" s="83">
        <v>-4.7451378740110198E-2</v>
      </c>
      <c r="K152" s="83">
        <v>-2.4708338355305198E-2</v>
      </c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  <c r="CT152" s="60"/>
      <c r="CU152" s="60"/>
      <c r="CV152" s="60"/>
      <c r="CW152" s="60"/>
      <c r="CX152" s="60"/>
      <c r="CY152" s="60"/>
      <c r="CZ152" s="60"/>
      <c r="DA152" s="60"/>
      <c r="DB152" s="60"/>
      <c r="DC152" s="60"/>
      <c r="DD152" s="60"/>
      <c r="DE152" s="60"/>
      <c r="DF152" s="60"/>
      <c r="DG152" s="60"/>
      <c r="DH152" s="60"/>
      <c r="DI152" s="60"/>
      <c r="DJ152" s="60"/>
      <c r="DK152" s="60"/>
      <c r="DL152" s="60"/>
      <c r="DM152" s="60"/>
      <c r="DN152" s="60"/>
      <c r="DO152" s="60"/>
      <c r="DP152" s="60"/>
      <c r="DQ152" s="60"/>
      <c r="DR152" s="60"/>
      <c r="DS152" s="60"/>
      <c r="DT152" s="60"/>
      <c r="DU152" s="60"/>
      <c r="DV152" s="60"/>
      <c r="DW152" s="60"/>
      <c r="DX152" s="60"/>
      <c r="DY152" s="60"/>
      <c r="DZ152" s="60"/>
      <c r="EA152" s="60"/>
      <c r="EB152" s="60"/>
      <c r="EC152" s="60"/>
      <c r="ED152" s="60"/>
      <c r="EE152" s="60"/>
      <c r="EF152" s="60"/>
      <c r="EG152" s="60"/>
      <c r="EH152" s="60"/>
      <c r="EI152" s="60"/>
      <c r="EJ152" s="60"/>
      <c r="EK152" s="60"/>
      <c r="EL152" s="60"/>
      <c r="EM152" s="60"/>
      <c r="EN152" s="60"/>
      <c r="EO152" s="60"/>
      <c r="EP152" s="60"/>
      <c r="EQ152" s="60"/>
      <c r="ER152" s="60"/>
      <c r="ES152" s="60"/>
      <c r="ET152" s="60"/>
      <c r="EU152" s="60"/>
      <c r="EV152" s="60"/>
      <c r="EW152" s="60"/>
      <c r="EX152" s="60"/>
      <c r="EY152" s="60"/>
      <c r="EZ152" s="60"/>
      <c r="FA152" s="60"/>
      <c r="FB152" s="60"/>
      <c r="FC152" s="60"/>
      <c r="FD152" s="60"/>
      <c r="FE152" s="60"/>
      <c r="FF152" s="60"/>
      <c r="FG152" s="60"/>
      <c r="FH152" s="60"/>
      <c r="FI152" s="60"/>
      <c r="FJ152" s="60"/>
      <c r="FK152" s="60"/>
      <c r="FL152" s="60"/>
      <c r="FM152" s="60"/>
      <c r="FN152" s="60"/>
      <c r="FO152" s="60"/>
      <c r="FP152" s="60"/>
      <c r="FQ152" s="60"/>
      <c r="FR152" s="60"/>
      <c r="FS152" s="60"/>
      <c r="FT152" s="60"/>
      <c r="FU152" s="60"/>
      <c r="FV152" s="60"/>
      <c r="FW152" s="60"/>
      <c r="FX152" s="60"/>
      <c r="FY152" s="60"/>
      <c r="FZ152" s="60"/>
      <c r="GA152" s="60"/>
      <c r="GB152" s="60"/>
      <c r="GC152" s="60"/>
      <c r="GD152" s="60"/>
      <c r="GE152" s="60"/>
      <c r="GF152" s="60"/>
      <c r="GG152" s="60"/>
      <c r="GH152" s="60"/>
      <c r="GI152" s="60"/>
      <c r="GJ152" s="60"/>
      <c r="GK152" s="60"/>
      <c r="GL152" s="60"/>
      <c r="GM152" s="60"/>
      <c r="GN152" s="60"/>
      <c r="GO152" s="60"/>
      <c r="GP152" s="60"/>
      <c r="GQ152" s="60"/>
      <c r="GR152" s="60"/>
      <c r="GS152" s="60">
        <v>8.0954110739252805</v>
      </c>
      <c r="GT152" s="60">
        <v>219.565662672157</v>
      </c>
      <c r="GU152" s="60">
        <v>8.0637599714360508</v>
      </c>
      <c r="GV152" s="60">
        <v>219.565662672157</v>
      </c>
      <c r="GW152" s="60">
        <v>8.1350479571432999</v>
      </c>
      <c r="GX152" s="60">
        <v>244.268219357628</v>
      </c>
      <c r="GY152" s="60">
        <v>8.14548538007673</v>
      </c>
      <c r="GZ152" s="60">
        <v>244.268219357628</v>
      </c>
      <c r="HA152" s="60">
        <v>8.0589349441602192</v>
      </c>
      <c r="HB152" s="60">
        <v>244.268219357628</v>
      </c>
      <c r="HC152" s="60">
        <v>8.2215983930598107</v>
      </c>
      <c r="HD152" s="60">
        <v>244.268219357628</v>
      </c>
      <c r="HE152" s="60"/>
      <c r="HF152" s="60"/>
      <c r="HG152" s="60"/>
      <c r="HH152" s="60"/>
      <c r="HI152" s="60"/>
      <c r="HJ152" s="60"/>
      <c r="HK152" s="60"/>
      <c r="HL152" s="60">
        <v>-3.6403123485951497E-2</v>
      </c>
      <c r="HM152" s="60">
        <v>-3.1651102489231399E-2</v>
      </c>
      <c r="HN152" s="60">
        <v>-3.1651102489231399E-2</v>
      </c>
      <c r="HO152" s="60">
        <v>8.0954110739252805</v>
      </c>
    </row>
    <row r="153" spans="1:223" ht="12" customHeight="1" x14ac:dyDescent="0.35">
      <c r="A153" s="61">
        <v>91</v>
      </c>
      <c r="B153" s="83">
        <v>8.0840253811274003</v>
      </c>
      <c r="C153" s="83">
        <v>8.1015716198987295</v>
      </c>
      <c r="D153" s="83">
        <v>-1.7546238771331001E-2</v>
      </c>
      <c r="E153" s="83">
        <v>-0.425762260404703</v>
      </c>
      <c r="F153" s="83">
        <v>-0.42684960917209702</v>
      </c>
      <c r="G153" s="83">
        <v>-0.426153162649683</v>
      </c>
      <c r="H153" s="83">
        <v>5.0882737059137102E-3</v>
      </c>
      <c r="I153" s="83">
        <v>4.6591393032556499E-4</v>
      </c>
      <c r="J153" s="83">
        <v>-3.0476049715780801E-2</v>
      </c>
      <c r="K153" s="83">
        <v>-1.76359754414478E-2</v>
      </c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  <c r="CM153" s="60"/>
      <c r="CN153" s="60"/>
      <c r="CO153" s="60"/>
      <c r="CP153" s="60"/>
      <c r="CQ153" s="60"/>
      <c r="CR153" s="60"/>
      <c r="CS153" s="60"/>
      <c r="CT153" s="60"/>
      <c r="CU153" s="60"/>
      <c r="CV153" s="60"/>
      <c r="CW153" s="60"/>
      <c r="CX153" s="60"/>
      <c r="CY153" s="60"/>
      <c r="CZ153" s="60"/>
      <c r="DA153" s="60"/>
      <c r="DB153" s="60"/>
      <c r="DC153" s="60"/>
      <c r="DD153" s="60"/>
      <c r="DE153" s="60"/>
      <c r="DF153" s="60"/>
      <c r="DG153" s="60"/>
      <c r="DH153" s="60"/>
      <c r="DI153" s="60"/>
      <c r="DJ153" s="60"/>
      <c r="DK153" s="60"/>
      <c r="DL153" s="60"/>
      <c r="DM153" s="60"/>
      <c r="DN153" s="60"/>
      <c r="DO153" s="60"/>
      <c r="DP153" s="60"/>
      <c r="DQ153" s="60"/>
      <c r="DR153" s="60"/>
      <c r="DS153" s="60"/>
      <c r="DT153" s="60"/>
      <c r="DU153" s="60"/>
      <c r="DV153" s="60"/>
      <c r="DW153" s="60"/>
      <c r="DX153" s="60"/>
      <c r="DY153" s="60"/>
      <c r="DZ153" s="60"/>
      <c r="EA153" s="60"/>
      <c r="EB153" s="60"/>
      <c r="EC153" s="60"/>
      <c r="ED153" s="60"/>
      <c r="EE153" s="60"/>
      <c r="EF153" s="60"/>
      <c r="EG153" s="60"/>
      <c r="EH153" s="60"/>
      <c r="EI153" s="60"/>
      <c r="EJ153" s="60"/>
      <c r="EK153" s="60"/>
      <c r="EL153" s="60"/>
      <c r="EM153" s="60"/>
      <c r="EN153" s="60"/>
      <c r="EO153" s="60"/>
      <c r="EP153" s="60"/>
      <c r="EQ153" s="60"/>
      <c r="ER153" s="60"/>
      <c r="ES153" s="60"/>
      <c r="ET153" s="60"/>
      <c r="EU153" s="60"/>
      <c r="EV153" s="60"/>
      <c r="EW153" s="60"/>
      <c r="EX153" s="60"/>
      <c r="EY153" s="60"/>
      <c r="EZ153" s="60"/>
      <c r="FA153" s="60"/>
      <c r="FB153" s="60"/>
      <c r="FC153" s="60"/>
      <c r="FD153" s="60"/>
      <c r="FE153" s="60"/>
      <c r="FF153" s="60"/>
      <c r="FG153" s="60"/>
      <c r="FH153" s="60"/>
      <c r="FI153" s="60"/>
      <c r="FJ153" s="60"/>
      <c r="FK153" s="60"/>
      <c r="FL153" s="60"/>
      <c r="FM153" s="60"/>
      <c r="FN153" s="60"/>
      <c r="FO153" s="60"/>
      <c r="FP153" s="60"/>
      <c r="FQ153" s="60"/>
      <c r="FR153" s="60"/>
      <c r="FS153" s="60"/>
      <c r="FT153" s="60"/>
      <c r="FU153" s="60"/>
      <c r="FV153" s="60"/>
      <c r="FW153" s="60"/>
      <c r="FX153" s="60"/>
      <c r="FY153" s="60"/>
      <c r="FZ153" s="60"/>
      <c r="GA153" s="60"/>
      <c r="GB153" s="60"/>
      <c r="GC153" s="60"/>
      <c r="GD153" s="60"/>
      <c r="GE153" s="60"/>
      <c r="GF153" s="60"/>
      <c r="GG153" s="60"/>
      <c r="GH153" s="60"/>
      <c r="GI153" s="60"/>
      <c r="GJ153" s="60"/>
      <c r="GK153" s="60"/>
      <c r="GL153" s="60"/>
      <c r="GM153" s="60"/>
      <c r="GN153" s="60"/>
      <c r="GO153" s="60"/>
      <c r="GP153" s="60"/>
      <c r="GQ153" s="60"/>
      <c r="GR153" s="60"/>
      <c r="GS153" s="60">
        <v>8.0840636896418108</v>
      </c>
      <c r="GT153" s="60">
        <v>213.316511246023</v>
      </c>
      <c r="GU153" s="60">
        <v>8.0792625674811003</v>
      </c>
      <c r="GV153" s="60">
        <v>213.316511246023</v>
      </c>
      <c r="GW153" s="60">
        <v>8.1371588594749298</v>
      </c>
      <c r="GX153" s="60">
        <v>245.45768145714899</v>
      </c>
      <c r="GY153" s="60">
        <v>8.1476941949718</v>
      </c>
      <c r="GZ153" s="60">
        <v>245.45768145714899</v>
      </c>
      <c r="HA153" s="60">
        <v>8.06109164678384</v>
      </c>
      <c r="HB153" s="60">
        <v>245.45768145714899</v>
      </c>
      <c r="HC153" s="60">
        <v>8.2237614076629004</v>
      </c>
      <c r="HD153" s="60">
        <v>245.45768145714899</v>
      </c>
      <c r="HE153" s="60"/>
      <c r="HF153" s="60"/>
      <c r="HG153" s="60"/>
      <c r="HH153" s="60"/>
      <c r="HI153" s="60"/>
      <c r="HJ153" s="60"/>
      <c r="HK153" s="60"/>
      <c r="HL153" s="60">
        <v>-7.7809371529808501E-3</v>
      </c>
      <c r="HM153" s="60">
        <v>-4.8011221607140398E-3</v>
      </c>
      <c r="HN153" s="60">
        <v>-4.8011221607140398E-3</v>
      </c>
      <c r="HO153" s="60">
        <v>8.0840636896418108</v>
      </c>
    </row>
    <row r="154" spans="1:223" ht="12" customHeight="1" x14ac:dyDescent="0.35">
      <c r="A154" s="61">
        <v>92</v>
      </c>
      <c r="B154" s="83">
        <v>8.2260285192131608</v>
      </c>
      <c r="C154" s="83">
        <v>8.1826520508514697</v>
      </c>
      <c r="D154" s="83">
        <v>4.3376468361689298E-2</v>
      </c>
      <c r="E154" s="83">
        <v>1.0525368689397501</v>
      </c>
      <c r="F154" s="83">
        <v>1.05687804758135</v>
      </c>
      <c r="G154" s="83">
        <v>1.0571254252856299</v>
      </c>
      <c r="H154" s="83">
        <v>8.1982265578429692E-3</v>
      </c>
      <c r="I154" s="83">
        <v>4.6165207741506696E-3</v>
      </c>
      <c r="J154" s="83">
        <v>9.6111208034852902E-2</v>
      </c>
      <c r="K154" s="83">
        <v>4.3735017947332901E-2</v>
      </c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B154" s="60"/>
      <c r="CC154" s="60"/>
      <c r="CD154" s="60"/>
      <c r="CE154" s="60"/>
      <c r="CF154" s="60"/>
      <c r="CG154" s="60"/>
      <c r="CH154" s="60"/>
      <c r="CI154" s="60"/>
      <c r="CJ154" s="60"/>
      <c r="CK154" s="60"/>
      <c r="CL154" s="60"/>
      <c r="CM154" s="60"/>
      <c r="CN154" s="60"/>
      <c r="CO154" s="60"/>
      <c r="CP154" s="60"/>
      <c r="CQ154" s="60"/>
      <c r="CR154" s="60"/>
      <c r="CS154" s="60"/>
      <c r="CT154" s="60"/>
      <c r="CU154" s="60"/>
      <c r="CV154" s="60"/>
      <c r="CW154" s="60"/>
      <c r="CX154" s="60"/>
      <c r="CY154" s="60"/>
      <c r="CZ154" s="60"/>
      <c r="DA154" s="60"/>
      <c r="DB154" s="60"/>
      <c r="DC154" s="60"/>
      <c r="DD154" s="60"/>
      <c r="DE154" s="60"/>
      <c r="DF154" s="60"/>
      <c r="DG154" s="60"/>
      <c r="DH154" s="60"/>
      <c r="DI154" s="60"/>
      <c r="DJ154" s="60"/>
      <c r="DK154" s="60"/>
      <c r="DL154" s="60"/>
      <c r="DM154" s="60"/>
      <c r="DN154" s="60"/>
      <c r="DO154" s="60"/>
      <c r="DP154" s="60"/>
      <c r="DQ154" s="60"/>
      <c r="DR154" s="60"/>
      <c r="DS154" s="60"/>
      <c r="DT154" s="60"/>
      <c r="DU154" s="60"/>
      <c r="DV154" s="60"/>
      <c r="DW154" s="60"/>
      <c r="DX154" s="60"/>
      <c r="DY154" s="60"/>
      <c r="DZ154" s="60"/>
      <c r="EA154" s="60"/>
      <c r="EB154" s="60"/>
      <c r="EC154" s="60"/>
      <c r="ED154" s="60"/>
      <c r="EE154" s="60"/>
      <c r="EF154" s="60"/>
      <c r="EG154" s="60"/>
      <c r="EH154" s="60"/>
      <c r="EI154" s="60"/>
      <c r="EJ154" s="60"/>
      <c r="EK154" s="60"/>
      <c r="EL154" s="60"/>
      <c r="EM154" s="60"/>
      <c r="EN154" s="60"/>
      <c r="EO154" s="60"/>
      <c r="EP154" s="60"/>
      <c r="EQ154" s="60"/>
      <c r="ER154" s="60"/>
      <c r="ES154" s="60"/>
      <c r="ET154" s="60"/>
      <c r="EU154" s="60"/>
      <c r="EV154" s="60"/>
      <c r="EW154" s="60"/>
      <c r="EX154" s="60"/>
      <c r="EY154" s="60"/>
      <c r="EZ154" s="60"/>
      <c r="FA154" s="60"/>
      <c r="FB154" s="60"/>
      <c r="FC154" s="60"/>
      <c r="FD154" s="60"/>
      <c r="FE154" s="60"/>
      <c r="FF154" s="60"/>
      <c r="FG154" s="60"/>
      <c r="FH154" s="60"/>
      <c r="FI154" s="60"/>
      <c r="FJ154" s="60"/>
      <c r="FK154" s="60"/>
      <c r="FL154" s="60"/>
      <c r="FM154" s="60"/>
      <c r="FN154" s="60"/>
      <c r="FO154" s="60"/>
      <c r="FP154" s="60"/>
      <c r="FQ154" s="60"/>
      <c r="FR154" s="60"/>
      <c r="FS154" s="60"/>
      <c r="FT154" s="60"/>
      <c r="FU154" s="60"/>
      <c r="FV154" s="60"/>
      <c r="FW154" s="60"/>
      <c r="FX154" s="60"/>
      <c r="FY154" s="60"/>
      <c r="FZ154" s="60"/>
      <c r="GA154" s="60"/>
      <c r="GB154" s="60"/>
      <c r="GC154" s="60"/>
      <c r="GD154" s="60"/>
      <c r="GE154" s="60"/>
      <c r="GF154" s="60"/>
      <c r="GG154" s="60"/>
      <c r="GH154" s="60"/>
      <c r="GI154" s="60"/>
      <c r="GJ154" s="60"/>
      <c r="GK154" s="60"/>
      <c r="GL154" s="60"/>
      <c r="GM154" s="60"/>
      <c r="GN154" s="60"/>
      <c r="GO154" s="60"/>
      <c r="GP154" s="60"/>
      <c r="GQ154" s="60"/>
      <c r="GR154" s="60"/>
      <c r="GS154" s="60">
        <v>8.0820300810404309</v>
      </c>
      <c r="GT154" s="60">
        <v>212.196576662502</v>
      </c>
      <c r="GU154" s="60">
        <v>8.0787252558094806</v>
      </c>
      <c r="GV154" s="60">
        <v>212.196576662502</v>
      </c>
      <c r="GW154" s="60">
        <v>8.1373292822224101</v>
      </c>
      <c r="GX154" s="60">
        <v>245.55391445866999</v>
      </c>
      <c r="GY154" s="60">
        <v>8.1478732573862391</v>
      </c>
      <c r="GZ154" s="60">
        <v>245.55391445866999</v>
      </c>
      <c r="HA154" s="60">
        <v>8.06126610947579</v>
      </c>
      <c r="HB154" s="60">
        <v>245.55391445866999</v>
      </c>
      <c r="HC154" s="60">
        <v>8.2239364301328592</v>
      </c>
      <c r="HD154" s="60">
        <v>245.55391445866999</v>
      </c>
      <c r="HE154" s="60"/>
      <c r="HF154" s="60"/>
      <c r="HG154" s="60"/>
      <c r="HH154" s="60"/>
      <c r="HI154" s="60"/>
      <c r="HJ154" s="60"/>
      <c r="HK154" s="60"/>
      <c r="HL154" s="60">
        <v>-5.3069013756525197E-3</v>
      </c>
      <c r="HM154" s="60">
        <v>-3.3048252309466602E-3</v>
      </c>
      <c r="HN154" s="60">
        <v>-3.3048252309466602E-3</v>
      </c>
      <c r="HO154" s="60">
        <v>8.0820300810404309</v>
      </c>
    </row>
    <row r="155" spans="1:223" ht="12" customHeight="1" x14ac:dyDescent="0.35">
      <c r="A155" s="61">
        <v>93</v>
      </c>
      <c r="B155" s="83">
        <v>8.2249915076957798</v>
      </c>
      <c r="C155" s="83">
        <v>8.1834451283896996</v>
      </c>
      <c r="D155" s="83">
        <v>4.1546379306083701E-2</v>
      </c>
      <c r="E155" s="83">
        <v>1.0081294684016</v>
      </c>
      <c r="F155" s="83">
        <v>1.0123522808130201</v>
      </c>
      <c r="G155" s="83">
        <v>1.01240261293208</v>
      </c>
      <c r="H155" s="83">
        <v>8.3251753544413293E-3</v>
      </c>
      <c r="I155" s="83">
        <v>4.3018715387331402E-3</v>
      </c>
      <c r="J155" s="83">
        <v>9.2760975740515797E-2</v>
      </c>
      <c r="K155" s="83">
        <v>4.1895163891987601E-2</v>
      </c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  <c r="BW155" s="60"/>
      <c r="BX155" s="60"/>
      <c r="BY155" s="60"/>
      <c r="BZ155" s="60"/>
      <c r="CA155" s="60"/>
      <c r="CB155" s="60"/>
      <c r="CC155" s="60"/>
      <c r="CD155" s="60"/>
      <c r="CE155" s="60"/>
      <c r="CF155" s="60"/>
      <c r="CG155" s="60"/>
      <c r="CH155" s="60"/>
      <c r="CI155" s="60"/>
      <c r="CJ155" s="60"/>
      <c r="CK155" s="60"/>
      <c r="CL155" s="60"/>
      <c r="CM155" s="60"/>
      <c r="CN155" s="60"/>
      <c r="CO155" s="60"/>
      <c r="CP155" s="60"/>
      <c r="CQ155" s="60"/>
      <c r="CR155" s="60"/>
      <c r="CS155" s="60"/>
      <c r="CT155" s="60"/>
      <c r="CU155" s="60"/>
      <c r="CV155" s="60"/>
      <c r="CW155" s="60"/>
      <c r="CX155" s="60"/>
      <c r="CY155" s="60"/>
      <c r="CZ155" s="60"/>
      <c r="DA155" s="60"/>
      <c r="DB155" s="60"/>
      <c r="DC155" s="60"/>
      <c r="DD155" s="60"/>
      <c r="DE155" s="60"/>
      <c r="DF155" s="60"/>
      <c r="DG155" s="60"/>
      <c r="DH155" s="60"/>
      <c r="DI155" s="60"/>
      <c r="DJ155" s="60"/>
      <c r="DK155" s="60"/>
      <c r="DL155" s="60"/>
      <c r="DM155" s="60"/>
      <c r="DN155" s="60"/>
      <c r="DO155" s="60"/>
      <c r="DP155" s="60"/>
      <c r="DQ155" s="60"/>
      <c r="DR155" s="60"/>
      <c r="DS155" s="60"/>
      <c r="DT155" s="60"/>
      <c r="DU155" s="60"/>
      <c r="DV155" s="60"/>
      <c r="DW155" s="60"/>
      <c r="DX155" s="60"/>
      <c r="DY155" s="60"/>
      <c r="DZ155" s="60"/>
      <c r="EA155" s="60"/>
      <c r="EB155" s="60"/>
      <c r="EC155" s="60"/>
      <c r="ED155" s="60"/>
      <c r="EE155" s="60"/>
      <c r="EF155" s="60"/>
      <c r="EG155" s="60"/>
      <c r="EH155" s="60"/>
      <c r="EI155" s="60"/>
      <c r="EJ155" s="60"/>
      <c r="EK155" s="60"/>
      <c r="EL155" s="60"/>
      <c r="EM155" s="60"/>
      <c r="EN155" s="60"/>
      <c r="EO155" s="60"/>
      <c r="EP155" s="60"/>
      <c r="EQ155" s="60"/>
      <c r="ER155" s="60"/>
      <c r="ES155" s="60"/>
      <c r="ET155" s="60"/>
      <c r="EU155" s="60"/>
      <c r="EV155" s="60"/>
      <c r="EW155" s="60"/>
      <c r="EX155" s="60"/>
      <c r="EY155" s="60"/>
      <c r="EZ155" s="60"/>
      <c r="FA155" s="60"/>
      <c r="FB155" s="60"/>
      <c r="FC155" s="60"/>
      <c r="FD155" s="60"/>
      <c r="FE155" s="60"/>
      <c r="FF155" s="60"/>
      <c r="FG155" s="60"/>
      <c r="FH155" s="60"/>
      <c r="FI155" s="60"/>
      <c r="FJ155" s="60"/>
      <c r="FK155" s="60"/>
      <c r="FL155" s="60"/>
      <c r="FM155" s="60"/>
      <c r="FN155" s="60"/>
      <c r="FO155" s="60"/>
      <c r="FP155" s="60"/>
      <c r="FQ155" s="60"/>
      <c r="FR155" s="60"/>
      <c r="FS155" s="60"/>
      <c r="FT155" s="60"/>
      <c r="FU155" s="60"/>
      <c r="FV155" s="60"/>
      <c r="FW155" s="60"/>
      <c r="FX155" s="60"/>
      <c r="FY155" s="60"/>
      <c r="FZ155" s="60"/>
      <c r="GA155" s="60"/>
      <c r="GB155" s="60"/>
      <c r="GC155" s="60"/>
      <c r="GD155" s="60"/>
      <c r="GE155" s="60"/>
      <c r="GF155" s="60"/>
      <c r="GG155" s="60"/>
      <c r="GH155" s="60"/>
      <c r="GI155" s="60"/>
      <c r="GJ155" s="60"/>
      <c r="GK155" s="60"/>
      <c r="GL155" s="60"/>
      <c r="GM155" s="60"/>
      <c r="GN155" s="60"/>
      <c r="GO155" s="60"/>
      <c r="GP155" s="60"/>
      <c r="GQ155" s="60"/>
      <c r="GR155" s="60"/>
      <c r="GS155" s="60">
        <v>8.0821689111467201</v>
      </c>
      <c r="GT155" s="60">
        <v>212.273032199309</v>
      </c>
      <c r="GU155" s="60">
        <v>8.0788176406923196</v>
      </c>
      <c r="GV155" s="60">
        <v>212.273032199309</v>
      </c>
      <c r="GW155" s="60">
        <v>8.1378080551124601</v>
      </c>
      <c r="GX155" s="60">
        <v>245.82442471830501</v>
      </c>
      <c r="GY155" s="60">
        <v>8.1483768847164395</v>
      </c>
      <c r="GZ155" s="60">
        <v>245.82442471830501</v>
      </c>
      <c r="HA155" s="60">
        <v>8.0617565031321892</v>
      </c>
      <c r="HB155" s="60">
        <v>245.82442471830501</v>
      </c>
      <c r="HC155" s="60">
        <v>8.2244284366967104</v>
      </c>
      <c r="HD155" s="60">
        <v>245.82442471830501</v>
      </c>
      <c r="HE155" s="60"/>
      <c r="HF155" s="60"/>
      <c r="HG155" s="60"/>
      <c r="HH155" s="60"/>
      <c r="HI155" s="60"/>
      <c r="HJ155" s="60"/>
      <c r="HK155" s="60"/>
      <c r="HL155" s="60">
        <v>-5.7176689272623298E-3</v>
      </c>
      <c r="HM155" s="60">
        <v>-3.35127045440231E-3</v>
      </c>
      <c r="HN155" s="60">
        <v>-3.35127045440231E-3</v>
      </c>
      <c r="HO155" s="60">
        <v>8.0821689111467201</v>
      </c>
    </row>
    <row r="156" spans="1:223" ht="12" customHeight="1" x14ac:dyDescent="0.35">
      <c r="A156" s="61">
        <v>94</v>
      </c>
      <c r="B156" s="83">
        <v>8.2154403568893599</v>
      </c>
      <c r="C156" s="83">
        <v>8.1823854133087099</v>
      </c>
      <c r="D156" s="83">
        <v>3.3054943580651801E-2</v>
      </c>
      <c r="E156" s="83">
        <v>0.802083436790064</v>
      </c>
      <c r="F156" s="83">
        <v>0.80537446413788605</v>
      </c>
      <c r="G156" s="83">
        <v>0.80480908801195195</v>
      </c>
      <c r="H156" s="83">
        <v>8.1559656509693403E-3</v>
      </c>
      <c r="I156" s="83">
        <v>2.6668446495717799E-3</v>
      </c>
      <c r="J156" s="83">
        <v>7.2980842587532999E-2</v>
      </c>
      <c r="K156" s="83">
        <v>3.3326755453387799E-2</v>
      </c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  <c r="BW156" s="60"/>
      <c r="BX156" s="60"/>
      <c r="BY156" s="60"/>
      <c r="BZ156" s="60"/>
      <c r="CA156" s="60"/>
      <c r="CB156" s="60"/>
      <c r="CC156" s="60"/>
      <c r="CD156" s="60"/>
      <c r="CE156" s="60"/>
      <c r="CF156" s="60"/>
      <c r="CG156" s="60"/>
      <c r="CH156" s="60"/>
      <c r="CI156" s="60"/>
      <c r="CJ156" s="60"/>
      <c r="CK156" s="60"/>
      <c r="CL156" s="60"/>
      <c r="CM156" s="60"/>
      <c r="CN156" s="60"/>
      <c r="CO156" s="60"/>
      <c r="CP156" s="60"/>
      <c r="CQ156" s="60"/>
      <c r="CR156" s="60"/>
      <c r="CS156" s="60"/>
      <c r="CT156" s="60"/>
      <c r="CU156" s="60"/>
      <c r="CV156" s="60"/>
      <c r="CW156" s="60"/>
      <c r="CX156" s="60"/>
      <c r="CY156" s="60"/>
      <c r="CZ156" s="60"/>
      <c r="DA156" s="60"/>
      <c r="DB156" s="60"/>
      <c r="DC156" s="60"/>
      <c r="DD156" s="60"/>
      <c r="DE156" s="60"/>
      <c r="DF156" s="60"/>
      <c r="DG156" s="60"/>
      <c r="DH156" s="60"/>
      <c r="DI156" s="60"/>
      <c r="DJ156" s="60"/>
      <c r="DK156" s="60"/>
      <c r="DL156" s="60"/>
      <c r="DM156" s="60"/>
      <c r="DN156" s="60"/>
      <c r="DO156" s="60"/>
      <c r="DP156" s="60"/>
      <c r="DQ156" s="60"/>
      <c r="DR156" s="60"/>
      <c r="DS156" s="60"/>
      <c r="DT156" s="60"/>
      <c r="DU156" s="60"/>
      <c r="DV156" s="60"/>
      <c r="DW156" s="60"/>
      <c r="DX156" s="60"/>
      <c r="DY156" s="60"/>
      <c r="DZ156" s="60"/>
      <c r="EA156" s="60"/>
      <c r="EB156" s="60"/>
      <c r="EC156" s="60"/>
      <c r="ED156" s="60"/>
      <c r="EE156" s="60"/>
      <c r="EF156" s="60"/>
      <c r="EG156" s="60"/>
      <c r="EH156" s="60"/>
      <c r="EI156" s="60"/>
      <c r="EJ156" s="60"/>
      <c r="EK156" s="60"/>
      <c r="EL156" s="60"/>
      <c r="EM156" s="60"/>
      <c r="EN156" s="60"/>
      <c r="EO156" s="60"/>
      <c r="EP156" s="60"/>
      <c r="EQ156" s="60"/>
      <c r="ER156" s="60"/>
      <c r="ES156" s="60"/>
      <c r="ET156" s="60"/>
      <c r="EU156" s="60"/>
      <c r="EV156" s="60"/>
      <c r="EW156" s="60"/>
      <c r="EX156" s="60"/>
      <c r="EY156" s="60"/>
      <c r="EZ156" s="60"/>
      <c r="FA156" s="60"/>
      <c r="FB156" s="60"/>
      <c r="FC156" s="60"/>
      <c r="FD156" s="60"/>
      <c r="FE156" s="60"/>
      <c r="FF156" s="60"/>
      <c r="FG156" s="60"/>
      <c r="FH156" s="60"/>
      <c r="FI156" s="60"/>
      <c r="FJ156" s="60"/>
      <c r="FK156" s="60"/>
      <c r="FL156" s="60"/>
      <c r="FM156" s="60"/>
      <c r="FN156" s="60"/>
      <c r="FO156" s="60"/>
      <c r="FP156" s="60"/>
      <c r="FQ156" s="60"/>
      <c r="FR156" s="60"/>
      <c r="FS156" s="60"/>
      <c r="FT156" s="60"/>
      <c r="FU156" s="60"/>
      <c r="FV156" s="60"/>
      <c r="FW156" s="60"/>
      <c r="FX156" s="60"/>
      <c r="FY156" s="60"/>
      <c r="FZ156" s="60"/>
      <c r="GA156" s="60"/>
      <c r="GB156" s="60"/>
      <c r="GC156" s="60"/>
      <c r="GD156" s="60"/>
      <c r="GE156" s="60"/>
      <c r="GF156" s="60"/>
      <c r="GG156" s="60"/>
      <c r="GH156" s="60"/>
      <c r="GI156" s="60"/>
      <c r="GJ156" s="60"/>
      <c r="GK156" s="60"/>
      <c r="GL156" s="60"/>
      <c r="GM156" s="60"/>
      <c r="GN156" s="60"/>
      <c r="GO156" s="60"/>
      <c r="GP156" s="60"/>
      <c r="GQ156" s="60"/>
      <c r="GR156" s="60"/>
      <c r="GS156" s="60">
        <v>8.0998990889403704</v>
      </c>
      <c r="GT156" s="60">
        <v>222.03727064201499</v>
      </c>
      <c r="GU156" s="60">
        <v>8.0452720662260795</v>
      </c>
      <c r="GV156" s="60">
        <v>222.03727064201499</v>
      </c>
      <c r="GW156" s="60">
        <v>8.1392112883527901</v>
      </c>
      <c r="GX156" s="60">
        <v>246.61861660097401</v>
      </c>
      <c r="GY156" s="60">
        <v>8.1498578832294903</v>
      </c>
      <c r="GZ156" s="60">
        <v>246.61861660097401</v>
      </c>
      <c r="HA156" s="60">
        <v>8.0631960835414507</v>
      </c>
      <c r="HB156" s="60">
        <v>246.61861660097401</v>
      </c>
      <c r="HC156" s="60">
        <v>8.2258730880408208</v>
      </c>
      <c r="HD156" s="60">
        <v>246.61861660097401</v>
      </c>
      <c r="HE156" s="60"/>
      <c r="HF156" s="60"/>
      <c r="HG156" s="60"/>
      <c r="HH156" s="60"/>
      <c r="HI156" s="60"/>
      <c r="HJ156" s="60"/>
      <c r="HK156" s="60"/>
      <c r="HL156" s="60">
        <v>-6.0822809558523899E-2</v>
      </c>
      <c r="HM156" s="60">
        <v>-5.4627022714290902E-2</v>
      </c>
      <c r="HN156" s="60">
        <v>-5.4627022714290902E-2</v>
      </c>
      <c r="HO156" s="60">
        <v>8.0998990889403704</v>
      </c>
    </row>
    <row r="157" spans="1:223" ht="12" customHeight="1" x14ac:dyDescent="0.35">
      <c r="A157" s="61">
        <v>95</v>
      </c>
      <c r="B157" s="83">
        <v>8.1243947059388493</v>
      </c>
      <c r="C157" s="83">
        <v>8.1595352754084907</v>
      </c>
      <c r="D157" s="83">
        <v>-3.5140569469644903E-2</v>
      </c>
      <c r="E157" s="83">
        <v>-0.85269147902799303</v>
      </c>
      <c r="F157" s="83">
        <v>-0.85496854851570003</v>
      </c>
      <c r="G157" s="83">
        <v>-0.85450889716789102</v>
      </c>
      <c r="H157" s="83">
        <v>5.3195809127444598E-3</v>
      </c>
      <c r="I157" s="83">
        <v>1.9546280742440201E-3</v>
      </c>
      <c r="J157" s="83">
        <v>-6.2490430155084299E-2</v>
      </c>
      <c r="K157" s="83">
        <v>-3.5328502296135302E-2</v>
      </c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B157" s="60"/>
      <c r="CC157" s="60"/>
      <c r="CD157" s="60"/>
      <c r="CE157" s="60"/>
      <c r="CF157" s="60"/>
      <c r="CG157" s="60"/>
      <c r="CH157" s="60"/>
      <c r="CI157" s="60"/>
      <c r="CJ157" s="60"/>
      <c r="CK157" s="60"/>
      <c r="CL157" s="60"/>
      <c r="CM157" s="60"/>
      <c r="CN157" s="60"/>
      <c r="CO157" s="60"/>
      <c r="CP157" s="60"/>
      <c r="CQ157" s="60"/>
      <c r="CR157" s="60"/>
      <c r="CS157" s="60"/>
      <c r="CT157" s="60"/>
      <c r="CU157" s="60"/>
      <c r="CV157" s="60"/>
      <c r="CW157" s="60"/>
      <c r="CX157" s="60"/>
      <c r="CY157" s="60"/>
      <c r="CZ157" s="60"/>
      <c r="DA157" s="60"/>
      <c r="DB157" s="60"/>
      <c r="DC157" s="60"/>
      <c r="DD157" s="60"/>
      <c r="DE157" s="60"/>
      <c r="DF157" s="60"/>
      <c r="DG157" s="60"/>
      <c r="DH157" s="60"/>
      <c r="DI157" s="60"/>
      <c r="DJ157" s="60"/>
      <c r="DK157" s="60"/>
      <c r="DL157" s="60"/>
      <c r="DM157" s="60"/>
      <c r="DN157" s="60"/>
      <c r="DO157" s="60"/>
      <c r="DP157" s="60"/>
      <c r="DQ157" s="60"/>
      <c r="DR157" s="60"/>
      <c r="DS157" s="60"/>
      <c r="DT157" s="60"/>
      <c r="DU157" s="60"/>
      <c r="DV157" s="60"/>
      <c r="DW157" s="60"/>
      <c r="DX157" s="60"/>
      <c r="DY157" s="60"/>
      <c r="DZ157" s="60"/>
      <c r="EA157" s="60"/>
      <c r="EB157" s="60"/>
      <c r="EC157" s="60"/>
      <c r="ED157" s="60"/>
      <c r="EE157" s="60"/>
      <c r="EF157" s="60"/>
      <c r="EG157" s="60"/>
      <c r="EH157" s="60"/>
      <c r="EI157" s="60"/>
      <c r="EJ157" s="60"/>
      <c r="EK157" s="60"/>
      <c r="EL157" s="60"/>
      <c r="EM157" s="60"/>
      <c r="EN157" s="60"/>
      <c r="EO157" s="60"/>
      <c r="EP157" s="60"/>
      <c r="EQ157" s="60"/>
      <c r="ER157" s="60"/>
      <c r="ES157" s="60"/>
      <c r="ET157" s="60"/>
      <c r="EU157" s="60"/>
      <c r="EV157" s="60"/>
      <c r="EW157" s="60"/>
      <c r="EX157" s="60"/>
      <c r="EY157" s="60"/>
      <c r="EZ157" s="60"/>
      <c r="FA157" s="60"/>
      <c r="FB157" s="60"/>
      <c r="FC157" s="60"/>
      <c r="FD157" s="60"/>
      <c r="FE157" s="60"/>
      <c r="FF157" s="60"/>
      <c r="FG157" s="60"/>
      <c r="FH157" s="60"/>
      <c r="FI157" s="60"/>
      <c r="FJ157" s="60"/>
      <c r="FK157" s="60"/>
      <c r="FL157" s="60"/>
      <c r="FM157" s="60"/>
      <c r="FN157" s="60"/>
      <c r="FO157" s="60"/>
      <c r="FP157" s="60"/>
      <c r="FQ157" s="60"/>
      <c r="FR157" s="60"/>
      <c r="FS157" s="60"/>
      <c r="FT157" s="60"/>
      <c r="FU157" s="60"/>
      <c r="FV157" s="60"/>
      <c r="FW157" s="60"/>
      <c r="FX157" s="60"/>
      <c r="FY157" s="60"/>
      <c r="FZ157" s="60"/>
      <c r="GA157" s="60"/>
      <c r="GB157" s="60"/>
      <c r="GC157" s="60"/>
      <c r="GD157" s="60"/>
      <c r="GE157" s="60"/>
      <c r="GF157" s="60"/>
      <c r="GG157" s="60"/>
      <c r="GH157" s="60"/>
      <c r="GI157" s="60"/>
      <c r="GJ157" s="60"/>
      <c r="GK157" s="60"/>
      <c r="GL157" s="60"/>
      <c r="GM157" s="60"/>
      <c r="GN157" s="60"/>
      <c r="GO157" s="60"/>
      <c r="GP157" s="60"/>
      <c r="GQ157" s="60"/>
      <c r="GR157" s="60"/>
      <c r="GS157" s="60">
        <v>8.0763737006489205</v>
      </c>
      <c r="GT157" s="60">
        <v>209.0815347544</v>
      </c>
      <c r="GU157" s="60">
        <v>8.0446764253335896</v>
      </c>
      <c r="GV157" s="60">
        <v>209.0815347544</v>
      </c>
      <c r="GW157" s="60">
        <v>8.1406378812871001</v>
      </c>
      <c r="GX157" s="60">
        <v>247.42807636386499</v>
      </c>
      <c r="GY157" s="60">
        <v>8.1513709697380801</v>
      </c>
      <c r="GZ157" s="60">
        <v>247.42807636386499</v>
      </c>
      <c r="HA157" s="60">
        <v>8.0646630814769296</v>
      </c>
      <c r="HB157" s="60">
        <v>247.42807636386499</v>
      </c>
      <c r="HC157" s="60">
        <v>8.2273457695482595</v>
      </c>
      <c r="HD157" s="60">
        <v>247.42807636386499</v>
      </c>
      <c r="HE157" s="60"/>
      <c r="HF157" s="60"/>
      <c r="HG157" s="60"/>
      <c r="HH157" s="60"/>
      <c r="HI157" s="60"/>
      <c r="HJ157" s="60"/>
      <c r="HK157" s="60"/>
      <c r="HL157" s="60">
        <v>-3.7009367456447902E-2</v>
      </c>
      <c r="HM157" s="60">
        <v>-3.16972753153308E-2</v>
      </c>
      <c r="HN157" s="60">
        <v>-3.16972753153308E-2</v>
      </c>
      <c r="HO157" s="60">
        <v>8.0763737006489205</v>
      </c>
    </row>
    <row r="158" spans="1:223" ht="12" customHeight="1" x14ac:dyDescent="0.35">
      <c r="A158" s="61">
        <v>96</v>
      </c>
      <c r="B158" s="83">
        <v>8.0986612901157695</v>
      </c>
      <c r="C158" s="83">
        <v>8.0947231369085095</v>
      </c>
      <c r="D158" s="83">
        <v>3.9381532072582104E-3</v>
      </c>
      <c r="E158" s="83">
        <v>9.5559910770272594E-2</v>
      </c>
      <c r="F158" s="83">
        <v>9.5834428861016396E-2</v>
      </c>
      <c r="G158" s="83">
        <v>9.5645082970815101E-2</v>
      </c>
      <c r="H158" s="83">
        <v>5.7208023241200499E-3</v>
      </c>
      <c r="I158" s="95">
        <v>2.64217580019577E-5</v>
      </c>
      <c r="J158" s="83">
        <v>7.2549920751153497E-3</v>
      </c>
      <c r="K158" s="83">
        <v>3.9608122310751497E-3</v>
      </c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V158" s="60"/>
      <c r="BW158" s="60"/>
      <c r="BX158" s="60"/>
      <c r="BY158" s="60"/>
      <c r="BZ158" s="60"/>
      <c r="CA158" s="60"/>
      <c r="CB158" s="60"/>
      <c r="CC158" s="60"/>
      <c r="CD158" s="60"/>
      <c r="CE158" s="60"/>
      <c r="CF158" s="60"/>
      <c r="CG158" s="60"/>
      <c r="CH158" s="60"/>
      <c r="CI158" s="60"/>
      <c r="CJ158" s="60"/>
      <c r="CK158" s="60"/>
      <c r="CL158" s="60"/>
      <c r="CM158" s="60"/>
      <c r="CN158" s="60"/>
      <c r="CO158" s="60"/>
      <c r="CP158" s="60"/>
      <c r="CQ158" s="60"/>
      <c r="CR158" s="60"/>
      <c r="CS158" s="60"/>
      <c r="CT158" s="60"/>
      <c r="CU158" s="60"/>
      <c r="CV158" s="60"/>
      <c r="CW158" s="60"/>
      <c r="CX158" s="60"/>
      <c r="CY158" s="60"/>
      <c r="CZ158" s="60"/>
      <c r="DA158" s="60"/>
      <c r="DB158" s="60"/>
      <c r="DC158" s="60"/>
      <c r="DD158" s="60"/>
      <c r="DE158" s="60"/>
      <c r="DF158" s="60"/>
      <c r="DG158" s="60"/>
      <c r="DH158" s="60"/>
      <c r="DI158" s="60"/>
      <c r="DJ158" s="60"/>
      <c r="DK158" s="60"/>
      <c r="DL158" s="60"/>
      <c r="DM158" s="60"/>
      <c r="DN158" s="60"/>
      <c r="DO158" s="60"/>
      <c r="DP158" s="60"/>
      <c r="DQ158" s="60"/>
      <c r="DR158" s="60"/>
      <c r="DS158" s="60"/>
      <c r="DT158" s="60"/>
      <c r="DU158" s="60"/>
      <c r="DV158" s="60"/>
      <c r="DW158" s="60"/>
      <c r="DX158" s="60"/>
      <c r="DY158" s="60"/>
      <c r="DZ158" s="60"/>
      <c r="EA158" s="60"/>
      <c r="EB158" s="60"/>
      <c r="EC158" s="60"/>
      <c r="ED158" s="60"/>
      <c r="EE158" s="60"/>
      <c r="EF158" s="60"/>
      <c r="EG158" s="60"/>
      <c r="EH158" s="60"/>
      <c r="EI158" s="60"/>
      <c r="EJ158" s="60"/>
      <c r="EK158" s="60"/>
      <c r="EL158" s="60"/>
      <c r="EM158" s="60"/>
      <c r="EN158" s="60"/>
      <c r="EO158" s="60"/>
      <c r="EP158" s="60"/>
      <c r="EQ158" s="60"/>
      <c r="ER158" s="60"/>
      <c r="ES158" s="60"/>
      <c r="ET158" s="60"/>
      <c r="EU158" s="60"/>
      <c r="EV158" s="60"/>
      <c r="EW158" s="60"/>
      <c r="EX158" s="60"/>
      <c r="EY158" s="60"/>
      <c r="EZ158" s="60"/>
      <c r="FA158" s="60"/>
      <c r="FB158" s="60"/>
      <c r="FC158" s="60"/>
      <c r="FD158" s="60"/>
      <c r="FE158" s="60"/>
      <c r="FF158" s="60"/>
      <c r="FG158" s="60"/>
      <c r="FH158" s="60"/>
      <c r="FI158" s="60"/>
      <c r="FJ158" s="60"/>
      <c r="FK158" s="60"/>
      <c r="FL158" s="60"/>
      <c r="FM158" s="60"/>
      <c r="FN158" s="60"/>
      <c r="FO158" s="60"/>
      <c r="FP158" s="60"/>
      <c r="FQ158" s="60"/>
      <c r="FR158" s="60"/>
      <c r="FS158" s="60"/>
      <c r="FT158" s="60"/>
      <c r="FU158" s="60"/>
      <c r="FV158" s="60"/>
      <c r="FW158" s="60"/>
      <c r="FX158" s="60"/>
      <c r="FY158" s="60"/>
      <c r="FZ158" s="60"/>
      <c r="GA158" s="60"/>
      <c r="GB158" s="60"/>
      <c r="GC158" s="60"/>
      <c r="GD158" s="60"/>
      <c r="GE158" s="60"/>
      <c r="GF158" s="60"/>
      <c r="GG158" s="60"/>
      <c r="GH158" s="60"/>
      <c r="GI158" s="60"/>
      <c r="GJ158" s="60"/>
      <c r="GK158" s="60"/>
      <c r="GL158" s="60"/>
      <c r="GM158" s="60"/>
      <c r="GN158" s="60"/>
      <c r="GO158" s="60"/>
      <c r="GP158" s="60"/>
      <c r="GQ158" s="60"/>
      <c r="GR158" s="60"/>
      <c r="GS158" s="60">
        <v>8.0766519159867407</v>
      </c>
      <c r="GT158" s="60">
        <v>209.234751542666</v>
      </c>
      <c r="GU158" s="60">
        <v>8.0448715182958708</v>
      </c>
      <c r="GV158" s="60">
        <v>209.234751542666</v>
      </c>
      <c r="GW158" s="60">
        <v>8.1411438924567499</v>
      </c>
      <c r="GX158" s="60">
        <v>247.715680536761</v>
      </c>
      <c r="GY158" s="60">
        <v>8.15190943800215</v>
      </c>
      <c r="GZ158" s="60">
        <v>247.715680536761</v>
      </c>
      <c r="HA158" s="60">
        <v>8.0651842488937699</v>
      </c>
      <c r="HB158" s="60">
        <v>247.715680536761</v>
      </c>
      <c r="HC158" s="60">
        <v>8.2278690815651299</v>
      </c>
      <c r="HD158" s="60">
        <v>247.715680536761</v>
      </c>
      <c r="HE158" s="60"/>
      <c r="HF158" s="60"/>
      <c r="HG158" s="60"/>
      <c r="HH158" s="60"/>
      <c r="HI158" s="60"/>
      <c r="HJ158" s="60"/>
      <c r="HK158" s="60"/>
      <c r="HL158" s="60">
        <v>-3.7623760891887403E-2</v>
      </c>
      <c r="HM158" s="60">
        <v>-3.1780397690873499E-2</v>
      </c>
      <c r="HN158" s="60">
        <v>-3.1780397690873499E-2</v>
      </c>
      <c r="HO158" s="60">
        <v>8.0766519159867407</v>
      </c>
    </row>
    <row r="159" spans="1:223" ht="12" customHeight="1" x14ac:dyDescent="0.35">
      <c r="A159" s="61">
        <v>97</v>
      </c>
      <c r="B159" s="83">
        <v>8.0993928464882998</v>
      </c>
      <c r="C159" s="83">
        <v>8.0953049086045006</v>
      </c>
      <c r="D159" s="83">
        <v>4.0879378837992402E-3</v>
      </c>
      <c r="E159" s="83">
        <v>9.9194459649334696E-2</v>
      </c>
      <c r="F159" s="83">
        <v>9.9476459799295605E-2</v>
      </c>
      <c r="G159" s="83">
        <v>9.9280058811767505E-2</v>
      </c>
      <c r="H159" s="83">
        <v>5.66164975005185E-3</v>
      </c>
      <c r="I159" s="95">
        <v>2.8172115187604301E-5</v>
      </c>
      <c r="J159" s="83">
        <v>7.4914594007976197E-3</v>
      </c>
      <c r="K159" s="83">
        <v>4.1112141382977398E-3</v>
      </c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B159" s="60"/>
      <c r="CC159" s="60"/>
      <c r="CD159" s="60"/>
      <c r="CE159" s="60"/>
      <c r="CF159" s="60"/>
      <c r="CG159" s="60"/>
      <c r="CH159" s="60"/>
      <c r="CI159" s="60"/>
      <c r="CJ159" s="60"/>
      <c r="CK159" s="60"/>
      <c r="CL159" s="60"/>
      <c r="CM159" s="60"/>
      <c r="CN159" s="60"/>
      <c r="CO159" s="60"/>
      <c r="CP159" s="60"/>
      <c r="CQ159" s="60"/>
      <c r="CR159" s="60"/>
      <c r="CS159" s="60"/>
      <c r="CT159" s="60"/>
      <c r="CU159" s="60"/>
      <c r="CV159" s="60"/>
      <c r="CW159" s="60"/>
      <c r="CX159" s="60"/>
      <c r="CY159" s="60"/>
      <c r="CZ159" s="60"/>
      <c r="DA159" s="60"/>
      <c r="DB159" s="60"/>
      <c r="DC159" s="60"/>
      <c r="DD159" s="60"/>
      <c r="DE159" s="60"/>
      <c r="DF159" s="60"/>
      <c r="DG159" s="60"/>
      <c r="DH159" s="60"/>
      <c r="DI159" s="60"/>
      <c r="DJ159" s="60"/>
      <c r="DK159" s="60"/>
      <c r="DL159" s="60"/>
      <c r="DM159" s="60"/>
      <c r="DN159" s="60"/>
      <c r="DO159" s="60"/>
      <c r="DP159" s="60"/>
      <c r="DQ159" s="60"/>
      <c r="DR159" s="60"/>
      <c r="DS159" s="60"/>
      <c r="DT159" s="60"/>
      <c r="DU159" s="60"/>
      <c r="DV159" s="60"/>
      <c r="DW159" s="60"/>
      <c r="DX159" s="60"/>
      <c r="DY159" s="60"/>
      <c r="DZ159" s="60"/>
      <c r="EA159" s="60"/>
      <c r="EB159" s="60"/>
      <c r="EC159" s="60"/>
      <c r="ED159" s="60"/>
      <c r="EE159" s="60"/>
      <c r="EF159" s="60"/>
      <c r="EG159" s="60"/>
      <c r="EH159" s="60"/>
      <c r="EI159" s="60"/>
      <c r="EJ159" s="60"/>
      <c r="EK159" s="60"/>
      <c r="EL159" s="60"/>
      <c r="EM159" s="60"/>
      <c r="EN159" s="60"/>
      <c r="EO159" s="60"/>
      <c r="EP159" s="60"/>
      <c r="EQ159" s="60"/>
      <c r="ER159" s="60"/>
      <c r="ES159" s="60"/>
      <c r="ET159" s="60"/>
      <c r="EU159" s="60"/>
      <c r="EV159" s="60"/>
      <c r="EW159" s="60"/>
      <c r="EX159" s="60"/>
      <c r="EY159" s="60"/>
      <c r="EZ159" s="60"/>
      <c r="FA159" s="60"/>
      <c r="FB159" s="60"/>
      <c r="FC159" s="60"/>
      <c r="FD159" s="60"/>
      <c r="FE159" s="60"/>
      <c r="FF159" s="60"/>
      <c r="FG159" s="60"/>
      <c r="FH159" s="60"/>
      <c r="FI159" s="60"/>
      <c r="FJ159" s="60"/>
      <c r="FK159" s="60"/>
      <c r="FL159" s="60"/>
      <c r="FM159" s="60"/>
      <c r="FN159" s="60"/>
      <c r="FO159" s="60"/>
      <c r="FP159" s="60"/>
      <c r="FQ159" s="60"/>
      <c r="FR159" s="60"/>
      <c r="FS159" s="60"/>
      <c r="FT159" s="60"/>
      <c r="FU159" s="60"/>
      <c r="FV159" s="60"/>
      <c r="FW159" s="60"/>
      <c r="FX159" s="60"/>
      <c r="FY159" s="60"/>
      <c r="FZ159" s="60"/>
      <c r="GA159" s="60"/>
      <c r="GB159" s="60"/>
      <c r="GC159" s="60"/>
      <c r="GD159" s="60"/>
      <c r="GE159" s="60"/>
      <c r="GF159" s="60"/>
      <c r="GG159" s="60"/>
      <c r="GH159" s="60"/>
      <c r="GI159" s="60"/>
      <c r="GJ159" s="60"/>
      <c r="GK159" s="60"/>
      <c r="GL159" s="60"/>
      <c r="GM159" s="60"/>
      <c r="GN159" s="60"/>
      <c r="GO159" s="60"/>
      <c r="GP159" s="60"/>
      <c r="GQ159" s="60"/>
      <c r="GR159" s="60"/>
      <c r="GS159" s="60">
        <v>8.0784302886692601</v>
      </c>
      <c r="GT159" s="60">
        <v>210.21412440142399</v>
      </c>
      <c r="GU159" s="60">
        <v>8.0445244462746803</v>
      </c>
      <c r="GV159" s="60">
        <v>210.21412440142399</v>
      </c>
      <c r="GW159" s="60">
        <v>8.14564177296662</v>
      </c>
      <c r="GX159" s="60">
        <v>250.28311400595899</v>
      </c>
      <c r="GY159" s="60">
        <v>8.1567355927766201</v>
      </c>
      <c r="GZ159" s="60">
        <v>250.28311400595899</v>
      </c>
      <c r="HA159" s="60">
        <v>8.06983524003053</v>
      </c>
      <c r="HB159" s="60">
        <v>250.28311400595899</v>
      </c>
      <c r="HC159" s="60">
        <v>8.23254212571271</v>
      </c>
      <c r="HD159" s="60">
        <v>250.28311400595899</v>
      </c>
      <c r="HE159" s="60"/>
      <c r="HF159" s="60"/>
      <c r="HG159" s="60"/>
      <c r="HH159" s="60"/>
      <c r="HI159" s="60"/>
      <c r="HJ159" s="60"/>
      <c r="HK159" s="60"/>
      <c r="HL159" s="60">
        <v>-3.8246666799653301E-2</v>
      </c>
      <c r="HM159" s="60">
        <v>-3.3905842394576197E-2</v>
      </c>
      <c r="HN159" s="60">
        <v>-3.3905842394576197E-2</v>
      </c>
      <c r="HO159" s="60">
        <v>8.0784302886692601</v>
      </c>
    </row>
    <row r="160" spans="1:223" ht="12" customHeight="1" x14ac:dyDescent="0.35">
      <c r="A160" s="61">
        <v>98</v>
      </c>
      <c r="B160" s="83">
        <v>8.0988578061649807</v>
      </c>
      <c r="C160" s="83">
        <v>8.0944290280110707</v>
      </c>
      <c r="D160" s="83">
        <v>4.4287781539118498E-3</v>
      </c>
      <c r="E160" s="83">
        <v>0.107465002740154</v>
      </c>
      <c r="F160" s="83">
        <v>0.107775362476069</v>
      </c>
      <c r="G160" s="83">
        <v>0.107562945129679</v>
      </c>
      <c r="H160" s="83">
        <v>5.7510892792992296E-3</v>
      </c>
      <c r="I160" s="95">
        <v>3.3594174550555302E-5</v>
      </c>
      <c r="J160" s="83">
        <v>8.1806945589503292E-3</v>
      </c>
      <c r="K160" s="83">
        <v>4.4543957817379598E-3</v>
      </c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  <c r="BW160" s="60"/>
      <c r="BX160" s="60"/>
      <c r="BY160" s="60"/>
      <c r="BZ160" s="60"/>
      <c r="CA160" s="60"/>
      <c r="CB160" s="60"/>
      <c r="CC160" s="60"/>
      <c r="CD160" s="60"/>
      <c r="CE160" s="60"/>
      <c r="CF160" s="60"/>
      <c r="CG160" s="60"/>
      <c r="CH160" s="60"/>
      <c r="CI160" s="60"/>
      <c r="CJ160" s="60"/>
      <c r="CK160" s="60"/>
      <c r="CL160" s="60"/>
      <c r="CM160" s="60"/>
      <c r="CN160" s="60"/>
      <c r="CO160" s="60"/>
      <c r="CP160" s="60"/>
      <c r="CQ160" s="60"/>
      <c r="CR160" s="60"/>
      <c r="CS160" s="60"/>
      <c r="CT160" s="60"/>
      <c r="CU160" s="60"/>
      <c r="CV160" s="60"/>
      <c r="CW160" s="60"/>
      <c r="CX160" s="60"/>
      <c r="CY160" s="60"/>
      <c r="CZ160" s="60"/>
      <c r="DA160" s="60"/>
      <c r="DB160" s="60"/>
      <c r="DC160" s="60"/>
      <c r="DD160" s="60"/>
      <c r="DE160" s="60"/>
      <c r="DF160" s="60"/>
      <c r="DG160" s="60"/>
      <c r="DH160" s="60"/>
      <c r="DI160" s="60"/>
      <c r="DJ160" s="60"/>
      <c r="DK160" s="60"/>
      <c r="DL160" s="60"/>
      <c r="DM160" s="60"/>
      <c r="DN160" s="60"/>
      <c r="DO160" s="60"/>
      <c r="DP160" s="60"/>
      <c r="DQ160" s="60"/>
      <c r="DR160" s="60"/>
      <c r="DS160" s="60"/>
      <c r="DT160" s="60"/>
      <c r="DU160" s="60"/>
      <c r="DV160" s="60"/>
      <c r="DW160" s="60"/>
      <c r="DX160" s="60"/>
      <c r="DY160" s="60"/>
      <c r="DZ160" s="60"/>
      <c r="EA160" s="60"/>
      <c r="EB160" s="60"/>
      <c r="EC160" s="60"/>
      <c r="ED160" s="60"/>
      <c r="EE160" s="60"/>
      <c r="EF160" s="60"/>
      <c r="EG160" s="60"/>
      <c r="EH160" s="60"/>
      <c r="EI160" s="60"/>
      <c r="EJ160" s="60"/>
      <c r="EK160" s="60"/>
      <c r="EL160" s="60"/>
      <c r="EM160" s="60"/>
      <c r="EN160" s="60"/>
      <c r="EO160" s="60"/>
      <c r="EP160" s="60"/>
      <c r="EQ160" s="60"/>
      <c r="ER160" s="60"/>
      <c r="ES160" s="60"/>
      <c r="ET160" s="60"/>
      <c r="EU160" s="60"/>
      <c r="EV160" s="60"/>
      <c r="EW160" s="60"/>
      <c r="EX160" s="60"/>
      <c r="EY160" s="60"/>
      <c r="EZ160" s="60"/>
      <c r="FA160" s="60"/>
      <c r="FB160" s="60"/>
      <c r="FC160" s="60"/>
      <c r="FD160" s="60"/>
      <c r="FE160" s="60"/>
      <c r="FF160" s="60"/>
      <c r="FG160" s="60"/>
      <c r="FH160" s="60"/>
      <c r="FI160" s="60"/>
      <c r="FJ160" s="60"/>
      <c r="FK160" s="60"/>
      <c r="FL160" s="60"/>
      <c r="FM160" s="60"/>
      <c r="FN160" s="60"/>
      <c r="FO160" s="60"/>
      <c r="FP160" s="60"/>
      <c r="FQ160" s="60"/>
      <c r="FR160" s="60"/>
      <c r="FS160" s="60"/>
      <c r="FT160" s="60"/>
      <c r="FU160" s="60"/>
      <c r="FV160" s="60"/>
      <c r="FW160" s="60"/>
      <c r="FX160" s="60"/>
      <c r="FY160" s="60"/>
      <c r="FZ160" s="60"/>
      <c r="GA160" s="60"/>
      <c r="GB160" s="60"/>
      <c r="GC160" s="60"/>
      <c r="GD160" s="60"/>
      <c r="GE160" s="60"/>
      <c r="GF160" s="60"/>
      <c r="GG160" s="60"/>
      <c r="GH160" s="60"/>
      <c r="GI160" s="60"/>
      <c r="GJ160" s="60"/>
      <c r="GK160" s="60"/>
      <c r="GL160" s="60"/>
      <c r="GM160" s="60"/>
      <c r="GN160" s="60"/>
      <c r="GO160" s="60"/>
      <c r="GP160" s="60"/>
      <c r="GQ160" s="60"/>
      <c r="GR160" s="60"/>
      <c r="GS160" s="60">
        <v>7.9616593090572598</v>
      </c>
      <c r="GT160" s="60">
        <v>145.906834232661</v>
      </c>
      <c r="GU160" s="60">
        <v>7.94928774296186</v>
      </c>
      <c r="GV160" s="60">
        <v>145.906834232661</v>
      </c>
      <c r="GW160" s="60">
        <v>8.1460651432150506</v>
      </c>
      <c r="GX160" s="60">
        <v>250.52576440187701</v>
      </c>
      <c r="GY160" s="60">
        <v>8.1571934453059001</v>
      </c>
      <c r="GZ160" s="60">
        <v>250.52576440187701</v>
      </c>
      <c r="HA160" s="60">
        <v>8.0702746740508005</v>
      </c>
      <c r="HB160" s="60">
        <v>250.52576440187701</v>
      </c>
      <c r="HC160" s="60">
        <v>8.2329839144701502</v>
      </c>
      <c r="HD160" s="60">
        <v>250.52576440187701</v>
      </c>
      <c r="HE160" s="60"/>
      <c r="HF160" s="60"/>
      <c r="HG160" s="60"/>
      <c r="HH160" s="60"/>
      <c r="HI160" s="60"/>
      <c r="HJ160" s="60"/>
      <c r="HK160" s="60"/>
      <c r="HL160" s="60">
        <v>-1.8069869074359798E-2</v>
      </c>
      <c r="HM160" s="60">
        <v>-1.23715660953954E-2</v>
      </c>
      <c r="HN160" s="60">
        <v>-1.23715660953954E-2</v>
      </c>
      <c r="HO160" s="60">
        <v>7.9616593090572598</v>
      </c>
    </row>
    <row r="161" spans="1:223" ht="12" customHeight="1" x14ac:dyDescent="0.35">
      <c r="A161" s="61">
        <v>99</v>
      </c>
      <c r="B161" s="83">
        <v>8.0220902201032906</v>
      </c>
      <c r="C161" s="83">
        <v>8.0766247453612099</v>
      </c>
      <c r="D161" s="83">
        <v>-5.4534525257915703E-2</v>
      </c>
      <c r="E161" s="83">
        <v>-1.32328888524217</v>
      </c>
      <c r="F161" s="83">
        <v>-1.3286565941962001</v>
      </c>
      <c r="G161" s="83">
        <v>-1.3306949926297</v>
      </c>
      <c r="H161" s="83">
        <v>8.0635829212548395E-3</v>
      </c>
      <c r="I161" s="83">
        <v>7.1752943285912996E-3</v>
      </c>
      <c r="J161" s="83">
        <v>-0.11997772796560199</v>
      </c>
      <c r="K161" s="83">
        <v>-5.4977843659092598E-2</v>
      </c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V161" s="60"/>
      <c r="BW161" s="60"/>
      <c r="BX161" s="60"/>
      <c r="BY161" s="60"/>
      <c r="BZ161" s="60"/>
      <c r="CA161" s="60"/>
      <c r="CB161" s="60"/>
      <c r="CC161" s="60"/>
      <c r="CD161" s="60"/>
      <c r="CE161" s="60"/>
      <c r="CF161" s="60"/>
      <c r="CG161" s="60"/>
      <c r="CH161" s="60"/>
      <c r="CI161" s="60"/>
      <c r="CJ161" s="60"/>
      <c r="CK161" s="60"/>
      <c r="CL161" s="60"/>
      <c r="CM161" s="60"/>
      <c r="CN161" s="60"/>
      <c r="CO161" s="60"/>
      <c r="CP161" s="60"/>
      <c r="CQ161" s="60"/>
      <c r="CR161" s="60"/>
      <c r="CS161" s="60"/>
      <c r="CT161" s="60"/>
      <c r="CU161" s="60"/>
      <c r="CV161" s="60"/>
      <c r="CW161" s="60"/>
      <c r="CX161" s="60"/>
      <c r="CY161" s="60"/>
      <c r="CZ161" s="60"/>
      <c r="DA161" s="60"/>
      <c r="DB161" s="60"/>
      <c r="DC161" s="60"/>
      <c r="DD161" s="60"/>
      <c r="DE161" s="60"/>
      <c r="DF161" s="60"/>
      <c r="DG161" s="60"/>
      <c r="DH161" s="60"/>
      <c r="DI161" s="60"/>
      <c r="DJ161" s="60"/>
      <c r="DK161" s="60"/>
      <c r="DL161" s="60"/>
      <c r="DM161" s="60"/>
      <c r="DN161" s="60"/>
      <c r="DO161" s="60"/>
      <c r="DP161" s="60"/>
      <c r="DQ161" s="60"/>
      <c r="DR161" s="60"/>
      <c r="DS161" s="60"/>
      <c r="DT161" s="60"/>
      <c r="DU161" s="60"/>
      <c r="DV161" s="60"/>
      <c r="DW161" s="60"/>
      <c r="DX161" s="60"/>
      <c r="DY161" s="60"/>
      <c r="DZ161" s="60"/>
      <c r="EA161" s="60"/>
      <c r="EB161" s="60"/>
      <c r="EC161" s="60"/>
      <c r="ED161" s="60"/>
      <c r="EE161" s="60"/>
      <c r="EF161" s="60"/>
      <c r="EG161" s="60"/>
      <c r="EH161" s="60"/>
      <c r="EI161" s="60"/>
      <c r="EJ161" s="60"/>
      <c r="EK161" s="60"/>
      <c r="EL161" s="60"/>
      <c r="EM161" s="60"/>
      <c r="EN161" s="60"/>
      <c r="EO161" s="60"/>
      <c r="EP161" s="60"/>
      <c r="EQ161" s="60"/>
      <c r="ER161" s="60"/>
      <c r="ES161" s="60"/>
      <c r="ET161" s="60"/>
      <c r="EU161" s="60"/>
      <c r="EV161" s="60"/>
      <c r="EW161" s="60"/>
      <c r="EX161" s="60"/>
      <c r="EY161" s="60"/>
      <c r="EZ161" s="60"/>
      <c r="FA161" s="60"/>
      <c r="FB161" s="60"/>
      <c r="FC161" s="60"/>
      <c r="FD161" s="60"/>
      <c r="FE161" s="60"/>
      <c r="FF161" s="60"/>
      <c r="FG161" s="60"/>
      <c r="FH161" s="60"/>
      <c r="FI161" s="60"/>
      <c r="FJ161" s="60"/>
      <c r="FK161" s="60"/>
      <c r="FL161" s="60"/>
      <c r="FM161" s="60"/>
      <c r="FN161" s="60"/>
      <c r="FO161" s="60"/>
      <c r="FP161" s="60"/>
      <c r="FQ161" s="60"/>
      <c r="FR161" s="60"/>
      <c r="FS161" s="60"/>
      <c r="FT161" s="60"/>
      <c r="FU161" s="60"/>
      <c r="FV161" s="60"/>
      <c r="FW161" s="60"/>
      <c r="FX161" s="60"/>
      <c r="FY161" s="60"/>
      <c r="FZ161" s="60"/>
      <c r="GA161" s="60"/>
      <c r="GB161" s="60"/>
      <c r="GC161" s="60"/>
      <c r="GD161" s="60"/>
      <c r="GE161" s="60"/>
      <c r="GF161" s="60"/>
      <c r="GG161" s="60"/>
      <c r="GH161" s="60"/>
      <c r="GI161" s="60"/>
      <c r="GJ161" s="60"/>
      <c r="GK161" s="60"/>
      <c r="GL161" s="60"/>
      <c r="GM161" s="60"/>
      <c r="GN161" s="60"/>
      <c r="GO161" s="60"/>
      <c r="GP161" s="60"/>
      <c r="GQ161" s="60"/>
      <c r="GR161" s="60"/>
      <c r="GS161" s="60">
        <v>8.0916703175691609</v>
      </c>
      <c r="GT161" s="60">
        <v>217.505579719672</v>
      </c>
      <c r="GU161" s="60">
        <v>8.0422110275580394</v>
      </c>
      <c r="GV161" s="60">
        <v>217.505579719672</v>
      </c>
      <c r="GW161" s="60">
        <v>8.1473458209298109</v>
      </c>
      <c r="GX161" s="60">
        <v>251.26077061882401</v>
      </c>
      <c r="GY161" s="60">
        <v>8.1585820573636791</v>
      </c>
      <c r="GZ161" s="60">
        <v>251.26077061882401</v>
      </c>
      <c r="HA161" s="60">
        <v>8.0716056101022993</v>
      </c>
      <c r="HB161" s="60">
        <v>251.26077061882401</v>
      </c>
      <c r="HC161" s="60">
        <v>8.2343222681911907</v>
      </c>
      <c r="HD161" s="60">
        <v>251.26077061882401</v>
      </c>
      <c r="HE161" s="60"/>
      <c r="HF161" s="60"/>
      <c r="HG161" s="60"/>
      <c r="HH161" s="60"/>
      <c r="HI161" s="60"/>
      <c r="HJ161" s="60"/>
      <c r="HK161" s="60"/>
      <c r="HL161" s="60">
        <v>-5.3364015888943399E-2</v>
      </c>
      <c r="HM161" s="60">
        <v>-4.9459290011121503E-2</v>
      </c>
      <c r="HN161" s="60">
        <v>-4.9459290011121503E-2</v>
      </c>
      <c r="HO161" s="60">
        <v>8.0916703175691609</v>
      </c>
    </row>
    <row r="162" spans="1:223" ht="12" customHeight="1" x14ac:dyDescent="0.35">
      <c r="A162" s="61">
        <v>100</v>
      </c>
      <c r="B162" s="83">
        <v>8.0916939324590196</v>
      </c>
      <c r="C162" s="83">
        <v>8.0777605635901892</v>
      </c>
      <c r="D162" s="83">
        <v>1.3933368868825E-2</v>
      </c>
      <c r="E162" s="83">
        <v>0.33809540049895598</v>
      </c>
      <c r="F162" s="83">
        <v>0.33943677476786299</v>
      </c>
      <c r="G162" s="83">
        <v>0.33883770887331299</v>
      </c>
      <c r="H162" s="83">
        <v>7.8879129821485695E-3</v>
      </c>
      <c r="I162" s="83">
        <v>4.5802497427030703E-4</v>
      </c>
      <c r="J162" s="83">
        <v>3.02129005808995E-2</v>
      </c>
      <c r="K162" s="83">
        <v>1.40441478852523E-2</v>
      </c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60"/>
      <c r="BZ162" s="60"/>
      <c r="CA162" s="60"/>
      <c r="CB162" s="60"/>
      <c r="CC162" s="60"/>
      <c r="CD162" s="60"/>
      <c r="CE162" s="60"/>
      <c r="CF162" s="60"/>
      <c r="CG162" s="60"/>
      <c r="CH162" s="60"/>
      <c r="CI162" s="60"/>
      <c r="CJ162" s="60"/>
      <c r="CK162" s="60"/>
      <c r="CL162" s="60"/>
      <c r="CM162" s="60"/>
      <c r="CN162" s="60"/>
      <c r="CO162" s="60"/>
      <c r="CP162" s="60"/>
      <c r="CQ162" s="60"/>
      <c r="CR162" s="60"/>
      <c r="CS162" s="60"/>
      <c r="CT162" s="60"/>
      <c r="CU162" s="60"/>
      <c r="CV162" s="60"/>
      <c r="CW162" s="60"/>
      <c r="CX162" s="60"/>
      <c r="CY162" s="60"/>
      <c r="CZ162" s="60"/>
      <c r="DA162" s="60"/>
      <c r="DB162" s="60"/>
      <c r="DC162" s="60"/>
      <c r="DD162" s="60"/>
      <c r="DE162" s="60"/>
      <c r="DF162" s="60"/>
      <c r="DG162" s="60"/>
      <c r="DH162" s="60"/>
      <c r="DI162" s="60"/>
      <c r="DJ162" s="60"/>
      <c r="DK162" s="60"/>
      <c r="DL162" s="60"/>
      <c r="DM162" s="60"/>
      <c r="DN162" s="60"/>
      <c r="DO162" s="60"/>
      <c r="DP162" s="60"/>
      <c r="DQ162" s="60"/>
      <c r="DR162" s="60"/>
      <c r="DS162" s="60"/>
      <c r="DT162" s="60"/>
      <c r="DU162" s="60"/>
      <c r="DV162" s="60"/>
      <c r="DW162" s="60"/>
      <c r="DX162" s="60"/>
      <c r="DY162" s="60"/>
      <c r="DZ162" s="60"/>
      <c r="EA162" s="60"/>
      <c r="EB162" s="60"/>
      <c r="EC162" s="60"/>
      <c r="ED162" s="60"/>
      <c r="EE162" s="60"/>
      <c r="EF162" s="60"/>
      <c r="EG162" s="60"/>
      <c r="EH162" s="60"/>
      <c r="EI162" s="60"/>
      <c r="EJ162" s="60"/>
      <c r="EK162" s="60"/>
      <c r="EL162" s="60"/>
      <c r="EM162" s="60"/>
      <c r="EN162" s="60"/>
      <c r="EO162" s="60"/>
      <c r="EP162" s="60"/>
      <c r="EQ162" s="60"/>
      <c r="ER162" s="60"/>
      <c r="ES162" s="60"/>
      <c r="ET162" s="60"/>
      <c r="EU162" s="60"/>
      <c r="EV162" s="60"/>
      <c r="EW162" s="60"/>
      <c r="EX162" s="60"/>
      <c r="EY162" s="60"/>
      <c r="EZ162" s="60"/>
      <c r="FA162" s="60"/>
      <c r="FB162" s="60"/>
      <c r="FC162" s="60"/>
      <c r="FD162" s="60"/>
      <c r="FE162" s="60"/>
      <c r="FF162" s="60"/>
      <c r="FG162" s="60"/>
      <c r="FH162" s="60"/>
      <c r="FI162" s="60"/>
      <c r="FJ162" s="60"/>
      <c r="FK162" s="60"/>
      <c r="FL162" s="60"/>
      <c r="FM162" s="60"/>
      <c r="FN162" s="60"/>
      <c r="FO162" s="60"/>
      <c r="FP162" s="60"/>
      <c r="FQ162" s="60"/>
      <c r="FR162" s="60"/>
      <c r="FS162" s="60"/>
      <c r="FT162" s="60"/>
      <c r="FU162" s="60"/>
      <c r="FV162" s="60"/>
      <c r="FW162" s="60"/>
      <c r="FX162" s="60"/>
      <c r="FY162" s="60"/>
      <c r="FZ162" s="60"/>
      <c r="GA162" s="60"/>
      <c r="GB162" s="60"/>
      <c r="GC162" s="60"/>
      <c r="GD162" s="60"/>
      <c r="GE162" s="60"/>
      <c r="GF162" s="60"/>
      <c r="GG162" s="60"/>
      <c r="GH162" s="60"/>
      <c r="GI162" s="60"/>
      <c r="GJ162" s="60"/>
      <c r="GK162" s="60"/>
      <c r="GL162" s="60"/>
      <c r="GM162" s="60"/>
      <c r="GN162" s="60"/>
      <c r="GO162" s="60"/>
      <c r="GP162" s="60"/>
      <c r="GQ162" s="60"/>
      <c r="GR162" s="60"/>
      <c r="GS162" s="60">
        <v>8.09287486938263</v>
      </c>
      <c r="GT162" s="60">
        <v>218.168941997264</v>
      </c>
      <c r="GU162" s="60">
        <v>8.0430035543985596</v>
      </c>
      <c r="GV162" s="60">
        <v>218.168941997264</v>
      </c>
      <c r="GW162" s="60">
        <v>8.1482027605049208</v>
      </c>
      <c r="GX162" s="60">
        <v>251.75341069105701</v>
      </c>
      <c r="GY162" s="60">
        <v>8.1595142170860093</v>
      </c>
      <c r="GZ162" s="60">
        <v>251.75341069105701</v>
      </c>
      <c r="HA162" s="60">
        <v>8.0724975539735198</v>
      </c>
      <c r="HB162" s="60">
        <v>251.75341069105701</v>
      </c>
      <c r="HC162" s="60">
        <v>8.2352194236174192</v>
      </c>
      <c r="HD162" s="60">
        <v>251.75341069105701</v>
      </c>
      <c r="HE162" s="60"/>
      <c r="HF162" s="60"/>
      <c r="HG162" s="60"/>
      <c r="HH162" s="60"/>
      <c r="HI162" s="60"/>
      <c r="HJ162" s="60"/>
      <c r="HK162" s="60"/>
      <c r="HL162" s="60">
        <v>-5.5312564410798598E-2</v>
      </c>
      <c r="HM162" s="60">
        <v>-4.9871314984070401E-2</v>
      </c>
      <c r="HN162" s="60">
        <v>-4.9871314984070401E-2</v>
      </c>
      <c r="HO162" s="60">
        <v>8.09287486938263</v>
      </c>
    </row>
    <row r="163" spans="1:223" ht="12" customHeight="1" x14ac:dyDescent="0.35">
      <c r="A163" s="61">
        <v>101</v>
      </c>
      <c r="B163" s="83">
        <v>8.0920800027606692</v>
      </c>
      <c r="C163" s="83">
        <v>8.0773725576355293</v>
      </c>
      <c r="D163" s="83">
        <v>1.47074451251346E-2</v>
      </c>
      <c r="E163" s="83">
        <v>0.35687848335261302</v>
      </c>
      <c r="F163" s="83">
        <v>0.35830513721051499</v>
      </c>
      <c r="G163" s="83">
        <v>0.35768215573784301</v>
      </c>
      <c r="H163" s="83">
        <v>7.9474920983771107E-3</v>
      </c>
      <c r="I163" s="83">
        <v>5.1424670733564405E-4</v>
      </c>
      <c r="J163" s="83">
        <v>3.2014372739685798E-2</v>
      </c>
      <c r="K163" s="83">
        <v>1.48252688320335E-2</v>
      </c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  <c r="BT163" s="60"/>
      <c r="BU163" s="60"/>
      <c r="BV163" s="60"/>
      <c r="BW163" s="60"/>
      <c r="BX163" s="60"/>
      <c r="BY163" s="60"/>
      <c r="BZ163" s="60"/>
      <c r="CA163" s="60"/>
      <c r="CB163" s="60"/>
      <c r="CC163" s="60"/>
      <c r="CD163" s="60"/>
      <c r="CE163" s="60"/>
      <c r="CF163" s="60"/>
      <c r="CG163" s="60"/>
      <c r="CH163" s="60"/>
      <c r="CI163" s="60"/>
      <c r="CJ163" s="60"/>
      <c r="CK163" s="60"/>
      <c r="CL163" s="60"/>
      <c r="CM163" s="60"/>
      <c r="CN163" s="60"/>
      <c r="CO163" s="60"/>
      <c r="CP163" s="60"/>
      <c r="CQ163" s="60"/>
      <c r="CR163" s="60"/>
      <c r="CS163" s="60"/>
      <c r="CT163" s="60"/>
      <c r="CU163" s="60"/>
      <c r="CV163" s="60"/>
      <c r="CW163" s="60"/>
      <c r="CX163" s="60"/>
      <c r="CY163" s="60"/>
      <c r="CZ163" s="60"/>
      <c r="DA163" s="60"/>
      <c r="DB163" s="60"/>
      <c r="DC163" s="60"/>
      <c r="DD163" s="60"/>
      <c r="DE163" s="60"/>
      <c r="DF163" s="60"/>
      <c r="DG163" s="60"/>
      <c r="DH163" s="60"/>
      <c r="DI163" s="60"/>
      <c r="DJ163" s="60"/>
      <c r="DK163" s="60"/>
      <c r="DL163" s="60"/>
      <c r="DM163" s="60"/>
      <c r="DN163" s="60"/>
      <c r="DO163" s="60"/>
      <c r="DP163" s="60"/>
      <c r="DQ163" s="60"/>
      <c r="DR163" s="60"/>
      <c r="DS163" s="60"/>
      <c r="DT163" s="60"/>
      <c r="DU163" s="60"/>
      <c r="DV163" s="60"/>
      <c r="DW163" s="60"/>
      <c r="DX163" s="60"/>
      <c r="DY163" s="60"/>
      <c r="DZ163" s="60"/>
      <c r="EA163" s="60"/>
      <c r="EB163" s="60"/>
      <c r="EC163" s="60"/>
      <c r="ED163" s="60"/>
      <c r="EE163" s="60"/>
      <c r="EF163" s="60"/>
      <c r="EG163" s="60"/>
      <c r="EH163" s="60"/>
      <c r="EI163" s="60"/>
      <c r="EJ163" s="60"/>
      <c r="EK163" s="60"/>
      <c r="EL163" s="60"/>
      <c r="EM163" s="60"/>
      <c r="EN163" s="60"/>
      <c r="EO163" s="60"/>
      <c r="EP163" s="60"/>
      <c r="EQ163" s="60"/>
      <c r="ER163" s="60"/>
      <c r="ES163" s="60"/>
      <c r="ET163" s="60"/>
      <c r="EU163" s="60"/>
      <c r="EV163" s="60"/>
      <c r="EW163" s="60"/>
      <c r="EX163" s="60"/>
      <c r="EY163" s="60"/>
      <c r="EZ163" s="60"/>
      <c r="FA163" s="60"/>
      <c r="FB163" s="60"/>
      <c r="FC163" s="60"/>
      <c r="FD163" s="60"/>
      <c r="FE163" s="60"/>
      <c r="FF163" s="60"/>
      <c r="FG163" s="60"/>
      <c r="FH163" s="60"/>
      <c r="FI163" s="60"/>
      <c r="FJ163" s="60"/>
      <c r="FK163" s="60"/>
      <c r="FL163" s="60"/>
      <c r="FM163" s="60"/>
      <c r="FN163" s="60"/>
      <c r="FO163" s="60"/>
      <c r="FP163" s="60"/>
      <c r="FQ163" s="60"/>
      <c r="FR163" s="60"/>
      <c r="FS163" s="60"/>
      <c r="FT163" s="60"/>
      <c r="FU163" s="60"/>
      <c r="FV163" s="60"/>
      <c r="FW163" s="60"/>
      <c r="FX163" s="60"/>
      <c r="FY163" s="60"/>
      <c r="FZ163" s="60"/>
      <c r="GA163" s="60"/>
      <c r="GB163" s="60"/>
      <c r="GC163" s="60"/>
      <c r="GD163" s="60"/>
      <c r="GE163" s="60"/>
      <c r="GF163" s="60"/>
      <c r="GG163" s="60"/>
      <c r="GH163" s="60"/>
      <c r="GI163" s="60"/>
      <c r="GJ163" s="60"/>
      <c r="GK163" s="60"/>
      <c r="GL163" s="60"/>
      <c r="GM163" s="60"/>
      <c r="GN163" s="60"/>
      <c r="GO163" s="60"/>
      <c r="GP163" s="60"/>
      <c r="GQ163" s="60"/>
      <c r="GR163" s="60"/>
      <c r="GS163" s="60">
        <v>8.0910173272003707</v>
      </c>
      <c r="GT163" s="60">
        <v>217.14596947007999</v>
      </c>
      <c r="GU163" s="60">
        <v>8.0430400354032408</v>
      </c>
      <c r="GV163" s="60">
        <v>217.14596947007999</v>
      </c>
      <c r="GW163" s="60">
        <v>8.1495089065060604</v>
      </c>
      <c r="GX163" s="60">
        <v>252.50553817397099</v>
      </c>
      <c r="GY163" s="60">
        <v>8.1609395394065096</v>
      </c>
      <c r="GZ163" s="60">
        <v>252.50553817397099</v>
      </c>
      <c r="HA163" s="60">
        <v>8.0738591242054607</v>
      </c>
      <c r="HB163" s="60">
        <v>252.50553817397099</v>
      </c>
      <c r="HC163" s="60">
        <v>8.2365893217071093</v>
      </c>
      <c r="HD163" s="60">
        <v>252.50553817397099</v>
      </c>
      <c r="HE163" s="60"/>
      <c r="HF163" s="60"/>
      <c r="HG163" s="60"/>
      <c r="HH163" s="60"/>
      <c r="HI163" s="60"/>
      <c r="HJ163" s="60"/>
      <c r="HK163" s="60"/>
      <c r="HL163" s="60">
        <v>-5.24331498918226E-2</v>
      </c>
      <c r="HM163" s="60">
        <v>-4.7977291797128202E-2</v>
      </c>
      <c r="HN163" s="60">
        <v>-4.7977291797128202E-2</v>
      </c>
      <c r="HO163" s="60">
        <v>8.0910173272003707</v>
      </c>
    </row>
    <row r="164" spans="1:223" ht="12" customHeight="1" x14ac:dyDescent="0.35">
      <c r="A164" s="61">
        <v>102</v>
      </c>
      <c r="B164" s="83">
        <v>8.0910120119482407</v>
      </c>
      <c r="C164" s="83">
        <v>8.0778678798012606</v>
      </c>
      <c r="D164" s="83">
        <v>1.31441321469765E-2</v>
      </c>
      <c r="E164" s="83">
        <v>0.31894444654991599</v>
      </c>
      <c r="F164" s="83">
        <v>0.32020719399847097</v>
      </c>
      <c r="G164" s="83">
        <v>0.31963398583887498</v>
      </c>
      <c r="H164" s="83">
        <v>7.8715133790123997E-3</v>
      </c>
      <c r="I164" s="83">
        <v>4.0674525236670102E-4</v>
      </c>
      <c r="J164" s="83">
        <v>2.8470697675644599E-2</v>
      </c>
      <c r="K164" s="83">
        <v>1.32484172405361E-2</v>
      </c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  <c r="BW164" s="60"/>
      <c r="BX164" s="60"/>
      <c r="BY164" s="60"/>
      <c r="BZ164" s="60"/>
      <c r="CA164" s="60"/>
      <c r="CB164" s="60"/>
      <c r="CC164" s="60"/>
      <c r="CD164" s="60"/>
      <c r="CE164" s="60"/>
      <c r="CF164" s="60"/>
      <c r="CG164" s="60"/>
      <c r="CH164" s="60"/>
      <c r="CI164" s="60"/>
      <c r="CJ164" s="60"/>
      <c r="CK164" s="60"/>
      <c r="CL164" s="60"/>
      <c r="CM164" s="60"/>
      <c r="CN164" s="60"/>
      <c r="CO164" s="60"/>
      <c r="CP164" s="60"/>
      <c r="CQ164" s="60"/>
      <c r="CR164" s="60"/>
      <c r="CS164" s="60"/>
      <c r="CT164" s="60"/>
      <c r="CU164" s="60"/>
      <c r="CV164" s="60"/>
      <c r="CW164" s="60"/>
      <c r="CX164" s="60"/>
      <c r="CY164" s="60"/>
      <c r="CZ164" s="60"/>
      <c r="DA164" s="60"/>
      <c r="DB164" s="60"/>
      <c r="DC164" s="60"/>
      <c r="DD164" s="60"/>
      <c r="DE164" s="60"/>
      <c r="DF164" s="60"/>
      <c r="DG164" s="60"/>
      <c r="DH164" s="60"/>
      <c r="DI164" s="60"/>
      <c r="DJ164" s="60"/>
      <c r="DK164" s="60"/>
      <c r="DL164" s="60"/>
      <c r="DM164" s="60"/>
      <c r="DN164" s="60"/>
      <c r="DO164" s="60"/>
      <c r="DP164" s="60"/>
      <c r="DQ164" s="60"/>
      <c r="DR164" s="60"/>
      <c r="DS164" s="60"/>
      <c r="DT164" s="60"/>
      <c r="DU164" s="60"/>
      <c r="DV164" s="60"/>
      <c r="DW164" s="60"/>
      <c r="DX164" s="60"/>
      <c r="DY164" s="60"/>
      <c r="DZ164" s="60"/>
      <c r="EA164" s="60"/>
      <c r="EB164" s="60"/>
      <c r="EC164" s="60"/>
      <c r="ED164" s="60"/>
      <c r="EE164" s="60"/>
      <c r="EF164" s="60"/>
      <c r="EG164" s="60"/>
      <c r="EH164" s="60"/>
      <c r="EI164" s="60"/>
      <c r="EJ164" s="60"/>
      <c r="EK164" s="60"/>
      <c r="EL164" s="60"/>
      <c r="EM164" s="60"/>
      <c r="EN164" s="60"/>
      <c r="EO164" s="60"/>
      <c r="EP164" s="60"/>
      <c r="EQ164" s="60"/>
      <c r="ER164" s="60"/>
      <c r="ES164" s="60"/>
      <c r="ET164" s="60"/>
      <c r="EU164" s="60"/>
      <c r="EV164" s="60"/>
      <c r="EW164" s="60"/>
      <c r="EX164" s="60"/>
      <c r="EY164" s="60"/>
      <c r="EZ164" s="60"/>
      <c r="FA164" s="60"/>
      <c r="FB164" s="60"/>
      <c r="FC164" s="60"/>
      <c r="FD164" s="60"/>
      <c r="FE164" s="60"/>
      <c r="FF164" s="60"/>
      <c r="FG164" s="60"/>
      <c r="FH164" s="60"/>
      <c r="FI164" s="60"/>
      <c r="FJ164" s="60"/>
      <c r="FK164" s="60"/>
      <c r="FL164" s="60"/>
      <c r="FM164" s="60"/>
      <c r="FN164" s="60"/>
      <c r="FO164" s="60"/>
      <c r="FP164" s="60"/>
      <c r="FQ164" s="60"/>
      <c r="FR164" s="60"/>
      <c r="FS164" s="60"/>
      <c r="FT164" s="60"/>
      <c r="FU164" s="60"/>
      <c r="FV164" s="60"/>
      <c r="FW164" s="60"/>
      <c r="FX164" s="60"/>
      <c r="FY164" s="60"/>
      <c r="FZ164" s="60"/>
      <c r="GA164" s="60"/>
      <c r="GB164" s="60"/>
      <c r="GC164" s="60"/>
      <c r="GD164" s="60"/>
      <c r="GE164" s="60"/>
      <c r="GF164" s="60"/>
      <c r="GG164" s="60"/>
      <c r="GH164" s="60"/>
      <c r="GI164" s="60"/>
      <c r="GJ164" s="60"/>
      <c r="GK164" s="60"/>
      <c r="GL164" s="60"/>
      <c r="GM164" s="60"/>
      <c r="GN164" s="60"/>
      <c r="GO164" s="60"/>
      <c r="GP164" s="60"/>
      <c r="GQ164" s="60"/>
      <c r="GR164" s="60"/>
      <c r="GS164" s="60">
        <v>8.0041759696178296</v>
      </c>
      <c r="GT164" s="60">
        <v>169.32130961652899</v>
      </c>
      <c r="GU164" s="60">
        <v>7.9970302495316696</v>
      </c>
      <c r="GV164" s="60">
        <v>169.32130961652899</v>
      </c>
      <c r="GW164" s="60">
        <v>8.1496172980804396</v>
      </c>
      <c r="GX164" s="60">
        <v>252.56802072120499</v>
      </c>
      <c r="GY164" s="60">
        <v>8.1610580629526392</v>
      </c>
      <c r="GZ164" s="60">
        <v>252.56802072120499</v>
      </c>
      <c r="HA164" s="60">
        <v>8.0739722257594995</v>
      </c>
      <c r="HB164" s="60">
        <v>252.56802072120499</v>
      </c>
      <c r="HC164" s="60">
        <v>8.2367031352735793</v>
      </c>
      <c r="HD164" s="60">
        <v>252.56802072120499</v>
      </c>
      <c r="HE164" s="60"/>
      <c r="HF164" s="60"/>
      <c r="HG164" s="60"/>
      <c r="HH164" s="60"/>
      <c r="HI164" s="60"/>
      <c r="HJ164" s="60"/>
      <c r="HK164" s="60"/>
      <c r="HL164" s="60">
        <v>-1.19726663049871E-2</v>
      </c>
      <c r="HM164" s="60">
        <v>-7.14572008615644E-3</v>
      </c>
      <c r="HN164" s="60">
        <v>-7.14572008615644E-3</v>
      </c>
      <c r="HO164" s="60">
        <v>8.0041759696178296</v>
      </c>
    </row>
    <row r="165" spans="1:223" ht="12" customHeight="1" x14ac:dyDescent="0.35">
      <c r="A165" s="61">
        <v>103</v>
      </c>
      <c r="B165" s="83">
        <v>8.04132276060081</v>
      </c>
      <c r="C165" s="83">
        <v>8.0950514196348706</v>
      </c>
      <c r="D165" s="83">
        <v>-5.37286590340589E-2</v>
      </c>
      <c r="E165" s="83">
        <v>-1.3037344137953499</v>
      </c>
      <c r="F165" s="83">
        <v>-1.30745766711331</v>
      </c>
      <c r="G165" s="83">
        <v>-1.30931676488716</v>
      </c>
      <c r="H165" s="83">
        <v>5.6872999386965604E-3</v>
      </c>
      <c r="I165" s="83">
        <v>4.8888692553542704E-3</v>
      </c>
      <c r="J165" s="83">
        <v>-9.9023050686945793E-2</v>
      </c>
      <c r="K165" s="83">
        <v>-5.4035977847558703E-2</v>
      </c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  <c r="BW165" s="60"/>
      <c r="BX165" s="60"/>
      <c r="BY165" s="60"/>
      <c r="BZ165" s="60"/>
      <c r="CA165" s="60"/>
      <c r="CB165" s="60"/>
      <c r="CC165" s="60"/>
      <c r="CD165" s="60"/>
      <c r="CE165" s="60"/>
      <c r="CF165" s="60"/>
      <c r="CG165" s="60"/>
      <c r="CH165" s="60"/>
      <c r="CI165" s="60"/>
      <c r="CJ165" s="60"/>
      <c r="CK165" s="60"/>
      <c r="CL165" s="60"/>
      <c r="CM165" s="60"/>
      <c r="CN165" s="60"/>
      <c r="CO165" s="60"/>
      <c r="CP165" s="60"/>
      <c r="CQ165" s="60"/>
      <c r="CR165" s="60"/>
      <c r="CS165" s="60"/>
      <c r="CT165" s="60"/>
      <c r="CU165" s="60"/>
      <c r="CV165" s="60"/>
      <c r="CW165" s="60"/>
      <c r="CX165" s="60"/>
      <c r="CY165" s="60"/>
      <c r="CZ165" s="60"/>
      <c r="DA165" s="60"/>
      <c r="DB165" s="60"/>
      <c r="DC165" s="60"/>
      <c r="DD165" s="60"/>
      <c r="DE165" s="60"/>
      <c r="DF165" s="60"/>
      <c r="DG165" s="60"/>
      <c r="DH165" s="60"/>
      <c r="DI165" s="60"/>
      <c r="DJ165" s="60"/>
      <c r="DK165" s="60"/>
      <c r="DL165" s="60"/>
      <c r="DM165" s="60"/>
      <c r="DN165" s="60"/>
      <c r="DO165" s="60"/>
      <c r="DP165" s="60"/>
      <c r="DQ165" s="60"/>
      <c r="DR165" s="60"/>
      <c r="DS165" s="60"/>
      <c r="DT165" s="60"/>
      <c r="DU165" s="60"/>
      <c r="DV165" s="60"/>
      <c r="DW165" s="60"/>
      <c r="DX165" s="60"/>
      <c r="DY165" s="60"/>
      <c r="DZ165" s="60"/>
      <c r="EA165" s="60"/>
      <c r="EB165" s="60"/>
      <c r="EC165" s="60"/>
      <c r="ED165" s="60"/>
      <c r="EE165" s="60"/>
      <c r="EF165" s="60"/>
      <c r="EG165" s="60"/>
      <c r="EH165" s="60"/>
      <c r="EI165" s="60"/>
      <c r="EJ165" s="60"/>
      <c r="EK165" s="60"/>
      <c r="EL165" s="60"/>
      <c r="EM165" s="60"/>
      <c r="EN165" s="60"/>
      <c r="EO165" s="60"/>
      <c r="EP165" s="60"/>
      <c r="EQ165" s="60"/>
      <c r="ER165" s="60"/>
      <c r="ES165" s="60"/>
      <c r="ET165" s="60"/>
      <c r="EU165" s="60"/>
      <c r="EV165" s="60"/>
      <c r="EW165" s="60"/>
      <c r="EX165" s="60"/>
      <c r="EY165" s="60"/>
      <c r="EZ165" s="60"/>
      <c r="FA165" s="60"/>
      <c r="FB165" s="60"/>
      <c r="FC165" s="60"/>
      <c r="FD165" s="60"/>
      <c r="FE165" s="60"/>
      <c r="FF165" s="60"/>
      <c r="FG165" s="60"/>
      <c r="FH165" s="60"/>
      <c r="FI165" s="60"/>
      <c r="FJ165" s="60"/>
      <c r="FK165" s="60"/>
      <c r="FL165" s="60"/>
      <c r="FM165" s="60"/>
      <c r="FN165" s="60"/>
      <c r="FO165" s="60"/>
      <c r="FP165" s="60"/>
      <c r="FQ165" s="60"/>
      <c r="FR165" s="60"/>
      <c r="FS165" s="60"/>
      <c r="FT165" s="60"/>
      <c r="FU165" s="60"/>
      <c r="FV165" s="60"/>
      <c r="FW165" s="60"/>
      <c r="FX165" s="60"/>
      <c r="FY165" s="60"/>
      <c r="FZ165" s="60"/>
      <c r="GA165" s="60"/>
      <c r="GB165" s="60"/>
      <c r="GC165" s="60"/>
      <c r="GD165" s="60"/>
      <c r="GE165" s="60"/>
      <c r="GF165" s="60"/>
      <c r="GG165" s="60"/>
      <c r="GH165" s="60"/>
      <c r="GI165" s="60"/>
      <c r="GJ165" s="60"/>
      <c r="GK165" s="60"/>
      <c r="GL165" s="60"/>
      <c r="GM165" s="60"/>
      <c r="GN165" s="60"/>
      <c r="GO165" s="60"/>
      <c r="GP165" s="60"/>
      <c r="GQ165" s="60"/>
      <c r="GR165" s="60"/>
      <c r="GS165" s="60">
        <v>8.1002221279489799</v>
      </c>
      <c r="GT165" s="60">
        <v>222.215172406064</v>
      </c>
      <c r="GU165" s="60">
        <v>8.1223033229104793</v>
      </c>
      <c r="GV165" s="60">
        <v>222.215172406064</v>
      </c>
      <c r="GW165" s="60">
        <v>8.1497371443398308</v>
      </c>
      <c r="GX165" s="60">
        <v>252.63711811467601</v>
      </c>
      <c r="GY165" s="60">
        <v>8.1611891546601001</v>
      </c>
      <c r="GZ165" s="60">
        <v>252.63711811467601</v>
      </c>
      <c r="HA165" s="60">
        <v>8.0740972992450892</v>
      </c>
      <c r="HB165" s="60">
        <v>252.63711811467601</v>
      </c>
      <c r="HC165" s="60">
        <v>8.2368289997548398</v>
      </c>
      <c r="HD165" s="60">
        <v>252.63711811467601</v>
      </c>
      <c r="HE165" s="60"/>
      <c r="HF165" s="60"/>
      <c r="HG165" s="60"/>
      <c r="HH165" s="60"/>
      <c r="HI165" s="60"/>
      <c r="HJ165" s="60"/>
      <c r="HK165" s="60"/>
      <c r="HL165" s="60">
        <v>2.6071120114513201E-2</v>
      </c>
      <c r="HM165" s="60">
        <v>2.2081194961495899E-2</v>
      </c>
      <c r="HN165" s="60">
        <v>2.2081194961495899E-2</v>
      </c>
      <c r="HO165" s="60">
        <v>8.1002221279489799</v>
      </c>
    </row>
    <row r="166" spans="1:223" ht="12" customHeight="1" x14ac:dyDescent="0.35">
      <c r="A166" s="61">
        <v>104</v>
      </c>
      <c r="B166" s="83">
        <v>8.0832135392473408</v>
      </c>
      <c r="C166" s="83">
        <v>8.0778662550574101</v>
      </c>
      <c r="D166" s="83">
        <v>5.3472841899342401E-3</v>
      </c>
      <c r="E166" s="83">
        <v>0.12975269705394701</v>
      </c>
      <c r="F166" s="83">
        <v>0.13026642313498901</v>
      </c>
      <c r="G166" s="83">
        <v>0.13001106419016101</v>
      </c>
      <c r="H166" s="83">
        <v>7.8717614101162497E-3</v>
      </c>
      <c r="I166" s="95">
        <v>6.7319222664347406E-5</v>
      </c>
      <c r="J166" s="83">
        <v>1.1580634871233699E-2</v>
      </c>
      <c r="K166" s="83">
        <v>5.3897107066868304E-3</v>
      </c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  <c r="BW166" s="60"/>
      <c r="BX166" s="60"/>
      <c r="BY166" s="60"/>
      <c r="BZ166" s="60"/>
      <c r="CA166" s="60"/>
      <c r="CB166" s="60"/>
      <c r="CC166" s="60"/>
      <c r="CD166" s="60"/>
      <c r="CE166" s="60"/>
      <c r="CF166" s="60"/>
      <c r="CG166" s="60"/>
      <c r="CH166" s="60"/>
      <c r="CI166" s="60"/>
      <c r="CJ166" s="60"/>
      <c r="CK166" s="60"/>
      <c r="CL166" s="60"/>
      <c r="CM166" s="60"/>
      <c r="CN166" s="60"/>
      <c r="CO166" s="60"/>
      <c r="CP166" s="60"/>
      <c r="CQ166" s="60"/>
      <c r="CR166" s="60"/>
      <c r="CS166" s="60"/>
      <c r="CT166" s="60"/>
      <c r="CU166" s="60"/>
      <c r="CV166" s="60"/>
      <c r="CW166" s="60"/>
      <c r="CX166" s="60"/>
      <c r="CY166" s="60"/>
      <c r="CZ166" s="60"/>
      <c r="DA166" s="60"/>
      <c r="DB166" s="60"/>
      <c r="DC166" s="60"/>
      <c r="DD166" s="60"/>
      <c r="DE166" s="60"/>
      <c r="DF166" s="60"/>
      <c r="DG166" s="60"/>
      <c r="DH166" s="60"/>
      <c r="DI166" s="60"/>
      <c r="DJ166" s="60"/>
      <c r="DK166" s="60"/>
      <c r="DL166" s="60"/>
      <c r="DM166" s="60"/>
      <c r="DN166" s="60"/>
      <c r="DO166" s="60"/>
      <c r="DP166" s="60"/>
      <c r="DQ166" s="60"/>
      <c r="DR166" s="60"/>
      <c r="DS166" s="60"/>
      <c r="DT166" s="60"/>
      <c r="DU166" s="60"/>
      <c r="DV166" s="60"/>
      <c r="DW166" s="60"/>
      <c r="DX166" s="60"/>
      <c r="DY166" s="60"/>
      <c r="DZ166" s="60"/>
      <c r="EA166" s="60"/>
      <c r="EB166" s="60"/>
      <c r="EC166" s="60"/>
      <c r="ED166" s="60"/>
      <c r="EE166" s="60"/>
      <c r="EF166" s="60"/>
      <c r="EG166" s="60"/>
      <c r="EH166" s="60"/>
      <c r="EI166" s="60"/>
      <c r="EJ166" s="60"/>
      <c r="EK166" s="60"/>
      <c r="EL166" s="60"/>
      <c r="EM166" s="60"/>
      <c r="EN166" s="60"/>
      <c r="EO166" s="60"/>
      <c r="EP166" s="60"/>
      <c r="EQ166" s="60"/>
      <c r="ER166" s="60"/>
      <c r="ES166" s="60"/>
      <c r="ET166" s="60"/>
      <c r="EU166" s="60"/>
      <c r="EV166" s="60"/>
      <c r="EW166" s="60"/>
      <c r="EX166" s="60"/>
      <c r="EY166" s="60"/>
      <c r="EZ166" s="60"/>
      <c r="FA166" s="60"/>
      <c r="FB166" s="60"/>
      <c r="FC166" s="60"/>
      <c r="FD166" s="60"/>
      <c r="FE166" s="60"/>
      <c r="FF166" s="60"/>
      <c r="FG166" s="60"/>
      <c r="FH166" s="60"/>
      <c r="FI166" s="60"/>
      <c r="FJ166" s="60"/>
      <c r="FK166" s="60"/>
      <c r="FL166" s="60"/>
      <c r="FM166" s="60"/>
      <c r="FN166" s="60"/>
      <c r="FO166" s="60"/>
      <c r="FP166" s="60"/>
      <c r="FQ166" s="60"/>
      <c r="FR166" s="60"/>
      <c r="FS166" s="60"/>
      <c r="FT166" s="60"/>
      <c r="FU166" s="60"/>
      <c r="FV166" s="60"/>
      <c r="FW166" s="60"/>
      <c r="FX166" s="60"/>
      <c r="FY166" s="60"/>
      <c r="FZ166" s="60"/>
      <c r="GA166" s="60"/>
      <c r="GB166" s="60"/>
      <c r="GC166" s="60"/>
      <c r="GD166" s="60"/>
      <c r="GE166" s="60"/>
      <c r="GF166" s="60"/>
      <c r="GG166" s="60"/>
      <c r="GH166" s="60"/>
      <c r="GI166" s="60"/>
      <c r="GJ166" s="60"/>
      <c r="GK166" s="60"/>
      <c r="GL166" s="60"/>
      <c r="GM166" s="60"/>
      <c r="GN166" s="60"/>
      <c r="GO166" s="60"/>
      <c r="GP166" s="60"/>
      <c r="GQ166" s="60"/>
      <c r="GR166" s="60"/>
      <c r="GS166" s="60">
        <v>8.1007673269621492</v>
      </c>
      <c r="GT166" s="60">
        <v>222.51542056066199</v>
      </c>
      <c r="GU166" s="60">
        <v>8.1203944808092405</v>
      </c>
      <c r="GV166" s="60">
        <v>222.51542056066199</v>
      </c>
      <c r="GW166" s="60">
        <v>8.1510364138785896</v>
      </c>
      <c r="GX166" s="60">
        <v>253.38699750632099</v>
      </c>
      <c r="GY166" s="60">
        <v>8.1626131891487201</v>
      </c>
      <c r="GZ166" s="60">
        <v>253.38699750632099</v>
      </c>
      <c r="HA166" s="60">
        <v>8.0754545373871398</v>
      </c>
      <c r="HB166" s="60">
        <v>253.38699750632099</v>
      </c>
      <c r="HC166" s="60">
        <v>8.2381950656401699</v>
      </c>
      <c r="HD166" s="60">
        <v>253.38699750632099</v>
      </c>
      <c r="HE166" s="60"/>
      <c r="HF166" s="60"/>
      <c r="HG166" s="60"/>
      <c r="HH166" s="60"/>
      <c r="HI166" s="60"/>
      <c r="HJ166" s="60"/>
      <c r="HK166" s="60"/>
      <c r="HL166" s="60">
        <v>2.3149324129909301E-2</v>
      </c>
      <c r="HM166" s="60">
        <v>1.9627153847094899E-2</v>
      </c>
      <c r="HN166" s="60">
        <v>1.9627153847094899E-2</v>
      </c>
      <c r="HO166" s="60">
        <v>8.1007673269621492</v>
      </c>
    </row>
    <row r="167" spans="1:223" ht="12" customHeight="1" x14ac:dyDescent="0.35">
      <c r="A167" s="61">
        <v>105</v>
      </c>
      <c r="B167" s="83">
        <v>8.0839789511222708</v>
      </c>
      <c r="C167" s="83">
        <v>8.07695497572041</v>
      </c>
      <c r="D167" s="83">
        <v>7.0239754018643899E-3</v>
      </c>
      <c r="E167" s="83">
        <v>0.170437874640752</v>
      </c>
      <c r="F167" s="83">
        <v>0.17112478886874599</v>
      </c>
      <c r="G167" s="83">
        <v>0.17079352599796699</v>
      </c>
      <c r="H167" s="83">
        <v>8.0121127614829497E-3</v>
      </c>
      <c r="I167" s="83">
        <v>1.18259636198382E-4</v>
      </c>
      <c r="J167" s="83">
        <v>1.53494121080461E-2</v>
      </c>
      <c r="K167" s="83">
        <v>7.0807068233641902E-3</v>
      </c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  <c r="BW167" s="60"/>
      <c r="BX167" s="60"/>
      <c r="BY167" s="60"/>
      <c r="BZ167" s="60"/>
      <c r="CA167" s="60"/>
      <c r="CB167" s="60"/>
      <c r="CC167" s="60"/>
      <c r="CD167" s="60"/>
      <c r="CE167" s="60"/>
      <c r="CF167" s="60"/>
      <c r="CG167" s="60"/>
      <c r="CH167" s="60"/>
      <c r="CI167" s="60"/>
      <c r="CJ167" s="60"/>
      <c r="CK167" s="60"/>
      <c r="CL167" s="60"/>
      <c r="CM167" s="60"/>
      <c r="CN167" s="60"/>
      <c r="CO167" s="60"/>
      <c r="CP167" s="60"/>
      <c r="CQ167" s="60"/>
      <c r="CR167" s="60"/>
      <c r="CS167" s="60"/>
      <c r="CT167" s="60"/>
      <c r="CU167" s="60"/>
      <c r="CV167" s="60"/>
      <c r="CW167" s="60"/>
      <c r="CX167" s="60"/>
      <c r="CY167" s="60"/>
      <c r="CZ167" s="60"/>
      <c r="DA167" s="60"/>
      <c r="DB167" s="60"/>
      <c r="DC167" s="60"/>
      <c r="DD167" s="60"/>
      <c r="DE167" s="60"/>
      <c r="DF167" s="60"/>
      <c r="DG167" s="60"/>
      <c r="DH167" s="60"/>
      <c r="DI167" s="60"/>
      <c r="DJ167" s="60"/>
      <c r="DK167" s="60"/>
      <c r="DL167" s="60"/>
      <c r="DM167" s="60"/>
      <c r="DN167" s="60"/>
      <c r="DO167" s="60"/>
      <c r="DP167" s="60"/>
      <c r="DQ167" s="60"/>
      <c r="DR167" s="60"/>
      <c r="DS167" s="60"/>
      <c r="DT167" s="60"/>
      <c r="DU167" s="60"/>
      <c r="DV167" s="60"/>
      <c r="DW167" s="60"/>
      <c r="DX167" s="60"/>
      <c r="DY167" s="60"/>
      <c r="DZ167" s="60"/>
      <c r="EA167" s="60"/>
      <c r="EB167" s="60"/>
      <c r="EC167" s="60"/>
      <c r="ED167" s="60"/>
      <c r="EE167" s="60"/>
      <c r="EF167" s="60"/>
      <c r="EG167" s="60"/>
      <c r="EH167" s="60"/>
      <c r="EI167" s="60"/>
      <c r="EJ167" s="60"/>
      <c r="EK167" s="60"/>
      <c r="EL167" s="60"/>
      <c r="EM167" s="60"/>
      <c r="EN167" s="60"/>
      <c r="EO167" s="60"/>
      <c r="EP167" s="60"/>
      <c r="EQ167" s="60"/>
      <c r="ER167" s="60"/>
      <c r="ES167" s="60"/>
      <c r="ET167" s="60"/>
      <c r="EU167" s="60"/>
      <c r="EV167" s="60"/>
      <c r="EW167" s="60"/>
      <c r="EX167" s="60"/>
      <c r="EY167" s="60"/>
      <c r="EZ167" s="60"/>
      <c r="FA167" s="60"/>
      <c r="FB167" s="60"/>
      <c r="FC167" s="60"/>
      <c r="FD167" s="60"/>
      <c r="FE167" s="60"/>
      <c r="FF167" s="60"/>
      <c r="FG167" s="60"/>
      <c r="FH167" s="60"/>
      <c r="FI167" s="60"/>
      <c r="FJ167" s="60"/>
      <c r="FK167" s="60"/>
      <c r="FL167" s="60"/>
      <c r="FM167" s="60"/>
      <c r="FN167" s="60"/>
      <c r="FO167" s="60"/>
      <c r="FP167" s="60"/>
      <c r="FQ167" s="60"/>
      <c r="FR167" s="60"/>
      <c r="FS167" s="60"/>
      <c r="FT167" s="60"/>
      <c r="FU167" s="60"/>
      <c r="FV167" s="60"/>
      <c r="FW167" s="60"/>
      <c r="FX167" s="60"/>
      <c r="FY167" s="60"/>
      <c r="FZ167" s="60"/>
      <c r="GA167" s="60"/>
      <c r="GB167" s="60"/>
      <c r="GC167" s="60"/>
      <c r="GD167" s="60"/>
      <c r="GE167" s="60"/>
      <c r="GF167" s="60"/>
      <c r="GG167" s="60"/>
      <c r="GH167" s="60"/>
      <c r="GI167" s="60"/>
      <c r="GJ167" s="60"/>
      <c r="GK167" s="60"/>
      <c r="GL167" s="60"/>
      <c r="GM167" s="60"/>
      <c r="GN167" s="60"/>
      <c r="GO167" s="60"/>
      <c r="GP167" s="60"/>
      <c r="GQ167" s="60"/>
      <c r="GR167" s="60"/>
      <c r="GS167" s="60">
        <v>8.1000928400707295</v>
      </c>
      <c r="GT167" s="60">
        <v>222.14397189777</v>
      </c>
      <c r="GU167" s="60">
        <v>8.1139071572258299</v>
      </c>
      <c r="GV167" s="60">
        <v>222.14397189777</v>
      </c>
      <c r="GW167" s="60">
        <v>8.1514804026879197</v>
      </c>
      <c r="GX167" s="60">
        <v>253.64357308978799</v>
      </c>
      <c r="GY167" s="60">
        <v>8.1631009946086603</v>
      </c>
      <c r="GZ167" s="60">
        <v>253.64357308978799</v>
      </c>
      <c r="HA167" s="60">
        <v>8.0759188731080496</v>
      </c>
      <c r="HB167" s="60">
        <v>253.64357308978799</v>
      </c>
      <c r="HC167" s="60">
        <v>8.2386625241885394</v>
      </c>
      <c r="HD167" s="60">
        <v>253.64357308978799</v>
      </c>
      <c r="HE167" s="60"/>
      <c r="HF167" s="60"/>
      <c r="HG167" s="60"/>
      <c r="HH167" s="60"/>
      <c r="HI167" s="60"/>
      <c r="HJ167" s="60"/>
      <c r="HK167" s="60"/>
      <c r="HL167" s="60">
        <v>1.5853520252495298E-2</v>
      </c>
      <c r="HM167" s="60">
        <v>1.38143171551022E-2</v>
      </c>
      <c r="HN167" s="60">
        <v>1.38143171551022E-2</v>
      </c>
      <c r="HO167" s="60">
        <v>8.1000928400707295</v>
      </c>
    </row>
    <row r="168" spans="1:223" ht="12" customHeight="1" x14ac:dyDescent="0.35">
      <c r="A168" s="61">
        <v>106</v>
      </c>
      <c r="B168" s="83">
        <v>8.0836196502117108</v>
      </c>
      <c r="C168" s="83">
        <v>8.0772254145330091</v>
      </c>
      <c r="D168" s="83">
        <v>6.3942356787052299E-3</v>
      </c>
      <c r="E168" s="83">
        <v>0.15515714060463701</v>
      </c>
      <c r="F168" s="83">
        <v>0.15577917838591501</v>
      </c>
      <c r="G168" s="83">
        <v>0.15547606764058999</v>
      </c>
      <c r="H168" s="83">
        <v>7.9702032874400704E-3</v>
      </c>
      <c r="I168" s="95">
        <v>9.7484036580557502E-5</v>
      </c>
      <c r="J168" s="83">
        <v>1.39359278315404E-2</v>
      </c>
      <c r="K168" s="83">
        <v>6.4456084886711897E-3</v>
      </c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H168" s="60"/>
      <c r="BI168" s="60"/>
      <c r="BJ168" s="60"/>
      <c r="BK168" s="60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V168" s="60"/>
      <c r="BW168" s="60"/>
      <c r="BX168" s="60"/>
      <c r="BY168" s="60"/>
      <c r="BZ168" s="60"/>
      <c r="CA168" s="60"/>
      <c r="CB168" s="60"/>
      <c r="CC168" s="60"/>
      <c r="CD168" s="60"/>
      <c r="CE168" s="60"/>
      <c r="CF168" s="60"/>
      <c r="CG168" s="60"/>
      <c r="CH168" s="60"/>
      <c r="CI168" s="60"/>
      <c r="CJ168" s="60"/>
      <c r="CK168" s="60"/>
      <c r="CL168" s="60"/>
      <c r="CM168" s="60"/>
      <c r="CN168" s="60"/>
      <c r="CO168" s="60"/>
      <c r="CP168" s="60"/>
      <c r="CQ168" s="60"/>
      <c r="CR168" s="60"/>
      <c r="CS168" s="60"/>
      <c r="CT168" s="60"/>
      <c r="CU168" s="60"/>
      <c r="CV168" s="60"/>
      <c r="CW168" s="60"/>
      <c r="CX168" s="60"/>
      <c r="CY168" s="60"/>
      <c r="CZ168" s="60"/>
      <c r="DA168" s="60"/>
      <c r="DB168" s="60"/>
      <c r="DC168" s="60"/>
      <c r="DD168" s="60"/>
      <c r="DE168" s="60"/>
      <c r="DF168" s="60"/>
      <c r="DG168" s="60"/>
      <c r="DH168" s="60"/>
      <c r="DI168" s="60"/>
      <c r="DJ168" s="60"/>
      <c r="DK168" s="60"/>
      <c r="DL168" s="60"/>
      <c r="DM168" s="60"/>
      <c r="DN168" s="60"/>
      <c r="DO168" s="60"/>
      <c r="DP168" s="60"/>
      <c r="DQ168" s="60"/>
      <c r="DR168" s="60"/>
      <c r="DS168" s="60"/>
      <c r="DT168" s="60"/>
      <c r="DU168" s="60"/>
      <c r="DV168" s="60"/>
      <c r="DW168" s="60"/>
      <c r="DX168" s="60"/>
      <c r="DY168" s="60"/>
      <c r="DZ168" s="60"/>
      <c r="EA168" s="60"/>
      <c r="EB168" s="60"/>
      <c r="EC168" s="60"/>
      <c r="ED168" s="60"/>
      <c r="EE168" s="60"/>
      <c r="EF168" s="60"/>
      <c r="EG168" s="60"/>
      <c r="EH168" s="60"/>
      <c r="EI168" s="60"/>
      <c r="EJ168" s="60"/>
      <c r="EK168" s="60"/>
      <c r="EL168" s="60"/>
      <c r="EM168" s="60"/>
      <c r="EN168" s="60"/>
      <c r="EO168" s="60"/>
      <c r="EP168" s="60"/>
      <c r="EQ168" s="60"/>
      <c r="ER168" s="60"/>
      <c r="ES168" s="60"/>
      <c r="ET168" s="60"/>
      <c r="EU168" s="60"/>
      <c r="EV168" s="60"/>
      <c r="EW168" s="60"/>
      <c r="EX168" s="60"/>
      <c r="EY168" s="60"/>
      <c r="EZ168" s="60"/>
      <c r="FA168" s="60"/>
      <c r="FB168" s="60"/>
      <c r="FC168" s="60"/>
      <c r="FD168" s="60"/>
      <c r="FE168" s="60"/>
      <c r="FF168" s="60"/>
      <c r="FG168" s="60"/>
      <c r="FH168" s="60"/>
      <c r="FI168" s="60"/>
      <c r="FJ168" s="60"/>
      <c r="FK168" s="60"/>
      <c r="FL168" s="60"/>
      <c r="FM168" s="60"/>
      <c r="FN168" s="60"/>
      <c r="FO168" s="60"/>
      <c r="FP168" s="60"/>
      <c r="FQ168" s="60"/>
      <c r="FR168" s="60"/>
      <c r="FS168" s="60"/>
      <c r="FT168" s="60"/>
      <c r="FU168" s="60"/>
      <c r="FV168" s="60"/>
      <c r="FW168" s="60"/>
      <c r="FX168" s="60"/>
      <c r="FY168" s="60"/>
      <c r="FZ168" s="60"/>
      <c r="GA168" s="60"/>
      <c r="GB168" s="60"/>
      <c r="GC168" s="60"/>
      <c r="GD168" s="60"/>
      <c r="GE168" s="60"/>
      <c r="GF168" s="60"/>
      <c r="GG168" s="60"/>
      <c r="GH168" s="60"/>
      <c r="GI168" s="60"/>
      <c r="GJ168" s="60"/>
      <c r="GK168" s="60"/>
      <c r="GL168" s="60"/>
      <c r="GM168" s="60"/>
      <c r="GN168" s="60"/>
      <c r="GO168" s="60"/>
      <c r="GP168" s="60"/>
      <c r="GQ168" s="60"/>
      <c r="GR168" s="60"/>
      <c r="GS168" s="60">
        <v>8.1424265272233693</v>
      </c>
      <c r="GT168" s="60">
        <v>245.45768145714899</v>
      </c>
      <c r="GU168" s="60">
        <v>8.1047930785513707</v>
      </c>
      <c r="GV168" s="60">
        <v>245.45768145714899</v>
      </c>
      <c r="GW168" s="60">
        <v>8.1526898653099593</v>
      </c>
      <c r="GX168" s="60">
        <v>254.343329819057</v>
      </c>
      <c r="GY168" s="60">
        <v>8.1644328077440793</v>
      </c>
      <c r="GZ168" s="60">
        <v>254.343329819057</v>
      </c>
      <c r="HA168" s="60">
        <v>8.0771851199348408</v>
      </c>
      <c r="HB168" s="60">
        <v>254.343329819057</v>
      </c>
      <c r="HC168" s="60">
        <v>8.2399375531191996</v>
      </c>
      <c r="HD168" s="60">
        <v>254.343329819057</v>
      </c>
      <c r="HE168" s="60"/>
      <c r="HF168" s="60"/>
      <c r="HG168" s="60"/>
      <c r="HH168" s="60"/>
      <c r="HI168" s="60"/>
      <c r="HJ168" s="60"/>
      <c r="HK168" s="60"/>
      <c r="HL168" s="60">
        <v>-4.43091558316683E-2</v>
      </c>
      <c r="HM168" s="60">
        <v>-3.7633448671995098E-2</v>
      </c>
      <c r="HN168" s="60">
        <v>-3.7633448671995098E-2</v>
      </c>
      <c r="HO168" s="60">
        <v>8.1424265272233693</v>
      </c>
    </row>
    <row r="169" spans="1:223" ht="12" customHeight="1" x14ac:dyDescent="0.35">
      <c r="A169" s="61">
        <v>107</v>
      </c>
      <c r="B169" s="83">
        <v>8.0267524213518495</v>
      </c>
      <c r="C169" s="83">
        <v>8.0622439090089806</v>
      </c>
      <c r="D169" s="83">
        <v>-3.5491487657125703E-2</v>
      </c>
      <c r="E169" s="83">
        <v>-0.86120656437853904</v>
      </c>
      <c r="F169" s="83">
        <v>-0.86581610412702503</v>
      </c>
      <c r="G169" s="83">
        <v>-0.86538289375531596</v>
      </c>
      <c r="H169" s="83">
        <v>1.0619505239727401E-2</v>
      </c>
      <c r="I169" s="83">
        <v>4.02311329118218E-3</v>
      </c>
      <c r="J169" s="83">
        <v>-8.9655879623693799E-2</v>
      </c>
      <c r="K169" s="83">
        <v>-3.5872435170379399E-2</v>
      </c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60"/>
      <c r="BF169" s="60"/>
      <c r="BG169" s="60"/>
      <c r="BH169" s="60"/>
      <c r="BI169" s="60"/>
      <c r="BJ169" s="60"/>
      <c r="BK169" s="60"/>
      <c r="BL169" s="60"/>
      <c r="BM169" s="60"/>
      <c r="BN169" s="60"/>
      <c r="BO169" s="60"/>
      <c r="BP169" s="60"/>
      <c r="BQ169" s="60"/>
      <c r="BR169" s="60"/>
      <c r="BS169" s="60"/>
      <c r="BT169" s="60"/>
      <c r="BU169" s="60"/>
      <c r="BV169" s="60"/>
      <c r="BW169" s="60"/>
      <c r="BX169" s="60"/>
      <c r="BY169" s="60"/>
      <c r="BZ169" s="60"/>
      <c r="CA169" s="60"/>
      <c r="CB169" s="60"/>
      <c r="CC169" s="60"/>
      <c r="CD169" s="60"/>
      <c r="CE169" s="60"/>
      <c r="CF169" s="60"/>
      <c r="CG169" s="60"/>
      <c r="CH169" s="60"/>
      <c r="CI169" s="60"/>
      <c r="CJ169" s="60"/>
      <c r="CK169" s="60"/>
      <c r="CL169" s="60"/>
      <c r="CM169" s="60"/>
      <c r="CN169" s="60"/>
      <c r="CO169" s="60"/>
      <c r="CP169" s="60"/>
      <c r="CQ169" s="60"/>
      <c r="CR169" s="60"/>
      <c r="CS169" s="60"/>
      <c r="CT169" s="60"/>
      <c r="CU169" s="60"/>
      <c r="CV169" s="60"/>
      <c r="CW169" s="60"/>
      <c r="CX169" s="60"/>
      <c r="CY169" s="60"/>
      <c r="CZ169" s="60"/>
      <c r="DA169" s="60"/>
      <c r="DB169" s="60"/>
      <c r="DC169" s="60"/>
      <c r="DD169" s="60"/>
      <c r="DE169" s="60"/>
      <c r="DF169" s="60"/>
      <c r="DG169" s="60"/>
      <c r="DH169" s="60"/>
      <c r="DI169" s="60"/>
      <c r="DJ169" s="60"/>
      <c r="DK169" s="60"/>
      <c r="DL169" s="60"/>
      <c r="DM169" s="60"/>
      <c r="DN169" s="60"/>
      <c r="DO169" s="60"/>
      <c r="DP169" s="60"/>
      <c r="DQ169" s="60"/>
      <c r="DR169" s="60"/>
      <c r="DS169" s="60"/>
      <c r="DT169" s="60"/>
      <c r="DU169" s="60"/>
      <c r="DV169" s="60"/>
      <c r="DW169" s="60"/>
      <c r="DX169" s="60"/>
      <c r="DY169" s="60"/>
      <c r="DZ169" s="60"/>
      <c r="EA169" s="60"/>
      <c r="EB169" s="60"/>
      <c r="EC169" s="60"/>
      <c r="ED169" s="60"/>
      <c r="EE169" s="60"/>
      <c r="EF169" s="60"/>
      <c r="EG169" s="60"/>
      <c r="EH169" s="60"/>
      <c r="EI169" s="60"/>
      <c r="EJ169" s="60"/>
      <c r="EK169" s="60"/>
      <c r="EL169" s="60"/>
      <c r="EM169" s="60"/>
      <c r="EN169" s="60"/>
      <c r="EO169" s="60"/>
      <c r="EP169" s="60"/>
      <c r="EQ169" s="60"/>
      <c r="ER169" s="60"/>
      <c r="ES169" s="60"/>
      <c r="ET169" s="60"/>
      <c r="EU169" s="60"/>
      <c r="EV169" s="60"/>
      <c r="EW169" s="60"/>
      <c r="EX169" s="60"/>
      <c r="EY169" s="60"/>
      <c r="EZ169" s="60"/>
      <c r="FA169" s="60"/>
      <c r="FB169" s="60"/>
      <c r="FC169" s="60"/>
      <c r="FD169" s="60"/>
      <c r="FE169" s="60"/>
      <c r="FF169" s="60"/>
      <c r="FG169" s="60"/>
      <c r="FH169" s="60"/>
      <c r="FI169" s="60"/>
      <c r="FJ169" s="60"/>
      <c r="FK169" s="60"/>
      <c r="FL169" s="60"/>
      <c r="FM169" s="60"/>
      <c r="FN169" s="60"/>
      <c r="FO169" s="60"/>
      <c r="FP169" s="60"/>
      <c r="FQ169" s="60"/>
      <c r="FR169" s="60"/>
      <c r="FS169" s="60"/>
      <c r="FT169" s="60"/>
      <c r="FU169" s="60"/>
      <c r="FV169" s="60"/>
      <c r="FW169" s="60"/>
      <c r="FX169" s="60"/>
      <c r="FY169" s="60"/>
      <c r="FZ169" s="60"/>
      <c r="GA169" s="60"/>
      <c r="GB169" s="60"/>
      <c r="GC169" s="60"/>
      <c r="GD169" s="60"/>
      <c r="GE169" s="60"/>
      <c r="GF169" s="60"/>
      <c r="GG169" s="60"/>
      <c r="GH169" s="60"/>
      <c r="GI169" s="60"/>
      <c r="GJ169" s="60"/>
      <c r="GK169" s="60"/>
      <c r="GL169" s="60"/>
      <c r="GM169" s="60"/>
      <c r="GN169" s="60"/>
      <c r="GO169" s="60"/>
      <c r="GP169" s="60"/>
      <c r="GQ169" s="60"/>
      <c r="GR169" s="60"/>
      <c r="GS169" s="60">
        <v>8.1395951881466999</v>
      </c>
      <c r="GT169" s="60">
        <v>243.89842637361599</v>
      </c>
      <c r="GU169" s="60">
        <v>8.1033047860307406</v>
      </c>
      <c r="GV169" s="60">
        <v>243.89842637361599</v>
      </c>
      <c r="GW169" s="60">
        <v>8.1536155331757101</v>
      </c>
      <c r="GX169" s="60">
        <v>254.879690569525</v>
      </c>
      <c r="GY169" s="60">
        <v>8.1654550176412801</v>
      </c>
      <c r="GZ169" s="60">
        <v>254.879690569525</v>
      </c>
      <c r="HA169" s="60">
        <v>8.0781555617157892</v>
      </c>
      <c r="HB169" s="60">
        <v>254.879690569525</v>
      </c>
      <c r="HC169" s="60">
        <v>8.2409149891011992</v>
      </c>
      <c r="HD169" s="60">
        <v>254.879690569525</v>
      </c>
      <c r="HE169" s="60"/>
      <c r="HF169" s="60"/>
      <c r="HG169" s="60"/>
      <c r="HH169" s="60"/>
      <c r="HI169" s="60"/>
      <c r="HJ169" s="60"/>
      <c r="HK169" s="60"/>
      <c r="HL169" s="60">
        <v>-4.0831532015902401E-2</v>
      </c>
      <c r="HM169" s="60">
        <v>-3.6290402115962898E-2</v>
      </c>
      <c r="HN169" s="60">
        <v>-3.6290402115962898E-2</v>
      </c>
      <c r="HO169" s="60">
        <v>8.1395951881466999</v>
      </c>
    </row>
    <row r="170" spans="1:223" ht="12" customHeight="1" x14ac:dyDescent="0.35">
      <c r="A170" s="61">
        <v>108</v>
      </c>
      <c r="B170" s="83">
        <v>8.11795928908621</v>
      </c>
      <c r="C170" s="83">
        <v>8.0943542185153206</v>
      </c>
      <c r="D170" s="83">
        <v>2.36050705708859E-2</v>
      </c>
      <c r="E170" s="83">
        <v>0.57278077280550699</v>
      </c>
      <c r="F170" s="83">
        <v>0.57443720531002596</v>
      </c>
      <c r="G170" s="83">
        <v>0.57366897814048701</v>
      </c>
      <c r="H170" s="83">
        <v>5.7588340933492996E-3</v>
      </c>
      <c r="I170" s="83">
        <v>9.5564799260053595E-4</v>
      </c>
      <c r="J170" s="83">
        <v>4.3659904219398797E-2</v>
      </c>
      <c r="K170" s="83">
        <v>2.3741795633014599E-2</v>
      </c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V170" s="60"/>
      <c r="BW170" s="60"/>
      <c r="BX170" s="60"/>
      <c r="BY170" s="60"/>
      <c r="BZ170" s="60"/>
      <c r="CA170" s="60"/>
      <c r="CB170" s="60"/>
      <c r="CC170" s="60"/>
      <c r="CD170" s="60"/>
      <c r="CE170" s="60"/>
      <c r="CF170" s="60"/>
      <c r="CG170" s="60"/>
      <c r="CH170" s="60"/>
      <c r="CI170" s="60"/>
      <c r="CJ170" s="60"/>
      <c r="CK170" s="60"/>
      <c r="CL170" s="60"/>
      <c r="CM170" s="60"/>
      <c r="CN170" s="60"/>
      <c r="CO170" s="60"/>
      <c r="CP170" s="60"/>
      <c r="CQ170" s="60"/>
      <c r="CR170" s="60"/>
      <c r="CS170" s="60"/>
      <c r="CT170" s="60"/>
      <c r="CU170" s="60"/>
      <c r="CV170" s="60"/>
      <c r="CW170" s="60"/>
      <c r="CX170" s="60"/>
      <c r="CY170" s="60"/>
      <c r="CZ170" s="60"/>
      <c r="DA170" s="60"/>
      <c r="DB170" s="60"/>
      <c r="DC170" s="60"/>
      <c r="DD170" s="60"/>
      <c r="DE170" s="60"/>
      <c r="DF170" s="60"/>
      <c r="DG170" s="60"/>
      <c r="DH170" s="60"/>
      <c r="DI170" s="60"/>
      <c r="DJ170" s="60"/>
      <c r="DK170" s="60"/>
      <c r="DL170" s="60"/>
      <c r="DM170" s="60"/>
      <c r="DN170" s="60"/>
      <c r="DO170" s="60"/>
      <c r="DP170" s="60"/>
      <c r="DQ170" s="60"/>
      <c r="DR170" s="60"/>
      <c r="DS170" s="60"/>
      <c r="DT170" s="60"/>
      <c r="DU170" s="60"/>
      <c r="DV170" s="60"/>
      <c r="DW170" s="60"/>
      <c r="DX170" s="60"/>
      <c r="DY170" s="60"/>
      <c r="DZ170" s="60"/>
      <c r="EA170" s="60"/>
      <c r="EB170" s="60"/>
      <c r="EC170" s="60"/>
      <c r="ED170" s="60"/>
      <c r="EE170" s="60"/>
      <c r="EF170" s="60"/>
      <c r="EG170" s="60"/>
      <c r="EH170" s="60"/>
      <c r="EI170" s="60"/>
      <c r="EJ170" s="60"/>
      <c r="EK170" s="60"/>
      <c r="EL170" s="60"/>
      <c r="EM170" s="60"/>
      <c r="EN170" s="60"/>
      <c r="EO170" s="60"/>
      <c r="EP170" s="60"/>
      <c r="EQ170" s="60"/>
      <c r="ER170" s="60"/>
      <c r="ES170" s="60"/>
      <c r="ET170" s="60"/>
      <c r="EU170" s="60"/>
      <c r="EV170" s="60"/>
      <c r="EW170" s="60"/>
      <c r="EX170" s="60"/>
      <c r="EY170" s="60"/>
      <c r="EZ170" s="60"/>
      <c r="FA170" s="60"/>
      <c r="FB170" s="60"/>
      <c r="FC170" s="60"/>
      <c r="FD170" s="60"/>
      <c r="FE170" s="60"/>
      <c r="FF170" s="60"/>
      <c r="FG170" s="60"/>
      <c r="FH170" s="60"/>
      <c r="FI170" s="60"/>
      <c r="FJ170" s="60"/>
      <c r="FK170" s="60"/>
      <c r="FL170" s="60"/>
      <c r="FM170" s="60"/>
      <c r="FN170" s="60"/>
      <c r="FO170" s="60"/>
      <c r="FP170" s="60"/>
      <c r="FQ170" s="60"/>
      <c r="FR170" s="60"/>
      <c r="FS170" s="60"/>
      <c r="FT170" s="60"/>
      <c r="FU170" s="60"/>
      <c r="FV170" s="60"/>
      <c r="FW170" s="60"/>
      <c r="FX170" s="60"/>
      <c r="FY170" s="60"/>
      <c r="FZ170" s="60"/>
      <c r="GA170" s="60"/>
      <c r="GB170" s="60"/>
      <c r="GC170" s="60"/>
      <c r="GD170" s="60"/>
      <c r="GE170" s="60"/>
      <c r="GF170" s="60"/>
      <c r="GG170" s="60"/>
      <c r="GH170" s="60"/>
      <c r="GI170" s="60"/>
      <c r="GJ170" s="60"/>
      <c r="GK170" s="60"/>
      <c r="GL170" s="60"/>
      <c r="GM170" s="60"/>
      <c r="GN170" s="60"/>
      <c r="GO170" s="60"/>
      <c r="GP170" s="60"/>
      <c r="GQ170" s="60"/>
      <c r="GR170" s="60"/>
      <c r="GS170" s="60">
        <v>8.1402666686100105</v>
      </c>
      <c r="GT170" s="60">
        <v>244.268219357628</v>
      </c>
      <c r="GU170" s="60">
        <v>8.1029039066431299</v>
      </c>
      <c r="GV170" s="60">
        <v>244.268219357628</v>
      </c>
      <c r="GW170" s="60">
        <v>8.1548806097974502</v>
      </c>
      <c r="GX170" s="60">
        <v>255.61380717520501</v>
      </c>
      <c r="GY170" s="60">
        <v>8.1668560000299504</v>
      </c>
      <c r="GZ170" s="60">
        <v>255.61380717520501</v>
      </c>
      <c r="HA170" s="60">
        <v>8.0794836199575606</v>
      </c>
      <c r="HB170" s="60">
        <v>255.61380717520501</v>
      </c>
      <c r="HC170" s="60">
        <v>8.24225298986984</v>
      </c>
      <c r="HD170" s="60">
        <v>255.61380717520501</v>
      </c>
      <c r="HE170" s="60"/>
      <c r="HF170" s="60"/>
      <c r="HG170" s="60"/>
      <c r="HH170" s="60"/>
      <c r="HI170" s="60"/>
      <c r="HJ170" s="60"/>
      <c r="HK170" s="60"/>
      <c r="HL170" s="60">
        <v>-4.3588660078088197E-2</v>
      </c>
      <c r="HM170" s="60">
        <v>-3.7362761966882402E-2</v>
      </c>
      <c r="HN170" s="60">
        <v>-3.7362761966882402E-2</v>
      </c>
      <c r="HO170" s="60">
        <v>8.1402666686100105</v>
      </c>
    </row>
    <row r="171" spans="1:223" ht="12" customHeight="1" x14ac:dyDescent="0.35">
      <c r="A171" s="61">
        <v>109</v>
      </c>
      <c r="B171" s="83">
        <v>8.1197559254177794</v>
      </c>
      <c r="C171" s="83">
        <v>8.1020005415948795</v>
      </c>
      <c r="D171" s="83">
        <v>1.7755383822894499E-2</v>
      </c>
      <c r="E171" s="83">
        <v>0.430837198177216</v>
      </c>
      <c r="F171" s="83">
        <v>0.43192991582691598</v>
      </c>
      <c r="G171" s="83">
        <v>0.43122893082504699</v>
      </c>
      <c r="H171" s="83">
        <v>5.0532987142199604E-3</v>
      </c>
      <c r="I171" s="83">
        <v>4.7377455085526602E-4</v>
      </c>
      <c r="J171" s="83">
        <v>3.07323285233842E-2</v>
      </c>
      <c r="K171" s="83">
        <v>1.7845562782357199E-2</v>
      </c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60"/>
      <c r="BF171" s="60"/>
      <c r="BG171" s="60"/>
      <c r="BH171" s="60"/>
      <c r="BI171" s="60"/>
      <c r="BJ171" s="60"/>
      <c r="BK171" s="60"/>
      <c r="BL171" s="60"/>
      <c r="BM171" s="60"/>
      <c r="BN171" s="60"/>
      <c r="BO171" s="60"/>
      <c r="BP171" s="60"/>
      <c r="BQ171" s="60"/>
      <c r="BR171" s="60"/>
      <c r="BS171" s="60"/>
      <c r="BT171" s="60"/>
      <c r="BU171" s="60"/>
      <c r="BV171" s="60"/>
      <c r="BW171" s="60"/>
      <c r="BX171" s="60"/>
      <c r="BY171" s="60"/>
      <c r="BZ171" s="60"/>
      <c r="CA171" s="60"/>
      <c r="CB171" s="60"/>
      <c r="CC171" s="60"/>
      <c r="CD171" s="60"/>
      <c r="CE171" s="60"/>
      <c r="CF171" s="60"/>
      <c r="CG171" s="60"/>
      <c r="CH171" s="60"/>
      <c r="CI171" s="60"/>
      <c r="CJ171" s="60"/>
      <c r="CK171" s="60"/>
      <c r="CL171" s="60"/>
      <c r="CM171" s="60"/>
      <c r="CN171" s="60"/>
      <c r="CO171" s="60"/>
      <c r="CP171" s="60"/>
      <c r="CQ171" s="60"/>
      <c r="CR171" s="60"/>
      <c r="CS171" s="60"/>
      <c r="CT171" s="60"/>
      <c r="CU171" s="60"/>
      <c r="CV171" s="60"/>
      <c r="CW171" s="60"/>
      <c r="CX171" s="60"/>
      <c r="CY171" s="60"/>
      <c r="CZ171" s="60"/>
      <c r="DA171" s="60"/>
      <c r="DB171" s="60"/>
      <c r="DC171" s="60"/>
      <c r="DD171" s="60"/>
      <c r="DE171" s="60"/>
      <c r="DF171" s="60"/>
      <c r="DG171" s="60"/>
      <c r="DH171" s="60"/>
      <c r="DI171" s="60"/>
      <c r="DJ171" s="60"/>
      <c r="DK171" s="60"/>
      <c r="DL171" s="60"/>
      <c r="DM171" s="60"/>
      <c r="DN171" s="60"/>
      <c r="DO171" s="60"/>
      <c r="DP171" s="60"/>
      <c r="DQ171" s="60"/>
      <c r="DR171" s="60"/>
      <c r="DS171" s="60"/>
      <c r="DT171" s="60"/>
      <c r="DU171" s="60"/>
      <c r="DV171" s="60"/>
      <c r="DW171" s="60"/>
      <c r="DX171" s="60"/>
      <c r="DY171" s="60"/>
      <c r="DZ171" s="60"/>
      <c r="EA171" s="60"/>
      <c r="EB171" s="60"/>
      <c r="EC171" s="60"/>
      <c r="ED171" s="60"/>
      <c r="EE171" s="60"/>
      <c r="EF171" s="60"/>
      <c r="EG171" s="60"/>
      <c r="EH171" s="60"/>
      <c r="EI171" s="60"/>
      <c r="EJ171" s="60"/>
      <c r="EK171" s="60"/>
      <c r="EL171" s="60"/>
      <c r="EM171" s="60"/>
      <c r="EN171" s="60"/>
      <c r="EO171" s="60"/>
      <c r="EP171" s="60"/>
      <c r="EQ171" s="60"/>
      <c r="ER171" s="60"/>
      <c r="ES171" s="60"/>
      <c r="ET171" s="60"/>
      <c r="EU171" s="60"/>
      <c r="EV171" s="60"/>
      <c r="EW171" s="60"/>
      <c r="EX171" s="60"/>
      <c r="EY171" s="60"/>
      <c r="EZ171" s="60"/>
      <c r="FA171" s="60"/>
      <c r="FB171" s="60"/>
      <c r="FC171" s="60"/>
      <c r="FD171" s="60"/>
      <c r="FE171" s="60"/>
      <c r="FF171" s="60"/>
      <c r="FG171" s="60"/>
      <c r="FH171" s="60"/>
      <c r="FI171" s="60"/>
      <c r="FJ171" s="60"/>
      <c r="FK171" s="60"/>
      <c r="FL171" s="60"/>
      <c r="FM171" s="60"/>
      <c r="FN171" s="60"/>
      <c r="FO171" s="60"/>
      <c r="FP171" s="60"/>
      <c r="FQ171" s="60"/>
      <c r="FR171" s="60"/>
      <c r="FS171" s="60"/>
      <c r="FT171" s="60"/>
      <c r="FU171" s="60"/>
      <c r="FV171" s="60"/>
      <c r="FW171" s="60"/>
      <c r="FX171" s="60"/>
      <c r="FY171" s="60"/>
      <c r="FZ171" s="60"/>
      <c r="GA171" s="60"/>
      <c r="GB171" s="60"/>
      <c r="GC171" s="60"/>
      <c r="GD171" s="60"/>
      <c r="GE171" s="60"/>
      <c r="GF171" s="60"/>
      <c r="GG171" s="60"/>
      <c r="GH171" s="60"/>
      <c r="GI171" s="60"/>
      <c r="GJ171" s="60"/>
      <c r="GK171" s="60"/>
      <c r="GL171" s="60"/>
      <c r="GM171" s="60"/>
      <c r="GN171" s="60"/>
      <c r="GO171" s="60"/>
      <c r="GP171" s="60"/>
      <c r="GQ171" s="60"/>
      <c r="GR171" s="60"/>
      <c r="GS171" s="60">
        <v>8.1124815399899202</v>
      </c>
      <c r="GT171" s="60">
        <v>228.96658932518599</v>
      </c>
      <c r="GU171" s="60">
        <v>8.0842499250238795</v>
      </c>
      <c r="GV171" s="60">
        <v>228.96658932518599</v>
      </c>
      <c r="GW171" s="60">
        <v>8.1550757253687003</v>
      </c>
      <c r="GX171" s="60">
        <v>255.727141818772</v>
      </c>
      <c r="GY171" s="60">
        <v>8.1670724769023693</v>
      </c>
      <c r="GZ171" s="60">
        <v>255.727141818772</v>
      </c>
      <c r="HA171" s="60">
        <v>8.0796886296775092</v>
      </c>
      <c r="HB171" s="60">
        <v>255.727141818772</v>
      </c>
      <c r="HC171" s="60">
        <v>8.2424595725935603</v>
      </c>
      <c r="HD171" s="60">
        <v>255.727141818772</v>
      </c>
      <c r="HE171" s="60"/>
      <c r="HF171" s="60"/>
      <c r="HG171" s="60"/>
      <c r="HH171" s="60"/>
      <c r="HI171" s="60"/>
      <c r="HJ171" s="60"/>
      <c r="HK171" s="60"/>
      <c r="HL171" s="60">
        <v>-3.4053093317699401E-2</v>
      </c>
      <c r="HM171" s="60">
        <v>-2.8231614966040701E-2</v>
      </c>
      <c r="HN171" s="60">
        <v>-2.8231614966040701E-2</v>
      </c>
      <c r="HO171" s="60">
        <v>8.1124815399899202</v>
      </c>
    </row>
    <row r="172" spans="1:223" ht="12" customHeight="1" x14ac:dyDescent="0.35">
      <c r="A172" s="61">
        <v>110</v>
      </c>
      <c r="B172" s="83">
        <v>8.11723114633336</v>
      </c>
      <c r="C172" s="83">
        <v>8.1022396873100302</v>
      </c>
      <c r="D172" s="83">
        <v>1.49914590233315E-2</v>
      </c>
      <c r="E172" s="83">
        <v>0.36377012553636601</v>
      </c>
      <c r="F172" s="83">
        <v>0.36468921296770102</v>
      </c>
      <c r="G172" s="83">
        <v>0.36405848064047103</v>
      </c>
      <c r="H172" s="83">
        <v>5.0340358834335503E-3</v>
      </c>
      <c r="I172" s="83">
        <v>3.3645262571981802E-4</v>
      </c>
      <c r="J172" s="83">
        <v>2.5895553215813501E-2</v>
      </c>
      <c r="K172" s="83">
        <v>1.5067308394456001E-2</v>
      </c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60"/>
      <c r="BF172" s="60"/>
      <c r="BG172" s="60"/>
      <c r="BH172" s="60"/>
      <c r="BI172" s="60"/>
      <c r="BJ172" s="60"/>
      <c r="BK172" s="60"/>
      <c r="BL172" s="60"/>
      <c r="BM172" s="60"/>
      <c r="BN172" s="60"/>
      <c r="BO172" s="60"/>
      <c r="BP172" s="60"/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60"/>
      <c r="CO172" s="60"/>
      <c r="CP172" s="60"/>
      <c r="CQ172" s="60"/>
      <c r="CR172" s="60"/>
      <c r="CS172" s="60"/>
      <c r="CT172" s="60"/>
      <c r="CU172" s="60"/>
      <c r="CV172" s="60"/>
      <c r="CW172" s="60"/>
      <c r="CX172" s="60"/>
      <c r="CY172" s="60"/>
      <c r="CZ172" s="60"/>
      <c r="DA172" s="60"/>
      <c r="DB172" s="60"/>
      <c r="DC172" s="60"/>
      <c r="DD172" s="60"/>
      <c r="DE172" s="60"/>
      <c r="DF172" s="60"/>
      <c r="DG172" s="60"/>
      <c r="DH172" s="60"/>
      <c r="DI172" s="60"/>
      <c r="DJ172" s="60"/>
      <c r="DK172" s="60"/>
      <c r="DL172" s="60"/>
      <c r="DM172" s="60"/>
      <c r="DN172" s="60"/>
      <c r="DO172" s="60"/>
      <c r="DP172" s="60"/>
      <c r="DQ172" s="60"/>
      <c r="DR172" s="60"/>
      <c r="DS172" s="60"/>
      <c r="DT172" s="60"/>
      <c r="DU172" s="60"/>
      <c r="DV172" s="60"/>
      <c r="DW172" s="60"/>
      <c r="DX172" s="60"/>
      <c r="DY172" s="60"/>
      <c r="DZ172" s="60"/>
      <c r="EA172" s="60"/>
      <c r="EB172" s="60"/>
      <c r="EC172" s="60"/>
      <c r="ED172" s="60"/>
      <c r="EE172" s="60"/>
      <c r="EF172" s="60"/>
      <c r="EG172" s="60"/>
      <c r="EH172" s="60"/>
      <c r="EI172" s="60"/>
      <c r="EJ172" s="60"/>
      <c r="EK172" s="60"/>
      <c r="EL172" s="60"/>
      <c r="EM172" s="60"/>
      <c r="EN172" s="60"/>
      <c r="EO172" s="60"/>
      <c r="EP172" s="60"/>
      <c r="EQ172" s="60"/>
      <c r="ER172" s="60"/>
      <c r="ES172" s="60"/>
      <c r="ET172" s="60"/>
      <c r="EU172" s="60"/>
      <c r="EV172" s="60"/>
      <c r="EW172" s="60"/>
      <c r="EX172" s="60"/>
      <c r="EY172" s="60"/>
      <c r="EZ172" s="60"/>
      <c r="FA172" s="60"/>
      <c r="FB172" s="60"/>
      <c r="FC172" s="60"/>
      <c r="FD172" s="60"/>
      <c r="FE172" s="60"/>
      <c r="FF172" s="60"/>
      <c r="FG172" s="60"/>
      <c r="FH172" s="60"/>
      <c r="FI172" s="60"/>
      <c r="FJ172" s="60"/>
      <c r="FK172" s="60"/>
      <c r="FL172" s="60"/>
      <c r="FM172" s="60"/>
      <c r="FN172" s="60"/>
      <c r="FO172" s="60"/>
      <c r="FP172" s="60"/>
      <c r="FQ172" s="60"/>
      <c r="FR172" s="60"/>
      <c r="FS172" s="60"/>
      <c r="FT172" s="60"/>
      <c r="FU172" s="60"/>
      <c r="FV172" s="60"/>
      <c r="FW172" s="60"/>
      <c r="FX172" s="60"/>
      <c r="FY172" s="60"/>
      <c r="FZ172" s="60"/>
      <c r="GA172" s="60"/>
      <c r="GB172" s="60"/>
      <c r="GC172" s="60"/>
      <c r="GD172" s="60"/>
      <c r="GE172" s="60"/>
      <c r="GF172" s="60"/>
      <c r="GG172" s="60"/>
      <c r="GH172" s="60"/>
      <c r="GI172" s="60"/>
      <c r="GJ172" s="60"/>
      <c r="GK172" s="60"/>
      <c r="GL172" s="60"/>
      <c r="GM172" s="60"/>
      <c r="GN172" s="60"/>
      <c r="GO172" s="60"/>
      <c r="GP172" s="60"/>
      <c r="GQ172" s="60"/>
      <c r="GR172" s="60"/>
      <c r="GS172" s="60">
        <v>8.1676657473345209</v>
      </c>
      <c r="GT172" s="60">
        <v>259.35724671484002</v>
      </c>
      <c r="GU172" s="60">
        <v>8.18033553459294</v>
      </c>
      <c r="GV172" s="60">
        <v>259.35724671484002</v>
      </c>
      <c r="GW172" s="60">
        <v>8.1554317322810395</v>
      </c>
      <c r="GX172" s="60">
        <v>255.934006485276</v>
      </c>
      <c r="GY172" s="60">
        <v>8.1674677313071093</v>
      </c>
      <c r="GZ172" s="60">
        <v>255.934006485276</v>
      </c>
      <c r="HA172" s="60">
        <v>8.0800628116487303</v>
      </c>
      <c r="HB172" s="60">
        <v>255.934006485276</v>
      </c>
      <c r="HC172" s="60">
        <v>8.2428366519394096</v>
      </c>
      <c r="HD172" s="60">
        <v>255.934006485276</v>
      </c>
      <c r="HE172" s="60"/>
      <c r="HF172" s="60"/>
      <c r="HG172" s="60"/>
      <c r="HH172" s="60"/>
      <c r="HI172" s="60"/>
      <c r="HJ172" s="60"/>
      <c r="HK172" s="60"/>
      <c r="HL172" s="60">
        <v>1.4545882870511199E-2</v>
      </c>
      <c r="HM172" s="60">
        <v>1.26697872584156E-2</v>
      </c>
      <c r="HN172" s="60">
        <v>1.26697872584156E-2</v>
      </c>
      <c r="HO172" s="60">
        <v>8.1676657473345209</v>
      </c>
    </row>
    <row r="173" spans="1:223" ht="12" customHeight="1" x14ac:dyDescent="0.35">
      <c r="A173" s="61">
        <v>111</v>
      </c>
      <c r="B173" s="83">
        <v>8.1088354960655504</v>
      </c>
      <c r="C173" s="83">
        <v>8.0901175347242003</v>
      </c>
      <c r="D173" s="83">
        <v>1.8717961341352E-2</v>
      </c>
      <c r="E173" s="83">
        <v>0.45419429398642203</v>
      </c>
      <c r="F173" s="83">
        <v>0.455614516834219</v>
      </c>
      <c r="G173" s="83">
        <v>0.454894156925301</v>
      </c>
      <c r="H173" s="83">
        <v>6.2246011277385096E-3</v>
      </c>
      <c r="I173" s="83">
        <v>6.5011232000787599E-4</v>
      </c>
      <c r="J173" s="83">
        <v>3.6001616485986002E-2</v>
      </c>
      <c r="K173" s="83">
        <v>1.88352029669814E-2</v>
      </c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V173" s="60"/>
      <c r="BW173" s="60"/>
      <c r="BX173" s="60"/>
      <c r="BY173" s="60"/>
      <c r="BZ173" s="60"/>
      <c r="CA173" s="60"/>
      <c r="CB173" s="60"/>
      <c r="CC173" s="60"/>
      <c r="CD173" s="60"/>
      <c r="CE173" s="60"/>
      <c r="CF173" s="60"/>
      <c r="CG173" s="60"/>
      <c r="CH173" s="60"/>
      <c r="CI173" s="60"/>
      <c r="CJ173" s="60"/>
      <c r="CK173" s="60"/>
      <c r="CL173" s="60"/>
      <c r="CM173" s="60"/>
      <c r="CN173" s="60"/>
      <c r="CO173" s="60"/>
      <c r="CP173" s="60"/>
      <c r="CQ173" s="60"/>
      <c r="CR173" s="60"/>
      <c r="CS173" s="60"/>
      <c r="CT173" s="60"/>
      <c r="CU173" s="60"/>
      <c r="CV173" s="60"/>
      <c r="CW173" s="60"/>
      <c r="CX173" s="60"/>
      <c r="CY173" s="60"/>
      <c r="CZ173" s="60"/>
      <c r="DA173" s="60"/>
      <c r="DB173" s="60"/>
      <c r="DC173" s="60"/>
      <c r="DD173" s="60"/>
      <c r="DE173" s="60"/>
      <c r="DF173" s="60"/>
      <c r="DG173" s="60"/>
      <c r="DH173" s="60"/>
      <c r="DI173" s="60"/>
      <c r="DJ173" s="60"/>
      <c r="DK173" s="60"/>
      <c r="DL173" s="60"/>
      <c r="DM173" s="60"/>
      <c r="DN173" s="60"/>
      <c r="DO173" s="60"/>
      <c r="DP173" s="60"/>
      <c r="DQ173" s="60"/>
      <c r="DR173" s="60"/>
      <c r="DS173" s="60"/>
      <c r="DT173" s="60"/>
      <c r="DU173" s="60"/>
      <c r="DV173" s="60"/>
      <c r="DW173" s="60"/>
      <c r="DX173" s="60"/>
      <c r="DY173" s="60"/>
      <c r="DZ173" s="60"/>
      <c r="EA173" s="60"/>
      <c r="EB173" s="60"/>
      <c r="EC173" s="60"/>
      <c r="ED173" s="60"/>
      <c r="EE173" s="60"/>
      <c r="EF173" s="60"/>
      <c r="EG173" s="60"/>
      <c r="EH173" s="60"/>
      <c r="EI173" s="60"/>
      <c r="EJ173" s="60"/>
      <c r="EK173" s="60"/>
      <c r="EL173" s="60"/>
      <c r="EM173" s="60"/>
      <c r="EN173" s="60"/>
      <c r="EO173" s="60"/>
      <c r="EP173" s="60"/>
      <c r="EQ173" s="60"/>
      <c r="ER173" s="60"/>
      <c r="ES173" s="60"/>
      <c r="ET173" s="60"/>
      <c r="EU173" s="60"/>
      <c r="EV173" s="60"/>
      <c r="EW173" s="60"/>
      <c r="EX173" s="60"/>
      <c r="EY173" s="60"/>
      <c r="EZ173" s="60"/>
      <c r="FA173" s="60"/>
      <c r="FB173" s="60"/>
      <c r="FC173" s="60"/>
      <c r="FD173" s="60"/>
      <c r="FE173" s="60"/>
      <c r="FF173" s="60"/>
      <c r="FG173" s="60"/>
      <c r="FH173" s="60"/>
      <c r="FI173" s="60"/>
      <c r="FJ173" s="60"/>
      <c r="FK173" s="60"/>
      <c r="FL173" s="60"/>
      <c r="FM173" s="60"/>
      <c r="FN173" s="60"/>
      <c r="FO173" s="60"/>
      <c r="FP173" s="60"/>
      <c r="FQ173" s="60"/>
      <c r="FR173" s="60"/>
      <c r="FS173" s="60"/>
      <c r="FT173" s="60"/>
      <c r="FU173" s="60"/>
      <c r="FV173" s="60"/>
      <c r="FW173" s="60"/>
      <c r="FX173" s="60"/>
      <c r="FY173" s="60"/>
      <c r="FZ173" s="60"/>
      <c r="GA173" s="60"/>
      <c r="GB173" s="60"/>
      <c r="GC173" s="60"/>
      <c r="GD173" s="60"/>
      <c r="GE173" s="60"/>
      <c r="GF173" s="60"/>
      <c r="GG173" s="60"/>
      <c r="GH173" s="60"/>
      <c r="GI173" s="60"/>
      <c r="GJ173" s="60"/>
      <c r="GK173" s="60"/>
      <c r="GL173" s="60"/>
      <c r="GM173" s="60"/>
      <c r="GN173" s="60"/>
      <c r="GO173" s="60"/>
      <c r="GP173" s="60"/>
      <c r="GQ173" s="60"/>
      <c r="GR173" s="60"/>
      <c r="GS173" s="60">
        <v>8.1677245968898795</v>
      </c>
      <c r="GT173" s="60">
        <v>259.38965592683002</v>
      </c>
      <c r="GU173" s="60">
        <v>8.1802653587554008</v>
      </c>
      <c r="GV173" s="60">
        <v>259.38965592683002</v>
      </c>
      <c r="GW173" s="60">
        <v>8.1555217023212094</v>
      </c>
      <c r="GX173" s="60">
        <v>255.98630053501799</v>
      </c>
      <c r="GY173" s="60">
        <v>8.1675676752689199</v>
      </c>
      <c r="GZ173" s="60">
        <v>255.98630053501799</v>
      </c>
      <c r="HA173" s="60">
        <v>8.0801573997465308</v>
      </c>
      <c r="HB173" s="60">
        <v>255.98630053501799</v>
      </c>
      <c r="HC173" s="60">
        <v>8.2429319778435897</v>
      </c>
      <c r="HD173" s="60">
        <v>255.98630053501799</v>
      </c>
      <c r="HE173" s="60"/>
      <c r="HF173" s="60"/>
      <c r="HG173" s="60"/>
      <c r="HH173" s="60"/>
      <c r="HI173" s="60"/>
      <c r="HJ173" s="60"/>
      <c r="HK173" s="60"/>
      <c r="HL173" s="60">
        <v>1.41133153726533E-2</v>
      </c>
      <c r="HM173" s="60">
        <v>1.25407618655213E-2</v>
      </c>
      <c r="HN173" s="60">
        <v>1.25407618655213E-2</v>
      </c>
      <c r="HO173" s="60">
        <v>8.1677245968898795</v>
      </c>
    </row>
    <row r="174" spans="1:223" ht="12" customHeight="1" x14ac:dyDescent="0.35">
      <c r="A174" s="61">
        <v>112</v>
      </c>
      <c r="B174" s="83">
        <v>8.1228378128918592</v>
      </c>
      <c r="C174" s="83">
        <v>8.0692064821733496</v>
      </c>
      <c r="D174" s="83">
        <v>5.3631330718504303E-2</v>
      </c>
      <c r="E174" s="83">
        <v>1.30137272681663</v>
      </c>
      <c r="F174" s="83">
        <v>1.3074701158675901</v>
      </c>
      <c r="G174" s="83">
        <v>1.3093293168292699</v>
      </c>
      <c r="H174" s="83">
        <v>9.3052550649814596E-3</v>
      </c>
      <c r="I174" s="83">
        <v>8.0282699923430907E-3</v>
      </c>
      <c r="J174" s="83">
        <v>0.12689458901859499</v>
      </c>
      <c r="K174" s="83">
        <v>5.4135071365521502E-2</v>
      </c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  <c r="BQ174" s="60"/>
      <c r="BR174" s="60"/>
      <c r="BS174" s="60"/>
      <c r="BT174" s="60"/>
      <c r="BU174" s="60"/>
      <c r="BV174" s="60"/>
      <c r="BW174" s="60"/>
      <c r="BX174" s="60"/>
      <c r="BY174" s="60"/>
      <c r="BZ174" s="60"/>
      <c r="CA174" s="60"/>
      <c r="CB174" s="60"/>
      <c r="CC174" s="60"/>
      <c r="CD174" s="60"/>
      <c r="CE174" s="60"/>
      <c r="CF174" s="60"/>
      <c r="CG174" s="60"/>
      <c r="CH174" s="60"/>
      <c r="CI174" s="60"/>
      <c r="CJ174" s="60"/>
      <c r="CK174" s="60"/>
      <c r="CL174" s="60"/>
      <c r="CM174" s="60"/>
      <c r="CN174" s="60"/>
      <c r="CO174" s="60"/>
      <c r="CP174" s="60"/>
      <c r="CQ174" s="60"/>
      <c r="CR174" s="60"/>
      <c r="CS174" s="60"/>
      <c r="CT174" s="60"/>
      <c r="CU174" s="60"/>
      <c r="CV174" s="60"/>
      <c r="CW174" s="60"/>
      <c r="CX174" s="60"/>
      <c r="CY174" s="60"/>
      <c r="CZ174" s="60"/>
      <c r="DA174" s="60"/>
      <c r="DB174" s="60"/>
      <c r="DC174" s="60"/>
      <c r="DD174" s="60"/>
      <c r="DE174" s="60"/>
      <c r="DF174" s="60"/>
      <c r="DG174" s="60"/>
      <c r="DH174" s="60"/>
      <c r="DI174" s="60"/>
      <c r="DJ174" s="60"/>
      <c r="DK174" s="60"/>
      <c r="DL174" s="60"/>
      <c r="DM174" s="60"/>
      <c r="DN174" s="60"/>
      <c r="DO174" s="60"/>
      <c r="DP174" s="60"/>
      <c r="DQ174" s="60"/>
      <c r="DR174" s="60"/>
      <c r="DS174" s="60"/>
      <c r="DT174" s="60"/>
      <c r="DU174" s="60"/>
      <c r="DV174" s="60"/>
      <c r="DW174" s="60"/>
      <c r="DX174" s="60"/>
      <c r="DY174" s="60"/>
      <c r="DZ174" s="60"/>
      <c r="EA174" s="60"/>
      <c r="EB174" s="60"/>
      <c r="EC174" s="60"/>
      <c r="ED174" s="60"/>
      <c r="EE174" s="60"/>
      <c r="EF174" s="60"/>
      <c r="EG174" s="60"/>
      <c r="EH174" s="60"/>
      <c r="EI174" s="60"/>
      <c r="EJ174" s="60"/>
      <c r="EK174" s="60"/>
      <c r="EL174" s="60"/>
      <c r="EM174" s="60"/>
      <c r="EN174" s="60"/>
      <c r="EO174" s="60"/>
      <c r="EP174" s="60"/>
      <c r="EQ174" s="60"/>
      <c r="ER174" s="60"/>
      <c r="ES174" s="60"/>
      <c r="ET174" s="60"/>
      <c r="EU174" s="60"/>
      <c r="EV174" s="60"/>
      <c r="EW174" s="60"/>
      <c r="EX174" s="60"/>
      <c r="EY174" s="60"/>
      <c r="EZ174" s="60"/>
      <c r="FA174" s="60"/>
      <c r="FB174" s="60"/>
      <c r="FC174" s="60"/>
      <c r="FD174" s="60"/>
      <c r="FE174" s="60"/>
      <c r="FF174" s="60"/>
      <c r="FG174" s="60"/>
      <c r="FH174" s="60"/>
      <c r="FI174" s="60"/>
      <c r="FJ174" s="60"/>
      <c r="FK174" s="60"/>
      <c r="FL174" s="60"/>
      <c r="FM174" s="60"/>
      <c r="FN174" s="60"/>
      <c r="FO174" s="60"/>
      <c r="FP174" s="60"/>
      <c r="FQ174" s="60"/>
      <c r="FR174" s="60"/>
      <c r="FS174" s="60"/>
      <c r="FT174" s="60"/>
      <c r="FU174" s="60"/>
      <c r="FV174" s="60"/>
      <c r="FW174" s="60"/>
      <c r="FX174" s="60"/>
      <c r="FY174" s="60"/>
      <c r="FZ174" s="60"/>
      <c r="GA174" s="60"/>
      <c r="GB174" s="60"/>
      <c r="GC174" s="60"/>
      <c r="GD174" s="60"/>
      <c r="GE174" s="60"/>
      <c r="GF174" s="60"/>
      <c r="GG174" s="60"/>
      <c r="GH174" s="60"/>
      <c r="GI174" s="60"/>
      <c r="GJ174" s="60"/>
      <c r="GK174" s="60"/>
      <c r="GL174" s="60"/>
      <c r="GM174" s="60"/>
      <c r="GN174" s="60"/>
      <c r="GO174" s="60"/>
      <c r="GP174" s="60"/>
      <c r="GQ174" s="60"/>
      <c r="GR174" s="60"/>
      <c r="GS174" s="60">
        <v>8.1608683049137003</v>
      </c>
      <c r="GT174" s="60">
        <v>255.61380717520501</v>
      </c>
      <c r="GU174" s="60">
        <v>8.1787414236326192</v>
      </c>
      <c r="GV174" s="60">
        <v>255.61380717520501</v>
      </c>
      <c r="GW174" s="60">
        <v>8.1555882843599896</v>
      </c>
      <c r="GX174" s="60">
        <v>256.025004517919</v>
      </c>
      <c r="GY174" s="60">
        <v>8.1676416527836899</v>
      </c>
      <c r="GZ174" s="60">
        <v>256.025004517919</v>
      </c>
      <c r="HA174" s="60">
        <v>8.0802274057923</v>
      </c>
      <c r="HB174" s="60">
        <v>256.025004517919</v>
      </c>
      <c r="HC174" s="60">
        <v>8.2430025313513795</v>
      </c>
      <c r="HD174" s="60">
        <v>256.025004517919</v>
      </c>
      <c r="HE174" s="60"/>
      <c r="HF174" s="60"/>
      <c r="HG174" s="60"/>
      <c r="HH174" s="60"/>
      <c r="HI174" s="60"/>
      <c r="HJ174" s="60"/>
      <c r="HK174" s="60"/>
      <c r="HL174" s="60">
        <v>2.1731988057013599E-2</v>
      </c>
      <c r="HM174" s="60">
        <v>1.7873118718920701E-2</v>
      </c>
      <c r="HN174" s="60">
        <v>1.7873118718920701E-2</v>
      </c>
      <c r="HO174" s="60">
        <v>8.1608683049137003</v>
      </c>
    </row>
    <row r="175" spans="1:223" ht="12" customHeight="1" x14ac:dyDescent="0.35">
      <c r="A175" s="61">
        <v>113</v>
      </c>
      <c r="B175" s="83">
        <v>8.1229721964073001</v>
      </c>
      <c r="C175" s="83">
        <v>8.0648567673091698</v>
      </c>
      <c r="D175" s="83">
        <v>5.8115429098132103E-2</v>
      </c>
      <c r="E175" s="83">
        <v>1.4101800835879701</v>
      </c>
      <c r="F175" s="83">
        <v>1.41736263132232</v>
      </c>
      <c r="G175" s="83">
        <v>1.42023131907248</v>
      </c>
      <c r="H175" s="83">
        <v>1.01094083293711E-2</v>
      </c>
      <c r="I175" s="83">
        <v>1.0258184435556801E-2</v>
      </c>
      <c r="J175" s="83">
        <v>0.14352526469735299</v>
      </c>
      <c r="K175" s="83">
        <v>5.8708941762999498E-2</v>
      </c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  <c r="BQ175" s="60"/>
      <c r="BR175" s="60"/>
      <c r="BS175" s="60"/>
      <c r="BT175" s="60"/>
      <c r="BU175" s="60"/>
      <c r="BV175" s="60"/>
      <c r="BW175" s="60"/>
      <c r="BX175" s="60"/>
      <c r="BY175" s="60"/>
      <c r="BZ175" s="60"/>
      <c r="CA175" s="60"/>
      <c r="CB175" s="60"/>
      <c r="CC175" s="60"/>
      <c r="CD175" s="60"/>
      <c r="CE175" s="60"/>
      <c r="CF175" s="60"/>
      <c r="CG175" s="60"/>
      <c r="CH175" s="60"/>
      <c r="CI175" s="60"/>
      <c r="CJ175" s="60"/>
      <c r="CK175" s="60"/>
      <c r="CL175" s="60"/>
      <c r="CM175" s="60"/>
      <c r="CN175" s="60"/>
      <c r="CO175" s="60"/>
      <c r="CP175" s="60"/>
      <c r="CQ175" s="60"/>
      <c r="CR175" s="60"/>
      <c r="CS175" s="60"/>
      <c r="CT175" s="60"/>
      <c r="CU175" s="60"/>
      <c r="CV175" s="60"/>
      <c r="CW175" s="60"/>
      <c r="CX175" s="60"/>
      <c r="CY175" s="60"/>
      <c r="CZ175" s="60"/>
      <c r="DA175" s="60"/>
      <c r="DB175" s="60"/>
      <c r="DC175" s="60"/>
      <c r="DD175" s="60"/>
      <c r="DE175" s="60"/>
      <c r="DF175" s="60"/>
      <c r="DG175" s="60"/>
      <c r="DH175" s="60"/>
      <c r="DI175" s="60"/>
      <c r="DJ175" s="60"/>
      <c r="DK175" s="60"/>
      <c r="DL175" s="60"/>
      <c r="DM175" s="60"/>
      <c r="DN175" s="60"/>
      <c r="DO175" s="60"/>
      <c r="DP175" s="60"/>
      <c r="DQ175" s="60"/>
      <c r="DR175" s="60"/>
      <c r="DS175" s="60"/>
      <c r="DT175" s="60"/>
      <c r="DU175" s="60"/>
      <c r="DV175" s="60"/>
      <c r="DW175" s="60"/>
      <c r="DX175" s="60"/>
      <c r="DY175" s="60"/>
      <c r="DZ175" s="60"/>
      <c r="EA175" s="60"/>
      <c r="EB175" s="60"/>
      <c r="EC175" s="60"/>
      <c r="ED175" s="60"/>
      <c r="EE175" s="60"/>
      <c r="EF175" s="60"/>
      <c r="EG175" s="60"/>
      <c r="EH175" s="60"/>
      <c r="EI175" s="60"/>
      <c r="EJ175" s="60"/>
      <c r="EK175" s="60"/>
      <c r="EL175" s="60"/>
      <c r="EM175" s="60"/>
      <c r="EN175" s="60"/>
      <c r="EO175" s="60"/>
      <c r="EP175" s="60"/>
      <c r="EQ175" s="60"/>
      <c r="ER175" s="60"/>
      <c r="ES175" s="60"/>
      <c r="ET175" s="60"/>
      <c r="EU175" s="60"/>
      <c r="EV175" s="60"/>
      <c r="EW175" s="60"/>
      <c r="EX175" s="60"/>
      <c r="EY175" s="60"/>
      <c r="EZ175" s="60"/>
      <c r="FA175" s="60"/>
      <c r="FB175" s="60"/>
      <c r="FC175" s="60"/>
      <c r="FD175" s="60"/>
      <c r="FE175" s="60"/>
      <c r="FF175" s="60"/>
      <c r="FG175" s="60"/>
      <c r="FH175" s="60"/>
      <c r="FI175" s="60"/>
      <c r="FJ175" s="60"/>
      <c r="FK175" s="60"/>
      <c r="FL175" s="60"/>
      <c r="FM175" s="60"/>
      <c r="FN175" s="60"/>
      <c r="FO175" s="60"/>
      <c r="FP175" s="60"/>
      <c r="FQ175" s="60"/>
      <c r="FR175" s="60"/>
      <c r="FS175" s="60"/>
      <c r="FT175" s="60"/>
      <c r="FU175" s="60"/>
      <c r="FV175" s="60"/>
      <c r="FW175" s="60"/>
      <c r="FX175" s="60"/>
      <c r="FY175" s="60"/>
      <c r="FZ175" s="60"/>
      <c r="GA175" s="60"/>
      <c r="GB175" s="60"/>
      <c r="GC175" s="60"/>
      <c r="GD175" s="60"/>
      <c r="GE175" s="60"/>
      <c r="GF175" s="60"/>
      <c r="GG175" s="60"/>
      <c r="GH175" s="60"/>
      <c r="GI175" s="60"/>
      <c r="GJ175" s="60"/>
      <c r="GK175" s="60"/>
      <c r="GL175" s="60"/>
      <c r="GM175" s="60"/>
      <c r="GN175" s="60"/>
      <c r="GO175" s="60"/>
      <c r="GP175" s="60"/>
      <c r="GQ175" s="60"/>
      <c r="GR175" s="60"/>
      <c r="GS175" s="60">
        <v>8.1694370629265798</v>
      </c>
      <c r="GT175" s="60">
        <v>260.33273314252301</v>
      </c>
      <c r="GU175" s="60">
        <v>8.1772947994574796</v>
      </c>
      <c r="GV175" s="60">
        <v>260.33273314252301</v>
      </c>
      <c r="GW175" s="60">
        <v>8.1581171974971092</v>
      </c>
      <c r="GX175" s="60">
        <v>257.49748398268099</v>
      </c>
      <c r="GY175" s="60">
        <v>8.1704602785992293</v>
      </c>
      <c r="GZ175" s="60">
        <v>257.49748398268099</v>
      </c>
      <c r="HA175" s="60">
        <v>8.0828903205858005</v>
      </c>
      <c r="HB175" s="60">
        <v>257.49748398268099</v>
      </c>
      <c r="HC175" s="60">
        <v>8.2456871555105398</v>
      </c>
      <c r="HD175" s="60">
        <v>257.49748398268099</v>
      </c>
      <c r="HE175" s="60"/>
      <c r="HF175" s="60"/>
      <c r="HG175" s="60"/>
      <c r="HH175" s="60"/>
      <c r="HI175" s="60"/>
      <c r="HJ175" s="60"/>
      <c r="HK175" s="60"/>
      <c r="HL175" s="60">
        <v>1.02834774830253E-2</v>
      </c>
      <c r="HM175" s="60">
        <v>7.8577365308998299E-3</v>
      </c>
      <c r="HN175" s="60">
        <v>7.8577365308998299E-3</v>
      </c>
      <c r="HO175" s="60">
        <v>8.1694370629265798</v>
      </c>
    </row>
    <row r="176" spans="1:223" ht="12" customHeight="1" x14ac:dyDescent="0.35">
      <c r="A176" s="61">
        <v>114</v>
      </c>
      <c r="B176" s="83">
        <v>8.1230088692403601</v>
      </c>
      <c r="C176" s="83">
        <v>8.0893700571563993</v>
      </c>
      <c r="D176" s="83">
        <v>3.3638812083955499E-2</v>
      </c>
      <c r="E176" s="83">
        <v>0.81625109841745902</v>
      </c>
      <c r="F176" s="83">
        <v>0.81883957630070403</v>
      </c>
      <c r="G176" s="83">
        <v>0.818300490986963</v>
      </c>
      <c r="H176" s="83">
        <v>6.31231481629318E-3</v>
      </c>
      <c r="I176" s="83">
        <v>2.1296409886699501E-3</v>
      </c>
      <c r="J176" s="83">
        <v>6.5220208548795899E-2</v>
      </c>
      <c r="K176" s="83">
        <v>3.38524997195035E-2</v>
      </c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V176" s="60"/>
      <c r="BW176" s="60"/>
      <c r="BX176" s="60"/>
      <c r="BY176" s="60"/>
      <c r="BZ176" s="60"/>
      <c r="CA176" s="60"/>
      <c r="CB176" s="60"/>
      <c r="CC176" s="60"/>
      <c r="CD176" s="60"/>
      <c r="CE176" s="60"/>
      <c r="CF176" s="60"/>
      <c r="CG176" s="60"/>
      <c r="CH176" s="60"/>
      <c r="CI176" s="60"/>
      <c r="CJ176" s="60"/>
      <c r="CK176" s="60"/>
      <c r="CL176" s="60"/>
      <c r="CM176" s="60"/>
      <c r="CN176" s="60"/>
      <c r="CO176" s="60"/>
      <c r="CP176" s="60"/>
      <c r="CQ176" s="60"/>
      <c r="CR176" s="60"/>
      <c r="CS176" s="60"/>
      <c r="CT176" s="60"/>
      <c r="CU176" s="60"/>
      <c r="CV176" s="60"/>
      <c r="CW176" s="60"/>
      <c r="CX176" s="60"/>
      <c r="CY176" s="60"/>
      <c r="CZ176" s="60"/>
      <c r="DA176" s="60"/>
      <c r="DB176" s="60"/>
      <c r="DC176" s="60"/>
      <c r="DD176" s="60"/>
      <c r="DE176" s="60"/>
      <c r="DF176" s="60"/>
      <c r="DG176" s="60"/>
      <c r="DH176" s="60"/>
      <c r="DI176" s="60"/>
      <c r="DJ176" s="60"/>
      <c r="DK176" s="60"/>
      <c r="DL176" s="60"/>
      <c r="DM176" s="60"/>
      <c r="DN176" s="60"/>
      <c r="DO176" s="60"/>
      <c r="DP176" s="60"/>
      <c r="DQ176" s="60"/>
      <c r="DR176" s="60"/>
      <c r="DS176" s="60"/>
      <c r="DT176" s="60"/>
      <c r="DU176" s="60"/>
      <c r="DV176" s="60"/>
      <c r="DW176" s="60"/>
      <c r="DX176" s="60"/>
      <c r="DY176" s="60"/>
      <c r="DZ176" s="60"/>
      <c r="EA176" s="60"/>
      <c r="EB176" s="60"/>
      <c r="EC176" s="60"/>
      <c r="ED176" s="60"/>
      <c r="EE176" s="60"/>
      <c r="EF176" s="60"/>
      <c r="EG176" s="60"/>
      <c r="EH176" s="60"/>
      <c r="EI176" s="60"/>
      <c r="EJ176" s="60"/>
      <c r="EK176" s="60"/>
      <c r="EL176" s="60"/>
      <c r="EM176" s="60"/>
      <c r="EN176" s="60"/>
      <c r="EO176" s="60"/>
      <c r="EP176" s="60"/>
      <c r="EQ176" s="60"/>
      <c r="ER176" s="60"/>
      <c r="ES176" s="60"/>
      <c r="ET176" s="60"/>
      <c r="EU176" s="60"/>
      <c r="EV176" s="60"/>
      <c r="EW176" s="60"/>
      <c r="EX176" s="60"/>
      <c r="EY176" s="60"/>
      <c r="EZ176" s="60"/>
      <c r="FA176" s="60"/>
      <c r="FB176" s="60"/>
      <c r="FC176" s="60"/>
      <c r="FD176" s="60"/>
      <c r="FE176" s="60"/>
      <c r="FF176" s="60"/>
      <c r="FG176" s="60"/>
      <c r="FH176" s="60"/>
      <c r="FI176" s="60"/>
      <c r="FJ176" s="60"/>
      <c r="FK176" s="60"/>
      <c r="FL176" s="60"/>
      <c r="FM176" s="60"/>
      <c r="FN176" s="60"/>
      <c r="FO176" s="60"/>
      <c r="FP176" s="60"/>
      <c r="FQ176" s="60"/>
      <c r="FR176" s="60"/>
      <c r="FS176" s="60"/>
      <c r="FT176" s="60"/>
      <c r="FU176" s="60"/>
      <c r="FV176" s="60"/>
      <c r="FW176" s="60"/>
      <c r="FX176" s="60"/>
      <c r="FY176" s="60"/>
      <c r="FZ176" s="60"/>
      <c r="GA176" s="60"/>
      <c r="GB176" s="60"/>
      <c r="GC176" s="60"/>
      <c r="GD176" s="60"/>
      <c r="GE176" s="60"/>
      <c r="GF176" s="60"/>
      <c r="GG176" s="60"/>
      <c r="GH176" s="60"/>
      <c r="GI176" s="60"/>
      <c r="GJ176" s="60"/>
      <c r="GK176" s="60"/>
      <c r="GL176" s="60"/>
      <c r="GM176" s="60"/>
      <c r="GN176" s="60"/>
      <c r="GO176" s="60"/>
      <c r="GP176" s="60"/>
      <c r="GQ176" s="60"/>
      <c r="GR176" s="60"/>
      <c r="GS176" s="60">
        <v>8.0817649823041098</v>
      </c>
      <c r="GT176" s="60">
        <v>212.05058335649201</v>
      </c>
      <c r="GU176" s="60">
        <v>8.1923297130285793</v>
      </c>
      <c r="GV176" s="60">
        <v>212.05058335649201</v>
      </c>
      <c r="GW176" s="60">
        <v>8.1596490257718202</v>
      </c>
      <c r="GX176" s="60">
        <v>258.391627858118</v>
      </c>
      <c r="GY176" s="60">
        <v>8.17217567333687</v>
      </c>
      <c r="GZ176" s="60">
        <v>258.391627858118</v>
      </c>
      <c r="HA176" s="60">
        <v>8.0845069217414007</v>
      </c>
      <c r="HB176" s="60">
        <v>258.391627858118</v>
      </c>
      <c r="HC176" s="60">
        <v>8.2473177773672894</v>
      </c>
      <c r="HD176" s="60">
        <v>258.391627858118</v>
      </c>
      <c r="HE176" s="60"/>
      <c r="HF176" s="60"/>
      <c r="HG176" s="60"/>
      <c r="HH176" s="60"/>
      <c r="HI176" s="60"/>
      <c r="HJ176" s="60"/>
      <c r="HK176" s="60"/>
      <c r="HL176" s="60">
        <v>0.102345245653702</v>
      </c>
      <c r="HM176" s="60">
        <v>0.110564730724468</v>
      </c>
      <c r="HN176" s="60">
        <v>0.110564730724468</v>
      </c>
      <c r="HO176" s="60">
        <v>8.0817649823041098</v>
      </c>
    </row>
    <row r="177" spans="1:223" ht="12" customHeight="1" x14ac:dyDescent="0.35">
      <c r="A177" s="61">
        <v>115</v>
      </c>
      <c r="B177" s="83">
        <v>8.1212646554985106</v>
      </c>
      <c r="C177" s="83">
        <v>8.0880067730762697</v>
      </c>
      <c r="D177" s="83">
        <v>3.32578824222374E-2</v>
      </c>
      <c r="E177" s="83">
        <v>0.80700777989535499</v>
      </c>
      <c r="F177" s="83">
        <v>0.80963386357040501</v>
      </c>
      <c r="G177" s="83">
        <v>0.80907661300269396</v>
      </c>
      <c r="H177" s="83">
        <v>6.4765689357840304E-3</v>
      </c>
      <c r="I177" s="83">
        <v>2.1365556642001702E-3</v>
      </c>
      <c r="J177" s="83">
        <v>6.5324047663674806E-2</v>
      </c>
      <c r="K177" s="83">
        <v>3.3474683517642899E-2</v>
      </c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V177" s="60"/>
      <c r="BW177" s="60"/>
      <c r="BX177" s="60"/>
      <c r="BY177" s="60"/>
      <c r="BZ177" s="60"/>
      <c r="CA177" s="60"/>
      <c r="CB177" s="60"/>
      <c r="CC177" s="60"/>
      <c r="CD177" s="60"/>
      <c r="CE177" s="60"/>
      <c r="CF177" s="60"/>
      <c r="CG177" s="60"/>
      <c r="CH177" s="60"/>
      <c r="CI177" s="60"/>
      <c r="CJ177" s="60"/>
      <c r="CK177" s="60"/>
      <c r="CL177" s="60"/>
      <c r="CM177" s="60"/>
      <c r="CN177" s="60"/>
      <c r="CO177" s="60"/>
      <c r="CP177" s="60"/>
      <c r="CQ177" s="60"/>
      <c r="CR177" s="60"/>
      <c r="CS177" s="60"/>
      <c r="CT177" s="60"/>
      <c r="CU177" s="60"/>
      <c r="CV177" s="60"/>
      <c r="CW177" s="60"/>
      <c r="CX177" s="60"/>
      <c r="CY177" s="60"/>
      <c r="CZ177" s="60"/>
      <c r="DA177" s="60"/>
      <c r="DB177" s="60"/>
      <c r="DC177" s="60"/>
      <c r="DD177" s="60"/>
      <c r="DE177" s="60"/>
      <c r="DF177" s="60"/>
      <c r="DG177" s="60"/>
      <c r="DH177" s="60"/>
      <c r="DI177" s="60"/>
      <c r="DJ177" s="60"/>
      <c r="DK177" s="60"/>
      <c r="DL177" s="60"/>
      <c r="DM177" s="60"/>
      <c r="DN177" s="60"/>
      <c r="DO177" s="60"/>
      <c r="DP177" s="60"/>
      <c r="DQ177" s="60"/>
      <c r="DR177" s="60"/>
      <c r="DS177" s="60"/>
      <c r="DT177" s="60"/>
      <c r="DU177" s="60"/>
      <c r="DV177" s="60"/>
      <c r="DW177" s="60"/>
      <c r="DX177" s="60"/>
      <c r="DY177" s="60"/>
      <c r="DZ177" s="60"/>
      <c r="EA177" s="60"/>
      <c r="EB177" s="60"/>
      <c r="EC177" s="60"/>
      <c r="ED177" s="60"/>
      <c r="EE177" s="60"/>
      <c r="EF177" s="60"/>
      <c r="EG177" s="60"/>
      <c r="EH177" s="60"/>
      <c r="EI177" s="60"/>
      <c r="EJ177" s="60"/>
      <c r="EK177" s="60"/>
      <c r="EL177" s="60"/>
      <c r="EM177" s="60"/>
      <c r="EN177" s="60"/>
      <c r="EO177" s="60"/>
      <c r="EP177" s="60"/>
      <c r="EQ177" s="60"/>
      <c r="ER177" s="60"/>
      <c r="ES177" s="60"/>
      <c r="ET177" s="60"/>
      <c r="EU177" s="60"/>
      <c r="EV177" s="60"/>
      <c r="EW177" s="60"/>
      <c r="EX177" s="60"/>
      <c r="EY177" s="60"/>
      <c r="EZ177" s="60"/>
      <c r="FA177" s="60"/>
      <c r="FB177" s="60"/>
      <c r="FC177" s="60"/>
      <c r="FD177" s="60"/>
      <c r="FE177" s="60"/>
      <c r="FF177" s="60"/>
      <c r="FG177" s="60"/>
      <c r="FH177" s="60"/>
      <c r="FI177" s="60"/>
      <c r="FJ177" s="60"/>
      <c r="FK177" s="60"/>
      <c r="FL177" s="60"/>
      <c r="FM177" s="60"/>
      <c r="FN177" s="60"/>
      <c r="FO177" s="60"/>
      <c r="FP177" s="60"/>
      <c r="FQ177" s="60"/>
      <c r="FR177" s="60"/>
      <c r="FS177" s="60"/>
      <c r="FT177" s="60"/>
      <c r="FU177" s="60"/>
      <c r="FV177" s="60"/>
      <c r="FW177" s="60"/>
      <c r="FX177" s="60"/>
      <c r="FY177" s="60"/>
      <c r="FZ177" s="60"/>
      <c r="GA177" s="60"/>
      <c r="GB177" s="60"/>
      <c r="GC177" s="60"/>
      <c r="GD177" s="60"/>
      <c r="GE177" s="60"/>
      <c r="GF177" s="60"/>
      <c r="GG177" s="60"/>
      <c r="GH177" s="60"/>
      <c r="GI177" s="60"/>
      <c r="GJ177" s="60"/>
      <c r="GK177" s="60"/>
      <c r="GL177" s="60"/>
      <c r="GM177" s="60"/>
      <c r="GN177" s="60"/>
      <c r="GO177" s="60"/>
      <c r="GP177" s="60"/>
      <c r="GQ177" s="60"/>
      <c r="GR177" s="60"/>
      <c r="GS177" s="60">
        <v>8.1051520182865104</v>
      </c>
      <c r="GT177" s="60">
        <v>224.930126836429</v>
      </c>
      <c r="GU177" s="60">
        <v>8.1929350072825606</v>
      </c>
      <c r="GV177" s="60">
        <v>224.930126836429</v>
      </c>
      <c r="GW177" s="60">
        <v>8.1600000022422901</v>
      </c>
      <c r="GX177" s="60">
        <v>258.59672418378199</v>
      </c>
      <c r="GY177" s="60">
        <v>8.1725695361777593</v>
      </c>
      <c r="GZ177" s="60">
        <v>258.59672418378199</v>
      </c>
      <c r="HA177" s="60">
        <v>8.0848776887535792</v>
      </c>
      <c r="HB177" s="60">
        <v>258.59672418378199</v>
      </c>
      <c r="HC177" s="60">
        <v>8.2476918496664808</v>
      </c>
      <c r="HD177" s="60">
        <v>258.59672418378199</v>
      </c>
      <c r="HE177" s="60"/>
      <c r="HF177" s="60"/>
      <c r="HG177" s="60"/>
      <c r="HH177" s="60"/>
      <c r="HI177" s="60"/>
      <c r="HJ177" s="60"/>
      <c r="HK177" s="60"/>
      <c r="HL177" s="60">
        <v>8.2673675130990901E-2</v>
      </c>
      <c r="HM177" s="60">
        <v>8.7782988996046599E-2</v>
      </c>
      <c r="HN177" s="60">
        <v>8.7782988996046599E-2</v>
      </c>
      <c r="HO177" s="60">
        <v>8.1051520182865104</v>
      </c>
    </row>
    <row r="178" spans="1:223" ht="12" customHeight="1" x14ac:dyDescent="0.35">
      <c r="A178" s="61">
        <v>116</v>
      </c>
      <c r="B178" s="83">
        <v>8.1384905521332094</v>
      </c>
      <c r="C178" s="83">
        <v>8.0879317739178997</v>
      </c>
      <c r="D178" s="83">
        <v>5.0558778215306098E-2</v>
      </c>
      <c r="E178" s="83">
        <v>1.2268167541080299</v>
      </c>
      <c r="F178" s="83">
        <v>1.2308146345328199</v>
      </c>
      <c r="G178" s="83">
        <v>1.23208410022426</v>
      </c>
      <c r="H178" s="83">
        <v>6.48576550704082E-3</v>
      </c>
      <c r="I178" s="83">
        <v>4.9447285599302799E-3</v>
      </c>
      <c r="J178" s="83">
        <v>9.95483182590821E-2</v>
      </c>
      <c r="K178" s="83">
        <v>5.0888831241666897E-2</v>
      </c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  <c r="BQ178" s="60"/>
      <c r="BR178" s="60"/>
      <c r="BS178" s="60"/>
      <c r="BT178" s="60"/>
      <c r="BU178" s="60"/>
      <c r="BV178" s="60"/>
      <c r="BW178" s="60"/>
      <c r="BX178" s="60"/>
      <c r="BY178" s="60"/>
      <c r="BZ178" s="60"/>
      <c r="CA178" s="60"/>
      <c r="CB178" s="60"/>
      <c r="CC178" s="60"/>
      <c r="CD178" s="60"/>
      <c r="CE178" s="60"/>
      <c r="CF178" s="60"/>
      <c r="CG178" s="60"/>
      <c r="CH178" s="60"/>
      <c r="CI178" s="60"/>
      <c r="CJ178" s="60"/>
      <c r="CK178" s="60"/>
      <c r="CL178" s="60"/>
      <c r="CM178" s="60"/>
      <c r="CN178" s="60"/>
      <c r="CO178" s="60"/>
      <c r="CP178" s="60"/>
      <c r="CQ178" s="60"/>
      <c r="CR178" s="60"/>
      <c r="CS178" s="60"/>
      <c r="CT178" s="60"/>
      <c r="CU178" s="60"/>
      <c r="CV178" s="60"/>
      <c r="CW178" s="60"/>
      <c r="CX178" s="60"/>
      <c r="CY178" s="60"/>
      <c r="CZ178" s="60"/>
      <c r="DA178" s="60"/>
      <c r="DB178" s="60"/>
      <c r="DC178" s="60"/>
      <c r="DD178" s="60"/>
      <c r="DE178" s="60"/>
      <c r="DF178" s="60"/>
      <c r="DG178" s="60"/>
      <c r="DH178" s="60"/>
      <c r="DI178" s="60"/>
      <c r="DJ178" s="60"/>
      <c r="DK178" s="60"/>
      <c r="DL178" s="60"/>
      <c r="DM178" s="60"/>
      <c r="DN178" s="60"/>
      <c r="DO178" s="60"/>
      <c r="DP178" s="60"/>
      <c r="DQ178" s="60"/>
      <c r="DR178" s="60"/>
      <c r="DS178" s="60"/>
      <c r="DT178" s="60"/>
      <c r="DU178" s="60"/>
      <c r="DV178" s="60"/>
      <c r="DW178" s="60"/>
      <c r="DX178" s="60"/>
      <c r="DY178" s="60"/>
      <c r="DZ178" s="60"/>
      <c r="EA178" s="60"/>
      <c r="EB178" s="60"/>
      <c r="EC178" s="60"/>
      <c r="ED178" s="60"/>
      <c r="EE178" s="60"/>
      <c r="EF178" s="60"/>
      <c r="EG178" s="60"/>
      <c r="EH178" s="60"/>
      <c r="EI178" s="60"/>
      <c r="EJ178" s="60"/>
      <c r="EK178" s="60"/>
      <c r="EL178" s="60"/>
      <c r="EM178" s="60"/>
      <c r="EN178" s="60"/>
      <c r="EO178" s="60"/>
      <c r="EP178" s="60"/>
      <c r="EQ178" s="60"/>
      <c r="ER178" s="60"/>
      <c r="ES178" s="60"/>
      <c r="ET178" s="60"/>
      <c r="EU178" s="60"/>
      <c r="EV178" s="60"/>
      <c r="EW178" s="60"/>
      <c r="EX178" s="60"/>
      <c r="EY178" s="60"/>
      <c r="EZ178" s="60"/>
      <c r="FA178" s="60"/>
      <c r="FB178" s="60"/>
      <c r="FC178" s="60"/>
      <c r="FD178" s="60"/>
      <c r="FE178" s="60"/>
      <c r="FF178" s="60"/>
      <c r="FG178" s="60"/>
      <c r="FH178" s="60"/>
      <c r="FI178" s="60"/>
      <c r="FJ178" s="60"/>
      <c r="FK178" s="60"/>
      <c r="FL178" s="60"/>
      <c r="FM178" s="60"/>
      <c r="FN178" s="60"/>
      <c r="FO178" s="60"/>
      <c r="FP178" s="60"/>
      <c r="FQ178" s="60"/>
      <c r="FR178" s="60"/>
      <c r="FS178" s="60"/>
      <c r="FT178" s="60"/>
      <c r="FU178" s="60"/>
      <c r="FV178" s="60"/>
      <c r="FW178" s="60"/>
      <c r="FX178" s="60"/>
      <c r="FY178" s="60"/>
      <c r="FZ178" s="60"/>
      <c r="GA178" s="60"/>
      <c r="GB178" s="60"/>
      <c r="GC178" s="60"/>
      <c r="GD178" s="60"/>
      <c r="GE178" s="60"/>
      <c r="GF178" s="60"/>
      <c r="GG178" s="60"/>
      <c r="GH178" s="60"/>
      <c r="GI178" s="60"/>
      <c r="GJ178" s="60"/>
      <c r="GK178" s="60"/>
      <c r="GL178" s="60"/>
      <c r="GM178" s="60"/>
      <c r="GN178" s="60"/>
      <c r="GO178" s="60"/>
      <c r="GP178" s="60"/>
      <c r="GQ178" s="60"/>
      <c r="GR178" s="60"/>
      <c r="GS178" s="60">
        <v>8.1680601652781295</v>
      </c>
      <c r="GT178" s="60">
        <v>259.57445778245</v>
      </c>
      <c r="GU178" s="60">
        <v>8.1913403749928602</v>
      </c>
      <c r="GV178" s="60">
        <v>259.57445778245</v>
      </c>
      <c r="GW178" s="60">
        <v>8.1600545629655592</v>
      </c>
      <c r="GX178" s="60">
        <v>258.62861474461903</v>
      </c>
      <c r="GY178" s="60">
        <v>8.1726307910026108</v>
      </c>
      <c r="GZ178" s="60">
        <v>258.62861474461903</v>
      </c>
      <c r="HA178" s="60">
        <v>8.0849353380611397</v>
      </c>
      <c r="HB178" s="60">
        <v>258.62861474461903</v>
      </c>
      <c r="HC178" s="60">
        <v>8.2477500159070303</v>
      </c>
      <c r="HD178" s="60">
        <v>258.62861474461903</v>
      </c>
      <c r="HE178" s="60"/>
      <c r="HF178" s="60"/>
      <c r="HG178" s="60"/>
      <c r="HH178" s="60"/>
      <c r="HI178" s="60"/>
      <c r="HJ178" s="60"/>
      <c r="HK178" s="60"/>
      <c r="HL178" s="60">
        <v>2.70742795705462E-2</v>
      </c>
      <c r="HM178" s="60">
        <v>2.32802097147271E-2</v>
      </c>
      <c r="HN178" s="60">
        <v>2.32802097147271E-2</v>
      </c>
      <c r="HO178" s="60">
        <v>8.1680601652781295</v>
      </c>
    </row>
    <row r="179" spans="1:223" ht="12" customHeight="1" x14ac:dyDescent="0.35">
      <c r="A179" s="61">
        <v>117</v>
      </c>
      <c r="B179" s="83">
        <v>8.1378656002717502</v>
      </c>
      <c r="C179" s="83">
        <v>8.0970242507490404</v>
      </c>
      <c r="D179" s="83">
        <v>4.0841349522708001E-2</v>
      </c>
      <c r="E179" s="83">
        <v>0.99102180913999205</v>
      </c>
      <c r="F179" s="83">
        <v>0.99375477279519098</v>
      </c>
      <c r="G179" s="83">
        <v>0.99373002634076901</v>
      </c>
      <c r="H179" s="83">
        <v>5.4927145309603097E-3</v>
      </c>
      <c r="I179" s="83">
        <v>2.7271405355062299E-3</v>
      </c>
      <c r="J179" s="83">
        <v>7.3851265592919005E-2</v>
      </c>
      <c r="K179" s="83">
        <v>4.1066918382046798E-2</v>
      </c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  <c r="BQ179" s="60"/>
      <c r="BR179" s="60"/>
      <c r="BS179" s="60"/>
      <c r="BT179" s="60"/>
      <c r="BU179" s="60"/>
      <c r="BV179" s="60"/>
      <c r="BW179" s="60"/>
      <c r="BX179" s="60"/>
      <c r="BY179" s="60"/>
      <c r="BZ179" s="60"/>
      <c r="CA179" s="60"/>
      <c r="CB179" s="60"/>
      <c r="CC179" s="60"/>
      <c r="CD179" s="60"/>
      <c r="CE179" s="60"/>
      <c r="CF179" s="60"/>
      <c r="CG179" s="60"/>
      <c r="CH179" s="60"/>
      <c r="CI179" s="60"/>
      <c r="CJ179" s="60"/>
      <c r="CK179" s="60"/>
      <c r="CL179" s="60"/>
      <c r="CM179" s="60"/>
      <c r="CN179" s="60"/>
      <c r="CO179" s="60"/>
      <c r="CP179" s="60"/>
      <c r="CQ179" s="60"/>
      <c r="CR179" s="60"/>
      <c r="CS179" s="60"/>
      <c r="CT179" s="60"/>
      <c r="CU179" s="60"/>
      <c r="CV179" s="60"/>
      <c r="CW179" s="60"/>
      <c r="CX179" s="60"/>
      <c r="CY179" s="60"/>
      <c r="CZ179" s="60"/>
      <c r="DA179" s="60"/>
      <c r="DB179" s="60"/>
      <c r="DC179" s="60"/>
      <c r="DD179" s="60"/>
      <c r="DE179" s="60"/>
      <c r="DF179" s="60"/>
      <c r="DG179" s="60"/>
      <c r="DH179" s="60"/>
      <c r="DI179" s="60"/>
      <c r="DJ179" s="60"/>
      <c r="DK179" s="60"/>
      <c r="DL179" s="60"/>
      <c r="DM179" s="60"/>
      <c r="DN179" s="60"/>
      <c r="DO179" s="60"/>
      <c r="DP179" s="60"/>
      <c r="DQ179" s="60"/>
      <c r="DR179" s="60"/>
      <c r="DS179" s="60"/>
      <c r="DT179" s="60"/>
      <c r="DU179" s="60"/>
      <c r="DV179" s="60"/>
      <c r="DW179" s="60"/>
      <c r="DX179" s="60"/>
      <c r="DY179" s="60"/>
      <c r="DZ179" s="60"/>
      <c r="EA179" s="60"/>
      <c r="EB179" s="60"/>
      <c r="EC179" s="60"/>
      <c r="ED179" s="60"/>
      <c r="EE179" s="60"/>
      <c r="EF179" s="60"/>
      <c r="EG179" s="60"/>
      <c r="EH179" s="60"/>
      <c r="EI179" s="60"/>
      <c r="EJ179" s="60"/>
      <c r="EK179" s="60"/>
      <c r="EL179" s="60"/>
      <c r="EM179" s="60"/>
      <c r="EN179" s="60"/>
      <c r="EO179" s="60"/>
      <c r="EP179" s="60"/>
      <c r="EQ179" s="60"/>
      <c r="ER179" s="60"/>
      <c r="ES179" s="60"/>
      <c r="ET179" s="60"/>
      <c r="EU179" s="60"/>
      <c r="EV179" s="60"/>
      <c r="EW179" s="60"/>
      <c r="EX179" s="60"/>
      <c r="EY179" s="60"/>
      <c r="EZ179" s="60"/>
      <c r="FA179" s="60"/>
      <c r="FB179" s="60"/>
      <c r="FC179" s="60"/>
      <c r="FD179" s="60"/>
      <c r="FE179" s="60"/>
      <c r="FF179" s="60"/>
      <c r="FG179" s="60"/>
      <c r="FH179" s="60"/>
      <c r="FI179" s="60"/>
      <c r="FJ179" s="60"/>
      <c r="FK179" s="60"/>
      <c r="FL179" s="60"/>
      <c r="FM179" s="60"/>
      <c r="FN179" s="60"/>
      <c r="FO179" s="60"/>
      <c r="FP179" s="60"/>
      <c r="FQ179" s="60"/>
      <c r="FR179" s="60"/>
      <c r="FS179" s="60"/>
      <c r="FT179" s="60"/>
      <c r="FU179" s="60"/>
      <c r="FV179" s="60"/>
      <c r="FW179" s="60"/>
      <c r="FX179" s="60"/>
      <c r="FY179" s="60"/>
      <c r="FZ179" s="60"/>
      <c r="GA179" s="60"/>
      <c r="GB179" s="60"/>
      <c r="GC179" s="60"/>
      <c r="GD179" s="60"/>
      <c r="GE179" s="60"/>
      <c r="GF179" s="60"/>
      <c r="GG179" s="60"/>
      <c r="GH179" s="60"/>
      <c r="GI179" s="60"/>
      <c r="GJ179" s="60"/>
      <c r="GK179" s="60"/>
      <c r="GL179" s="60"/>
      <c r="GM179" s="60"/>
      <c r="GN179" s="60"/>
      <c r="GO179" s="60"/>
      <c r="GP179" s="60"/>
      <c r="GQ179" s="60"/>
      <c r="GR179" s="60"/>
      <c r="GS179" s="60">
        <v>8.2247758669816395</v>
      </c>
      <c r="GT179" s="60">
        <v>290.80852894200802</v>
      </c>
      <c r="GU179" s="60">
        <v>8.2138708689630295</v>
      </c>
      <c r="GV179" s="60">
        <v>290.80852894200802</v>
      </c>
      <c r="GW179" s="60">
        <v>8.1613002341606595</v>
      </c>
      <c r="GX179" s="60">
        <v>259.35724671484002</v>
      </c>
      <c r="GY179" s="60">
        <v>8.1740312605083894</v>
      </c>
      <c r="GZ179" s="60">
        <v>259.35724671484002</v>
      </c>
      <c r="HA179" s="60">
        <v>8.0862523933281292</v>
      </c>
      <c r="HB179" s="60">
        <v>259.35724671484002</v>
      </c>
      <c r="HC179" s="60">
        <v>8.2490791013409197</v>
      </c>
      <c r="HD179" s="60">
        <v>259.35724671484002</v>
      </c>
      <c r="HE179" s="60"/>
      <c r="HF179" s="60"/>
      <c r="HG179" s="60"/>
      <c r="HH179" s="60"/>
      <c r="HI179" s="60"/>
      <c r="HJ179" s="60"/>
      <c r="HK179" s="60"/>
      <c r="HL179" s="60">
        <v>-1.5415923719411299E-2</v>
      </c>
      <c r="HM179" s="60">
        <v>-1.09049980186118E-2</v>
      </c>
      <c r="HN179" s="60">
        <v>-1.09049980186118E-2</v>
      </c>
      <c r="HO179" s="60">
        <v>8.2247758669816395</v>
      </c>
    </row>
    <row r="180" spans="1:223" ht="12" customHeight="1" x14ac:dyDescent="0.35">
      <c r="A180" s="61">
        <v>118</v>
      </c>
      <c r="B180" s="83">
        <v>8.1373172670359999</v>
      </c>
      <c r="C180" s="83">
        <v>8.1108522962356595</v>
      </c>
      <c r="D180" s="83">
        <v>2.6464970800338598E-2</v>
      </c>
      <c r="E180" s="83">
        <v>0.64217670444033903</v>
      </c>
      <c r="F180" s="83">
        <v>0.64361151008908302</v>
      </c>
      <c r="G180" s="83">
        <v>0.64285882332841904</v>
      </c>
      <c r="H180" s="83">
        <v>4.45363800169714E-3</v>
      </c>
      <c r="I180" s="83">
        <v>9.2655463558369701E-4</v>
      </c>
      <c r="J180" s="83">
        <v>4.2997412484268298E-2</v>
      </c>
      <c r="K180" s="83">
        <v>2.6583363478137799E-2</v>
      </c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  <c r="BQ180" s="60"/>
      <c r="BR180" s="60"/>
      <c r="BS180" s="60"/>
      <c r="BT180" s="60"/>
      <c r="BU180" s="60"/>
      <c r="BV180" s="60"/>
      <c r="BW180" s="60"/>
      <c r="BX180" s="60"/>
      <c r="BY180" s="60"/>
      <c r="BZ180" s="60"/>
      <c r="CA180" s="60"/>
      <c r="CB180" s="60"/>
      <c r="CC180" s="60"/>
      <c r="CD180" s="60"/>
      <c r="CE180" s="60"/>
      <c r="CF180" s="60"/>
      <c r="CG180" s="60"/>
      <c r="CH180" s="60"/>
      <c r="CI180" s="60"/>
      <c r="CJ180" s="60"/>
      <c r="CK180" s="60"/>
      <c r="CL180" s="60"/>
      <c r="CM180" s="60"/>
      <c r="CN180" s="60"/>
      <c r="CO180" s="60"/>
      <c r="CP180" s="60"/>
      <c r="CQ180" s="60"/>
      <c r="CR180" s="60"/>
      <c r="CS180" s="60"/>
      <c r="CT180" s="60"/>
      <c r="CU180" s="60"/>
      <c r="CV180" s="60"/>
      <c r="CW180" s="60"/>
      <c r="CX180" s="60"/>
      <c r="CY180" s="60"/>
      <c r="CZ180" s="60"/>
      <c r="DA180" s="60"/>
      <c r="DB180" s="60"/>
      <c r="DC180" s="60"/>
      <c r="DD180" s="60"/>
      <c r="DE180" s="60"/>
      <c r="DF180" s="60"/>
      <c r="DG180" s="60"/>
      <c r="DH180" s="60"/>
      <c r="DI180" s="60"/>
      <c r="DJ180" s="60"/>
      <c r="DK180" s="60"/>
      <c r="DL180" s="60"/>
      <c r="DM180" s="60"/>
      <c r="DN180" s="60"/>
      <c r="DO180" s="60"/>
      <c r="DP180" s="60"/>
      <c r="DQ180" s="60"/>
      <c r="DR180" s="60"/>
      <c r="DS180" s="60"/>
      <c r="DT180" s="60"/>
      <c r="DU180" s="60"/>
      <c r="DV180" s="60"/>
      <c r="DW180" s="60"/>
      <c r="DX180" s="60"/>
      <c r="DY180" s="60"/>
      <c r="DZ180" s="60"/>
      <c r="EA180" s="60"/>
      <c r="EB180" s="60"/>
      <c r="EC180" s="60"/>
      <c r="ED180" s="60"/>
      <c r="EE180" s="60"/>
      <c r="EF180" s="60"/>
      <c r="EG180" s="60"/>
      <c r="EH180" s="60"/>
      <c r="EI180" s="60"/>
      <c r="EJ180" s="60"/>
      <c r="EK180" s="60"/>
      <c r="EL180" s="60"/>
      <c r="EM180" s="60"/>
      <c r="EN180" s="60"/>
      <c r="EO180" s="60"/>
      <c r="EP180" s="60"/>
      <c r="EQ180" s="60"/>
      <c r="ER180" s="60"/>
      <c r="ES180" s="60"/>
      <c r="ET180" s="60"/>
      <c r="EU180" s="60"/>
      <c r="EV180" s="60"/>
      <c r="EW180" s="60"/>
      <c r="EX180" s="60"/>
      <c r="EY180" s="60"/>
      <c r="EZ180" s="60"/>
      <c r="FA180" s="60"/>
      <c r="FB180" s="60"/>
      <c r="FC180" s="60"/>
      <c r="FD180" s="60"/>
      <c r="FE180" s="60"/>
      <c r="FF180" s="60"/>
      <c r="FG180" s="60"/>
      <c r="FH180" s="60"/>
      <c r="FI180" s="60"/>
      <c r="FJ180" s="60"/>
      <c r="FK180" s="60"/>
      <c r="FL180" s="60"/>
      <c r="FM180" s="60"/>
      <c r="FN180" s="60"/>
      <c r="FO180" s="60"/>
      <c r="FP180" s="60"/>
      <c r="FQ180" s="60"/>
      <c r="FR180" s="60"/>
      <c r="FS180" s="60"/>
      <c r="FT180" s="60"/>
      <c r="FU180" s="60"/>
      <c r="FV180" s="60"/>
      <c r="FW180" s="60"/>
      <c r="FX180" s="60"/>
      <c r="FY180" s="60"/>
      <c r="FZ180" s="60"/>
      <c r="GA180" s="60"/>
      <c r="GB180" s="60"/>
      <c r="GC180" s="60"/>
      <c r="GD180" s="60"/>
      <c r="GE180" s="60"/>
      <c r="GF180" s="60"/>
      <c r="GG180" s="60"/>
      <c r="GH180" s="60"/>
      <c r="GI180" s="60"/>
      <c r="GJ180" s="60"/>
      <c r="GK180" s="60"/>
      <c r="GL180" s="60"/>
      <c r="GM180" s="60"/>
      <c r="GN180" s="60"/>
      <c r="GO180" s="60"/>
      <c r="GP180" s="60"/>
      <c r="GQ180" s="60"/>
      <c r="GR180" s="60"/>
      <c r="GS180" s="60">
        <v>8.22605101185707</v>
      </c>
      <c r="GT180" s="60">
        <v>291.51076773270597</v>
      </c>
      <c r="GU180" s="60">
        <v>8.2127943586582308</v>
      </c>
      <c r="GV180" s="60">
        <v>291.51076773270597</v>
      </c>
      <c r="GW180" s="60">
        <v>8.16135560036148</v>
      </c>
      <c r="GX180" s="60">
        <v>259.38965592683002</v>
      </c>
      <c r="GY180" s="60">
        <v>8.1740935934182808</v>
      </c>
      <c r="GZ180" s="60">
        <v>259.38965592683002</v>
      </c>
      <c r="HA180" s="60">
        <v>8.0863109704543508</v>
      </c>
      <c r="HB180" s="60">
        <v>259.38965592683002</v>
      </c>
      <c r="HC180" s="60">
        <v>8.2491382233253994</v>
      </c>
      <c r="HD180" s="60">
        <v>259.38965592683002</v>
      </c>
      <c r="HE180" s="60"/>
      <c r="HF180" s="60"/>
      <c r="HG180" s="60"/>
      <c r="HH180" s="60"/>
      <c r="HI180" s="60"/>
      <c r="HJ180" s="60"/>
      <c r="HK180" s="60"/>
      <c r="HL180" s="60">
        <v>-1.9881218293927201E-2</v>
      </c>
      <c r="HM180" s="60">
        <v>-1.32566531988392E-2</v>
      </c>
      <c r="HN180" s="60">
        <v>-1.32566531988392E-2</v>
      </c>
      <c r="HO180" s="60">
        <v>8.22605101185707</v>
      </c>
    </row>
    <row r="181" spans="1:223" ht="12" customHeight="1" x14ac:dyDescent="0.35">
      <c r="A181" s="61">
        <v>119</v>
      </c>
      <c r="B181" s="83">
        <v>8.1159741889314994</v>
      </c>
      <c r="C181" s="83">
        <v>8.0952800823520494</v>
      </c>
      <c r="D181" s="83">
        <v>2.0694106579446401E-2</v>
      </c>
      <c r="E181" s="83">
        <v>0.50214577090543999</v>
      </c>
      <c r="F181" s="83">
        <v>0.50357395622173295</v>
      </c>
      <c r="G181" s="83">
        <v>0.50282388682240797</v>
      </c>
      <c r="H181" s="83">
        <v>5.6641534439650304E-3</v>
      </c>
      <c r="I181" s="83">
        <v>7.2226811070108695E-4</v>
      </c>
      <c r="J181" s="83">
        <v>3.7950443684156697E-2</v>
      </c>
      <c r="K181" s="83">
        <v>2.0811988877925E-2</v>
      </c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  <c r="BQ181" s="60"/>
      <c r="BR181" s="60"/>
      <c r="BS181" s="60"/>
      <c r="BT181" s="60"/>
      <c r="BU181" s="60"/>
      <c r="BV181" s="60"/>
      <c r="BW181" s="60"/>
      <c r="BX181" s="60"/>
      <c r="BY181" s="60"/>
      <c r="BZ181" s="60"/>
      <c r="CA181" s="60"/>
      <c r="CB181" s="60"/>
      <c r="CC181" s="60"/>
      <c r="CD181" s="60"/>
      <c r="CE181" s="60"/>
      <c r="CF181" s="60"/>
      <c r="CG181" s="60"/>
      <c r="CH181" s="60"/>
      <c r="CI181" s="60"/>
      <c r="CJ181" s="60"/>
      <c r="CK181" s="60"/>
      <c r="CL181" s="60"/>
      <c r="CM181" s="60"/>
      <c r="CN181" s="60"/>
      <c r="CO181" s="60"/>
      <c r="CP181" s="60"/>
      <c r="CQ181" s="60"/>
      <c r="CR181" s="60"/>
      <c r="CS181" s="60"/>
      <c r="CT181" s="60"/>
      <c r="CU181" s="60"/>
      <c r="CV181" s="60"/>
      <c r="CW181" s="60"/>
      <c r="CX181" s="60"/>
      <c r="CY181" s="60"/>
      <c r="CZ181" s="60"/>
      <c r="DA181" s="60"/>
      <c r="DB181" s="60"/>
      <c r="DC181" s="60"/>
      <c r="DD181" s="60"/>
      <c r="DE181" s="60"/>
      <c r="DF181" s="60"/>
      <c r="DG181" s="60"/>
      <c r="DH181" s="60"/>
      <c r="DI181" s="60"/>
      <c r="DJ181" s="60"/>
      <c r="DK181" s="60"/>
      <c r="DL181" s="60"/>
      <c r="DM181" s="60"/>
      <c r="DN181" s="60"/>
      <c r="DO181" s="60"/>
      <c r="DP181" s="60"/>
      <c r="DQ181" s="60"/>
      <c r="DR181" s="60"/>
      <c r="DS181" s="60"/>
      <c r="DT181" s="60"/>
      <c r="DU181" s="60"/>
      <c r="DV181" s="60"/>
      <c r="DW181" s="60"/>
      <c r="DX181" s="60"/>
      <c r="DY181" s="60"/>
      <c r="DZ181" s="60"/>
      <c r="EA181" s="60"/>
      <c r="EB181" s="60"/>
      <c r="EC181" s="60"/>
      <c r="ED181" s="60"/>
      <c r="EE181" s="60"/>
      <c r="EF181" s="60"/>
      <c r="EG181" s="60"/>
      <c r="EH181" s="60"/>
      <c r="EI181" s="60"/>
      <c r="EJ181" s="60"/>
      <c r="EK181" s="60"/>
      <c r="EL181" s="60"/>
      <c r="EM181" s="60"/>
      <c r="EN181" s="60"/>
      <c r="EO181" s="60"/>
      <c r="EP181" s="60"/>
      <c r="EQ181" s="60"/>
      <c r="ER181" s="60"/>
      <c r="ES181" s="60"/>
      <c r="ET181" s="60"/>
      <c r="EU181" s="60"/>
      <c r="EV181" s="60"/>
      <c r="EW181" s="60"/>
      <c r="EX181" s="60"/>
      <c r="EY181" s="60"/>
      <c r="EZ181" s="60"/>
      <c r="FA181" s="60"/>
      <c r="FB181" s="60"/>
      <c r="FC181" s="60"/>
      <c r="FD181" s="60"/>
      <c r="FE181" s="60"/>
      <c r="FF181" s="60"/>
      <c r="FG181" s="60"/>
      <c r="FH181" s="60"/>
      <c r="FI181" s="60"/>
      <c r="FJ181" s="60"/>
      <c r="FK181" s="60"/>
      <c r="FL181" s="60"/>
      <c r="FM181" s="60"/>
      <c r="FN181" s="60"/>
      <c r="FO181" s="60"/>
      <c r="FP181" s="60"/>
      <c r="FQ181" s="60"/>
      <c r="FR181" s="60"/>
      <c r="FS181" s="60"/>
      <c r="FT181" s="60"/>
      <c r="FU181" s="60"/>
      <c r="FV181" s="60"/>
      <c r="FW181" s="60"/>
      <c r="FX181" s="60"/>
      <c r="FY181" s="60"/>
      <c r="FZ181" s="60"/>
      <c r="GA181" s="60"/>
      <c r="GB181" s="60"/>
      <c r="GC181" s="60"/>
      <c r="GD181" s="60"/>
      <c r="GE181" s="60"/>
      <c r="GF181" s="60"/>
      <c r="GG181" s="60"/>
      <c r="GH181" s="60"/>
      <c r="GI181" s="60"/>
      <c r="GJ181" s="60"/>
      <c r="GK181" s="60"/>
      <c r="GL181" s="60"/>
      <c r="GM181" s="60"/>
      <c r="GN181" s="60"/>
      <c r="GO181" s="60"/>
      <c r="GP181" s="60"/>
      <c r="GQ181" s="60"/>
      <c r="GR181" s="60"/>
      <c r="GS181" s="60">
        <v>8.2184279420428297</v>
      </c>
      <c r="GT181" s="60">
        <v>287.31264449909202</v>
      </c>
      <c r="GU181" s="60">
        <v>8.2116752210606005</v>
      </c>
      <c r="GV181" s="60">
        <v>287.31264449909202</v>
      </c>
      <c r="GW181" s="60">
        <v>8.1616712410255996</v>
      </c>
      <c r="GX181" s="60">
        <v>259.57445778245</v>
      </c>
      <c r="GY181" s="60">
        <v>8.1744490895306594</v>
      </c>
      <c r="GZ181" s="60">
        <v>259.57445778245</v>
      </c>
      <c r="HA181" s="60">
        <v>8.0866449774707601</v>
      </c>
      <c r="HB181" s="60">
        <v>259.57445778245</v>
      </c>
      <c r="HC181" s="60">
        <v>8.2494753530855007</v>
      </c>
      <c r="HD181" s="60">
        <v>259.57445778245</v>
      </c>
      <c r="HE181" s="60"/>
      <c r="HF181" s="60"/>
      <c r="HG181" s="60"/>
      <c r="HH181" s="60"/>
      <c r="HI181" s="60"/>
      <c r="HJ181" s="60"/>
      <c r="HK181" s="60"/>
      <c r="HL181" s="60">
        <v>-1.11257258757272E-2</v>
      </c>
      <c r="HM181" s="60">
        <v>-6.7527209822291203E-3</v>
      </c>
      <c r="HN181" s="60">
        <v>-6.7527209822291203E-3</v>
      </c>
      <c r="HO181" s="60">
        <v>8.2184279420428297</v>
      </c>
    </row>
    <row r="182" spans="1:223" ht="12" customHeight="1" x14ac:dyDescent="0.35">
      <c r="A182" s="61">
        <v>120</v>
      </c>
      <c r="B182" s="83">
        <v>8.1839348099648301</v>
      </c>
      <c r="C182" s="83">
        <v>8.1733933853326892</v>
      </c>
      <c r="D182" s="83">
        <v>1.0541424632140899E-2</v>
      </c>
      <c r="E182" s="83">
        <v>0.25578933683493199</v>
      </c>
      <c r="F182" s="83">
        <v>0.25667052803291301</v>
      </c>
      <c r="G182" s="83">
        <v>0.25619234538619001</v>
      </c>
      <c r="H182" s="83">
        <v>6.854535027286E-3</v>
      </c>
      <c r="I182" s="83">
        <v>2.27345911634495E-4</v>
      </c>
      <c r="J182" s="83">
        <v>2.1283777869114302E-2</v>
      </c>
      <c r="K182" s="83">
        <v>1.0614179900051699E-2</v>
      </c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0"/>
      <c r="BL182" s="60"/>
      <c r="BM182" s="60"/>
      <c r="BN182" s="60"/>
      <c r="BO182" s="60"/>
      <c r="BP182" s="60"/>
      <c r="BQ182" s="60"/>
      <c r="BR182" s="60"/>
      <c r="BS182" s="60"/>
      <c r="BT182" s="60"/>
      <c r="BU182" s="60"/>
      <c r="BV182" s="60"/>
      <c r="BW182" s="60"/>
      <c r="BX182" s="60"/>
      <c r="BY182" s="60"/>
      <c r="BZ182" s="60"/>
      <c r="CA182" s="60"/>
      <c r="CB182" s="60"/>
      <c r="CC182" s="60"/>
      <c r="CD182" s="60"/>
      <c r="CE182" s="60"/>
      <c r="CF182" s="60"/>
      <c r="CG182" s="60"/>
      <c r="CH182" s="60"/>
      <c r="CI182" s="60"/>
      <c r="CJ182" s="60"/>
      <c r="CK182" s="60"/>
      <c r="CL182" s="60"/>
      <c r="CM182" s="60"/>
      <c r="CN182" s="60"/>
      <c r="CO182" s="60"/>
      <c r="CP182" s="60"/>
      <c r="CQ182" s="60"/>
      <c r="CR182" s="60"/>
      <c r="CS182" s="60"/>
      <c r="CT182" s="60"/>
      <c r="CU182" s="60"/>
      <c r="CV182" s="60"/>
      <c r="CW182" s="60"/>
      <c r="CX182" s="60"/>
      <c r="CY182" s="60"/>
      <c r="CZ182" s="60"/>
      <c r="DA182" s="60"/>
      <c r="DB182" s="60"/>
      <c r="DC182" s="60"/>
      <c r="DD182" s="60"/>
      <c r="DE182" s="60"/>
      <c r="DF182" s="60"/>
      <c r="DG182" s="60"/>
      <c r="DH182" s="60"/>
      <c r="DI182" s="60"/>
      <c r="DJ182" s="60"/>
      <c r="DK182" s="60"/>
      <c r="DL182" s="60"/>
      <c r="DM182" s="60"/>
      <c r="DN182" s="60"/>
      <c r="DO182" s="60"/>
      <c r="DP182" s="60"/>
      <c r="DQ182" s="60"/>
      <c r="DR182" s="60"/>
      <c r="DS182" s="60"/>
      <c r="DT182" s="60"/>
      <c r="DU182" s="60"/>
      <c r="DV182" s="60"/>
      <c r="DW182" s="60"/>
      <c r="DX182" s="60"/>
      <c r="DY182" s="60"/>
      <c r="DZ182" s="60"/>
      <c r="EA182" s="60"/>
      <c r="EB182" s="60"/>
      <c r="EC182" s="60"/>
      <c r="ED182" s="60"/>
      <c r="EE182" s="60"/>
      <c r="EF182" s="60"/>
      <c r="EG182" s="60"/>
      <c r="EH182" s="60"/>
      <c r="EI182" s="60"/>
      <c r="EJ182" s="60"/>
      <c r="EK182" s="60"/>
      <c r="EL182" s="60"/>
      <c r="EM182" s="60"/>
      <c r="EN182" s="60"/>
      <c r="EO182" s="60"/>
      <c r="EP182" s="60"/>
      <c r="EQ182" s="60"/>
      <c r="ER182" s="60"/>
      <c r="ES182" s="60"/>
      <c r="ET182" s="60"/>
      <c r="EU182" s="60"/>
      <c r="EV182" s="60"/>
      <c r="EW182" s="60"/>
      <c r="EX182" s="60"/>
      <c r="EY182" s="60"/>
      <c r="EZ182" s="60"/>
      <c r="FA182" s="60"/>
      <c r="FB182" s="60"/>
      <c r="FC182" s="60"/>
      <c r="FD182" s="60"/>
      <c r="FE182" s="60"/>
      <c r="FF182" s="60"/>
      <c r="FG182" s="60"/>
      <c r="FH182" s="60"/>
      <c r="FI182" s="60"/>
      <c r="FJ182" s="60"/>
      <c r="FK182" s="60"/>
      <c r="FL182" s="60"/>
      <c r="FM182" s="60"/>
      <c r="FN182" s="60"/>
      <c r="FO182" s="60"/>
      <c r="FP182" s="60"/>
      <c r="FQ182" s="60"/>
      <c r="FR182" s="60"/>
      <c r="FS182" s="60"/>
      <c r="FT182" s="60"/>
      <c r="FU182" s="60"/>
      <c r="FV182" s="60"/>
      <c r="FW182" s="60"/>
      <c r="FX182" s="60"/>
      <c r="FY182" s="60"/>
      <c r="FZ182" s="60"/>
      <c r="GA182" s="60"/>
      <c r="GB182" s="60"/>
      <c r="GC182" s="60"/>
      <c r="GD182" s="60"/>
      <c r="GE182" s="60"/>
      <c r="GF182" s="60"/>
      <c r="GG182" s="60"/>
      <c r="GH182" s="60"/>
      <c r="GI182" s="60"/>
      <c r="GJ182" s="60"/>
      <c r="GK182" s="60"/>
      <c r="GL182" s="60"/>
      <c r="GM182" s="60"/>
      <c r="GN182" s="60"/>
      <c r="GO182" s="60"/>
      <c r="GP182" s="60"/>
      <c r="GQ182" s="60"/>
      <c r="GR182" s="60"/>
      <c r="GS182" s="60">
        <v>8.16628476921003</v>
      </c>
      <c r="GT182" s="60">
        <v>258.59672418378199</v>
      </c>
      <c r="GU182" s="60">
        <v>8.2065560979784795</v>
      </c>
      <c r="GV182" s="60">
        <v>258.59672418378199</v>
      </c>
      <c r="GW182" s="60">
        <v>8.1623468053580002</v>
      </c>
      <c r="GX182" s="60">
        <v>259.97020445615499</v>
      </c>
      <c r="GY182" s="60">
        <v>8.1752107409990007</v>
      </c>
      <c r="GZ182" s="60">
        <v>259.97020445615499</v>
      </c>
      <c r="HA182" s="60">
        <v>8.0873601962893904</v>
      </c>
      <c r="HB182" s="60">
        <v>259.97020445615499</v>
      </c>
      <c r="HC182" s="60">
        <v>8.2501973500676193</v>
      </c>
      <c r="HD182" s="60">
        <v>259.97020445615499</v>
      </c>
      <c r="HE182" s="60"/>
      <c r="HF182" s="60"/>
      <c r="HG182" s="60"/>
      <c r="HH182" s="60"/>
      <c r="HI182" s="60"/>
      <c r="HJ182" s="60"/>
      <c r="HK182" s="60"/>
      <c r="HL182" s="60">
        <v>4.7337961357202599E-2</v>
      </c>
      <c r="HM182" s="60">
        <v>4.0271328768451298E-2</v>
      </c>
      <c r="HN182" s="60">
        <v>4.0271328768451298E-2</v>
      </c>
      <c r="HO182" s="60">
        <v>8.16628476921003</v>
      </c>
    </row>
    <row r="183" spans="1:223" ht="12" customHeight="1" x14ac:dyDescent="0.35">
      <c r="A183" s="61">
        <v>121</v>
      </c>
      <c r="B183" s="83">
        <v>8.1844751710071808</v>
      </c>
      <c r="C183" s="83">
        <v>8.1714488108572407</v>
      </c>
      <c r="D183" s="83">
        <v>1.30263601499419E-2</v>
      </c>
      <c r="E183" s="83">
        <v>0.31608669040494802</v>
      </c>
      <c r="F183" s="83">
        <v>0.31713572008052798</v>
      </c>
      <c r="G183" s="83">
        <v>0.31656677524175098</v>
      </c>
      <c r="H183" s="83">
        <v>6.6047096282267504E-3</v>
      </c>
      <c r="I183" s="83">
        <v>3.34342786944745E-4</v>
      </c>
      <c r="J183" s="83">
        <v>2.5812564150837901E-2</v>
      </c>
      <c r="K183" s="83">
        <v>1.31129674925948E-2</v>
      </c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0"/>
      <c r="BL183" s="60"/>
      <c r="BM183" s="60"/>
      <c r="BN183" s="60"/>
      <c r="BO183" s="60"/>
      <c r="BP183" s="60"/>
      <c r="BQ183" s="60"/>
      <c r="BR183" s="60"/>
      <c r="BS183" s="60"/>
      <c r="BT183" s="60"/>
      <c r="BU183" s="60"/>
      <c r="BV183" s="60"/>
      <c r="BW183" s="60"/>
      <c r="BX183" s="60"/>
      <c r="BY183" s="60"/>
      <c r="BZ183" s="60"/>
      <c r="CA183" s="60"/>
      <c r="CB183" s="60"/>
      <c r="CC183" s="60"/>
      <c r="CD183" s="60"/>
      <c r="CE183" s="60"/>
      <c r="CF183" s="60"/>
      <c r="CG183" s="60"/>
      <c r="CH183" s="60"/>
      <c r="CI183" s="60"/>
      <c r="CJ183" s="60"/>
      <c r="CK183" s="60"/>
      <c r="CL183" s="60"/>
      <c r="CM183" s="60"/>
      <c r="CN183" s="60"/>
      <c r="CO183" s="60"/>
      <c r="CP183" s="60"/>
      <c r="CQ183" s="60"/>
      <c r="CR183" s="60"/>
      <c r="CS183" s="60"/>
      <c r="CT183" s="60"/>
      <c r="CU183" s="60"/>
      <c r="CV183" s="60"/>
      <c r="CW183" s="60"/>
      <c r="CX183" s="60"/>
      <c r="CY183" s="60"/>
      <c r="CZ183" s="60"/>
      <c r="DA183" s="60"/>
      <c r="DB183" s="60"/>
      <c r="DC183" s="60"/>
      <c r="DD183" s="60"/>
      <c r="DE183" s="60"/>
      <c r="DF183" s="60"/>
      <c r="DG183" s="60"/>
      <c r="DH183" s="60"/>
      <c r="DI183" s="60"/>
      <c r="DJ183" s="60"/>
      <c r="DK183" s="60"/>
      <c r="DL183" s="60"/>
      <c r="DM183" s="60"/>
      <c r="DN183" s="60"/>
      <c r="DO183" s="60"/>
      <c r="DP183" s="60"/>
      <c r="DQ183" s="60"/>
      <c r="DR183" s="60"/>
      <c r="DS183" s="60"/>
      <c r="DT183" s="60"/>
      <c r="DU183" s="60"/>
      <c r="DV183" s="60"/>
      <c r="DW183" s="60"/>
      <c r="DX183" s="60"/>
      <c r="DY183" s="60"/>
      <c r="DZ183" s="60"/>
      <c r="EA183" s="60"/>
      <c r="EB183" s="60"/>
      <c r="EC183" s="60"/>
      <c r="ED183" s="60"/>
      <c r="EE183" s="60"/>
      <c r="EF183" s="60"/>
      <c r="EG183" s="60"/>
      <c r="EH183" s="60"/>
      <c r="EI183" s="60"/>
      <c r="EJ183" s="60"/>
      <c r="EK183" s="60"/>
      <c r="EL183" s="60"/>
      <c r="EM183" s="60"/>
      <c r="EN183" s="60"/>
      <c r="EO183" s="60"/>
      <c r="EP183" s="60"/>
      <c r="EQ183" s="60"/>
      <c r="ER183" s="60"/>
      <c r="ES183" s="60"/>
      <c r="ET183" s="60"/>
      <c r="EU183" s="60"/>
      <c r="EV183" s="60"/>
      <c r="EW183" s="60"/>
      <c r="EX183" s="60"/>
      <c r="EY183" s="60"/>
      <c r="EZ183" s="60"/>
      <c r="FA183" s="60"/>
      <c r="FB183" s="60"/>
      <c r="FC183" s="60"/>
      <c r="FD183" s="60"/>
      <c r="FE183" s="60"/>
      <c r="FF183" s="60"/>
      <c r="FG183" s="60"/>
      <c r="FH183" s="60"/>
      <c r="FI183" s="60"/>
      <c r="FJ183" s="60"/>
      <c r="FK183" s="60"/>
      <c r="FL183" s="60"/>
      <c r="FM183" s="60"/>
      <c r="FN183" s="60"/>
      <c r="FO183" s="60"/>
      <c r="FP183" s="60"/>
      <c r="FQ183" s="60"/>
      <c r="FR183" s="60"/>
      <c r="FS183" s="60"/>
      <c r="FT183" s="60"/>
      <c r="FU183" s="60"/>
      <c r="FV183" s="60"/>
      <c r="FW183" s="60"/>
      <c r="FX183" s="60"/>
      <c r="FY183" s="60"/>
      <c r="FZ183" s="60"/>
      <c r="GA183" s="60"/>
      <c r="GB183" s="60"/>
      <c r="GC183" s="60"/>
      <c r="GD183" s="60"/>
      <c r="GE183" s="60"/>
      <c r="GF183" s="60"/>
      <c r="GG183" s="60"/>
      <c r="GH183" s="60"/>
      <c r="GI183" s="60"/>
      <c r="GJ183" s="60"/>
      <c r="GK183" s="60"/>
      <c r="GL183" s="60"/>
      <c r="GM183" s="60"/>
      <c r="GN183" s="60"/>
      <c r="GO183" s="60"/>
      <c r="GP183" s="60"/>
      <c r="GQ183" s="60"/>
      <c r="GR183" s="60"/>
      <c r="GS183" s="60">
        <v>8.1659123495543504</v>
      </c>
      <c r="GT183" s="60">
        <v>258.391627858118</v>
      </c>
      <c r="GU183" s="60">
        <v>8.20675573731687</v>
      </c>
      <c r="GV183" s="60">
        <v>258.391627858118</v>
      </c>
      <c r="GW183" s="60">
        <v>8.1626664986454394</v>
      </c>
      <c r="GX183" s="60">
        <v>260.157582783213</v>
      </c>
      <c r="GY183" s="60">
        <v>8.1755715413461498</v>
      </c>
      <c r="GZ183" s="60">
        <v>260.157582783213</v>
      </c>
      <c r="HA183" s="60">
        <v>8.0876988168249504</v>
      </c>
      <c r="HB183" s="60">
        <v>260.157582783213</v>
      </c>
      <c r="HC183" s="60">
        <v>8.2505392231666406</v>
      </c>
      <c r="HD183" s="60">
        <v>260.157582783213</v>
      </c>
      <c r="HE183" s="60"/>
      <c r="HF183" s="60"/>
      <c r="HG183" s="60"/>
      <c r="HH183" s="60"/>
      <c r="HI183" s="60"/>
      <c r="HJ183" s="60"/>
      <c r="HK183" s="60"/>
      <c r="HL183" s="60">
        <v>4.9790039933134203E-2</v>
      </c>
      <c r="HM183" s="60">
        <v>4.0843387762524899E-2</v>
      </c>
      <c r="HN183" s="60">
        <v>4.0843387762524899E-2</v>
      </c>
      <c r="HO183" s="60">
        <v>8.1659123495543504</v>
      </c>
    </row>
    <row r="184" spans="1:223" ht="12" customHeight="1" x14ac:dyDescent="0.35">
      <c r="A184" s="61">
        <v>122</v>
      </c>
      <c r="B184" s="83">
        <v>8.1915680772668793</v>
      </c>
      <c r="C184" s="83">
        <v>8.2007226884593294</v>
      </c>
      <c r="D184" s="83">
        <v>-9.1546111924483108E-3</v>
      </c>
      <c r="E184" s="83">
        <v>-0.222138089263408</v>
      </c>
      <c r="F184" s="83">
        <v>-0.22343271808842699</v>
      </c>
      <c r="G184" s="83">
        <v>-0.223009367415614</v>
      </c>
      <c r="H184" s="83">
        <v>1.1554960468855501E-2</v>
      </c>
      <c r="I184" s="83">
        <v>2.9179609776700698E-4</v>
      </c>
      <c r="J184" s="83">
        <v>-2.41118800609115E-2</v>
      </c>
      <c r="K184" s="83">
        <v>-9.2616289488292401E-3</v>
      </c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V184" s="60"/>
      <c r="BW184" s="60"/>
      <c r="BX184" s="60"/>
      <c r="BY184" s="60"/>
      <c r="BZ184" s="60"/>
      <c r="CA184" s="60"/>
      <c r="CB184" s="60"/>
      <c r="CC184" s="60"/>
      <c r="CD184" s="60"/>
      <c r="CE184" s="60"/>
      <c r="CF184" s="60"/>
      <c r="CG184" s="60"/>
      <c r="CH184" s="60"/>
      <c r="CI184" s="60"/>
      <c r="CJ184" s="60"/>
      <c r="CK184" s="60"/>
      <c r="CL184" s="60"/>
      <c r="CM184" s="60"/>
      <c r="CN184" s="60"/>
      <c r="CO184" s="60"/>
      <c r="CP184" s="60"/>
      <c r="CQ184" s="60"/>
      <c r="CR184" s="60"/>
      <c r="CS184" s="60"/>
      <c r="CT184" s="60"/>
      <c r="CU184" s="60"/>
      <c r="CV184" s="60"/>
      <c r="CW184" s="60"/>
      <c r="CX184" s="60"/>
      <c r="CY184" s="60"/>
      <c r="CZ184" s="60"/>
      <c r="DA184" s="60"/>
      <c r="DB184" s="60"/>
      <c r="DC184" s="60"/>
      <c r="DD184" s="60"/>
      <c r="DE184" s="60"/>
      <c r="DF184" s="60"/>
      <c r="DG184" s="60"/>
      <c r="DH184" s="60"/>
      <c r="DI184" s="60"/>
      <c r="DJ184" s="60"/>
      <c r="DK184" s="60"/>
      <c r="DL184" s="60"/>
      <c r="DM184" s="60"/>
      <c r="DN184" s="60"/>
      <c r="DO184" s="60"/>
      <c r="DP184" s="60"/>
      <c r="DQ184" s="60"/>
      <c r="DR184" s="60"/>
      <c r="DS184" s="60"/>
      <c r="DT184" s="60"/>
      <c r="DU184" s="60"/>
      <c r="DV184" s="60"/>
      <c r="DW184" s="60"/>
      <c r="DX184" s="60"/>
      <c r="DY184" s="60"/>
      <c r="DZ184" s="60"/>
      <c r="EA184" s="60"/>
      <c r="EB184" s="60"/>
      <c r="EC184" s="60"/>
      <c r="ED184" s="60"/>
      <c r="EE184" s="60"/>
      <c r="EF184" s="60"/>
      <c r="EG184" s="60"/>
      <c r="EH184" s="60"/>
      <c r="EI184" s="60"/>
      <c r="EJ184" s="60"/>
      <c r="EK184" s="60"/>
      <c r="EL184" s="60"/>
      <c r="EM184" s="60"/>
      <c r="EN184" s="60"/>
      <c r="EO184" s="60"/>
      <c r="EP184" s="60"/>
      <c r="EQ184" s="60"/>
      <c r="ER184" s="60"/>
      <c r="ES184" s="60"/>
      <c r="ET184" s="60"/>
      <c r="EU184" s="60"/>
      <c r="EV184" s="60"/>
      <c r="EW184" s="60"/>
      <c r="EX184" s="60"/>
      <c r="EY184" s="60"/>
      <c r="EZ184" s="60"/>
      <c r="FA184" s="60"/>
      <c r="FB184" s="60"/>
      <c r="FC184" s="60"/>
      <c r="FD184" s="60"/>
      <c r="FE184" s="60"/>
      <c r="FF184" s="60"/>
      <c r="FG184" s="60"/>
      <c r="FH184" s="60"/>
      <c r="FI184" s="60"/>
      <c r="FJ184" s="60"/>
      <c r="FK184" s="60"/>
      <c r="FL184" s="60"/>
      <c r="FM184" s="60"/>
      <c r="FN184" s="60"/>
      <c r="FO184" s="60"/>
      <c r="FP184" s="60"/>
      <c r="FQ184" s="60"/>
      <c r="FR184" s="60"/>
      <c r="FS184" s="60"/>
      <c r="FT184" s="60"/>
      <c r="FU184" s="60"/>
      <c r="FV184" s="60"/>
      <c r="FW184" s="60"/>
      <c r="FX184" s="60"/>
      <c r="FY184" s="60"/>
      <c r="FZ184" s="60"/>
      <c r="GA184" s="60"/>
      <c r="GB184" s="60"/>
      <c r="GC184" s="60"/>
      <c r="GD184" s="60"/>
      <c r="GE184" s="60"/>
      <c r="GF184" s="60"/>
      <c r="GG184" s="60"/>
      <c r="GH184" s="60"/>
      <c r="GI184" s="60"/>
      <c r="GJ184" s="60"/>
      <c r="GK184" s="60"/>
      <c r="GL184" s="60"/>
      <c r="GM184" s="60"/>
      <c r="GN184" s="60"/>
      <c r="GO184" s="60"/>
      <c r="GP184" s="60"/>
      <c r="GQ184" s="60"/>
      <c r="GR184" s="60"/>
      <c r="GS184" s="60">
        <v>8.1663426769840903</v>
      </c>
      <c r="GT184" s="60">
        <v>258.62861474461903</v>
      </c>
      <c r="GU184" s="60">
        <v>8.2174806053644591</v>
      </c>
      <c r="GV184" s="60">
        <v>258.62861474461903</v>
      </c>
      <c r="GW184" s="60">
        <v>8.1628850494319796</v>
      </c>
      <c r="GX184" s="60">
        <v>260.28571668038001</v>
      </c>
      <c r="GY184" s="60">
        <v>8.1758183288021105</v>
      </c>
      <c r="GZ184" s="60">
        <v>260.28571668038001</v>
      </c>
      <c r="HA184" s="60">
        <v>8.0879303658569803</v>
      </c>
      <c r="HB184" s="60">
        <v>260.28571668038001</v>
      </c>
      <c r="HC184" s="60">
        <v>8.2507730123771204</v>
      </c>
      <c r="HD184" s="60">
        <v>260.28571668038001</v>
      </c>
      <c r="HE184" s="60"/>
      <c r="HF184" s="60"/>
      <c r="HG184" s="60"/>
      <c r="HH184" s="60"/>
      <c r="HI184" s="60"/>
      <c r="HJ184" s="60"/>
      <c r="HK184" s="60"/>
      <c r="HL184" s="60">
        <v>6.3367205656699496E-2</v>
      </c>
      <c r="HM184" s="60">
        <v>5.1137928380374099E-2</v>
      </c>
      <c r="HN184" s="60">
        <v>5.1137928380374099E-2</v>
      </c>
      <c r="HO184" s="60">
        <v>8.1663426769840903</v>
      </c>
    </row>
    <row r="185" spans="1:223" ht="12" customHeight="1" x14ac:dyDescent="0.35">
      <c r="A185" s="61">
        <v>123</v>
      </c>
      <c r="B185" s="83">
        <v>8.1921138372611697</v>
      </c>
      <c r="C185" s="83">
        <v>8.2006585595721795</v>
      </c>
      <c r="D185" s="83">
        <v>-8.5447223110115492E-3</v>
      </c>
      <c r="E185" s="83">
        <v>-0.207339039042999</v>
      </c>
      <c r="F185" s="83">
        <v>-0.20854598072328001</v>
      </c>
      <c r="G185" s="83">
        <v>-0.20814816985130499</v>
      </c>
      <c r="H185" s="83">
        <v>1.15413314726722E-2</v>
      </c>
      <c r="I185" s="83">
        <v>2.53904882693914E-4</v>
      </c>
      <c r="J185" s="83">
        <v>-2.2491648962887401E-2</v>
      </c>
      <c r="K185" s="83">
        <v>-8.6444912499397206E-3</v>
      </c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  <c r="BQ185" s="60"/>
      <c r="BR185" s="60"/>
      <c r="BS185" s="60"/>
      <c r="BT185" s="60"/>
      <c r="BU185" s="60"/>
      <c r="BV185" s="60"/>
      <c r="BW185" s="60"/>
      <c r="BX185" s="60"/>
      <c r="BY185" s="60"/>
      <c r="BZ185" s="60"/>
      <c r="CA185" s="60"/>
      <c r="CB185" s="60"/>
      <c r="CC185" s="60"/>
      <c r="CD185" s="60"/>
      <c r="CE185" s="60"/>
      <c r="CF185" s="60"/>
      <c r="CG185" s="60"/>
      <c r="CH185" s="60"/>
      <c r="CI185" s="60"/>
      <c r="CJ185" s="60"/>
      <c r="CK185" s="60"/>
      <c r="CL185" s="60"/>
      <c r="CM185" s="60"/>
      <c r="CN185" s="60"/>
      <c r="CO185" s="60"/>
      <c r="CP185" s="60"/>
      <c r="CQ185" s="60"/>
      <c r="CR185" s="60"/>
      <c r="CS185" s="60"/>
      <c r="CT185" s="60"/>
      <c r="CU185" s="60"/>
      <c r="CV185" s="60"/>
      <c r="CW185" s="60"/>
      <c r="CX185" s="60"/>
      <c r="CY185" s="60"/>
      <c r="CZ185" s="60"/>
      <c r="DA185" s="60"/>
      <c r="DB185" s="60"/>
      <c r="DC185" s="60"/>
      <c r="DD185" s="60"/>
      <c r="DE185" s="60"/>
      <c r="DF185" s="60"/>
      <c r="DG185" s="60"/>
      <c r="DH185" s="60"/>
      <c r="DI185" s="60"/>
      <c r="DJ185" s="60"/>
      <c r="DK185" s="60"/>
      <c r="DL185" s="60"/>
      <c r="DM185" s="60"/>
      <c r="DN185" s="60"/>
      <c r="DO185" s="60"/>
      <c r="DP185" s="60"/>
      <c r="DQ185" s="60"/>
      <c r="DR185" s="60"/>
      <c r="DS185" s="60"/>
      <c r="DT185" s="60"/>
      <c r="DU185" s="60"/>
      <c r="DV185" s="60"/>
      <c r="DW185" s="60"/>
      <c r="DX185" s="60"/>
      <c r="DY185" s="60"/>
      <c r="DZ185" s="60"/>
      <c r="EA185" s="60"/>
      <c r="EB185" s="60"/>
      <c r="EC185" s="60"/>
      <c r="ED185" s="60"/>
      <c r="EE185" s="60"/>
      <c r="EF185" s="60"/>
      <c r="EG185" s="60"/>
      <c r="EH185" s="60"/>
      <c r="EI185" s="60"/>
      <c r="EJ185" s="60"/>
      <c r="EK185" s="60"/>
      <c r="EL185" s="60"/>
      <c r="EM185" s="60"/>
      <c r="EN185" s="60"/>
      <c r="EO185" s="60"/>
      <c r="EP185" s="60"/>
      <c r="EQ185" s="60"/>
      <c r="ER185" s="60"/>
      <c r="ES185" s="60"/>
      <c r="ET185" s="60"/>
      <c r="EU185" s="60"/>
      <c r="EV185" s="60"/>
      <c r="EW185" s="60"/>
      <c r="EX185" s="60"/>
      <c r="EY185" s="60"/>
      <c r="EZ185" s="60"/>
      <c r="FA185" s="60"/>
      <c r="FB185" s="60"/>
      <c r="FC185" s="60"/>
      <c r="FD185" s="60"/>
      <c r="FE185" s="60"/>
      <c r="FF185" s="60"/>
      <c r="FG185" s="60"/>
      <c r="FH185" s="60"/>
      <c r="FI185" s="60"/>
      <c r="FJ185" s="60"/>
      <c r="FK185" s="60"/>
      <c r="FL185" s="60"/>
      <c r="FM185" s="60"/>
      <c r="FN185" s="60"/>
      <c r="FO185" s="60"/>
      <c r="FP185" s="60"/>
      <c r="FQ185" s="60"/>
      <c r="FR185" s="60"/>
      <c r="FS185" s="60"/>
      <c r="FT185" s="60"/>
      <c r="FU185" s="60"/>
      <c r="FV185" s="60"/>
      <c r="FW185" s="60"/>
      <c r="FX185" s="60"/>
      <c r="FY185" s="60"/>
      <c r="FZ185" s="60"/>
      <c r="GA185" s="60"/>
      <c r="GB185" s="60"/>
      <c r="GC185" s="60"/>
      <c r="GD185" s="60"/>
      <c r="GE185" s="60"/>
      <c r="GF185" s="60"/>
      <c r="GG185" s="60"/>
      <c r="GH185" s="60"/>
      <c r="GI185" s="60"/>
      <c r="GJ185" s="60"/>
      <c r="GK185" s="60"/>
      <c r="GL185" s="60"/>
      <c r="GM185" s="60"/>
      <c r="GN185" s="60"/>
      <c r="GO185" s="60"/>
      <c r="GP185" s="60"/>
      <c r="GQ185" s="60"/>
      <c r="GR185" s="60"/>
      <c r="GS185" s="60">
        <v>8.1642887380481692</v>
      </c>
      <c r="GT185" s="60">
        <v>257.49748398268099</v>
      </c>
      <c r="GU185" s="60">
        <v>8.2255686620143695</v>
      </c>
      <c r="GV185" s="60">
        <v>257.49748398268099</v>
      </c>
      <c r="GW185" s="60">
        <v>8.1629652299490498</v>
      </c>
      <c r="GX185" s="60">
        <v>260.33273314252301</v>
      </c>
      <c r="GY185" s="60">
        <v>8.1759088959041097</v>
      </c>
      <c r="GZ185" s="60">
        <v>260.33273314252301</v>
      </c>
      <c r="HA185" s="60">
        <v>8.0880153270405604</v>
      </c>
      <c r="HB185" s="60">
        <v>260.33273314252301</v>
      </c>
      <c r="HC185" s="60">
        <v>8.2508587988125992</v>
      </c>
      <c r="HD185" s="60">
        <v>260.33273314252301</v>
      </c>
      <c r="HE185" s="60"/>
      <c r="HF185" s="60"/>
      <c r="HG185" s="60"/>
      <c r="HH185" s="60"/>
      <c r="HI185" s="60"/>
      <c r="HJ185" s="60"/>
      <c r="HK185" s="60"/>
      <c r="HL185" s="60">
        <v>7.7290566082050399E-2</v>
      </c>
      <c r="HM185" s="60">
        <v>6.1279923966198503E-2</v>
      </c>
      <c r="HN185" s="60">
        <v>6.1279923966198503E-2</v>
      </c>
      <c r="HO185" s="60">
        <v>8.1642887380481692</v>
      </c>
    </row>
    <row r="186" spans="1:223" ht="12" customHeight="1" x14ac:dyDescent="0.35">
      <c r="A186" s="61">
        <v>124</v>
      </c>
      <c r="B186" s="83">
        <v>8.1885701063864804</v>
      </c>
      <c r="C186" s="83">
        <v>8.1922732167841197</v>
      </c>
      <c r="D186" s="83">
        <v>-3.7031103976357099E-3</v>
      </c>
      <c r="E186" s="83">
        <v>-8.9856559800248398E-2</v>
      </c>
      <c r="F186" s="83">
        <v>-9.03030639124031E-2</v>
      </c>
      <c r="G186" s="83">
        <v>-9.0124461824738406E-2</v>
      </c>
      <c r="H186" s="83">
        <v>9.8645654211876495E-3</v>
      </c>
      <c r="I186" s="95">
        <v>4.0621722050658402E-5</v>
      </c>
      <c r="J186" s="83">
        <v>-8.9956875278089307E-3</v>
      </c>
      <c r="K186" s="83">
        <v>-3.7400039108901901E-3</v>
      </c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60"/>
      <c r="BH186" s="60"/>
      <c r="BI186" s="60"/>
      <c r="BJ186" s="60"/>
      <c r="BK186" s="60"/>
      <c r="BL186" s="60"/>
      <c r="BM186" s="60"/>
      <c r="BN186" s="60"/>
      <c r="BO186" s="60"/>
      <c r="BP186" s="60"/>
      <c r="BQ186" s="60"/>
      <c r="BR186" s="60"/>
      <c r="BS186" s="60"/>
      <c r="BT186" s="60"/>
      <c r="BU186" s="60"/>
      <c r="BV186" s="60"/>
      <c r="BW186" s="60"/>
      <c r="BX186" s="60"/>
      <c r="BY186" s="60"/>
      <c r="BZ186" s="60"/>
      <c r="CA186" s="60"/>
      <c r="CB186" s="60"/>
      <c r="CC186" s="60"/>
      <c r="CD186" s="60"/>
      <c r="CE186" s="60"/>
      <c r="CF186" s="60"/>
      <c r="CG186" s="60"/>
      <c r="CH186" s="60"/>
      <c r="CI186" s="60"/>
      <c r="CJ186" s="60"/>
      <c r="CK186" s="60"/>
      <c r="CL186" s="60"/>
      <c r="CM186" s="60"/>
      <c r="CN186" s="60"/>
      <c r="CO186" s="60"/>
      <c r="CP186" s="60"/>
      <c r="CQ186" s="60"/>
      <c r="CR186" s="60"/>
      <c r="CS186" s="60"/>
      <c r="CT186" s="60"/>
      <c r="CU186" s="60"/>
      <c r="CV186" s="60"/>
      <c r="CW186" s="60"/>
      <c r="CX186" s="60"/>
      <c r="CY186" s="60"/>
      <c r="CZ186" s="60"/>
      <c r="DA186" s="60"/>
      <c r="DB186" s="60"/>
      <c r="DC186" s="60"/>
      <c r="DD186" s="60"/>
      <c r="DE186" s="60"/>
      <c r="DF186" s="60"/>
      <c r="DG186" s="60"/>
      <c r="DH186" s="60"/>
      <c r="DI186" s="60"/>
      <c r="DJ186" s="60"/>
      <c r="DK186" s="60"/>
      <c r="DL186" s="60"/>
      <c r="DM186" s="60"/>
      <c r="DN186" s="60"/>
      <c r="DO186" s="60"/>
      <c r="DP186" s="60"/>
      <c r="DQ186" s="60"/>
      <c r="DR186" s="60"/>
      <c r="DS186" s="60"/>
      <c r="DT186" s="60"/>
      <c r="DU186" s="60"/>
      <c r="DV186" s="60"/>
      <c r="DW186" s="60"/>
      <c r="DX186" s="60"/>
      <c r="DY186" s="60"/>
      <c r="DZ186" s="60"/>
      <c r="EA186" s="60"/>
      <c r="EB186" s="60"/>
      <c r="EC186" s="60"/>
      <c r="ED186" s="60"/>
      <c r="EE186" s="60"/>
      <c r="EF186" s="60"/>
      <c r="EG186" s="60"/>
      <c r="EH186" s="60"/>
      <c r="EI186" s="60"/>
      <c r="EJ186" s="60"/>
      <c r="EK186" s="60"/>
      <c r="EL186" s="60"/>
      <c r="EM186" s="60"/>
      <c r="EN186" s="60"/>
      <c r="EO186" s="60"/>
      <c r="EP186" s="60"/>
      <c r="EQ186" s="60"/>
      <c r="ER186" s="60"/>
      <c r="ES186" s="60"/>
      <c r="ET186" s="60"/>
      <c r="EU186" s="60"/>
      <c r="EV186" s="60"/>
      <c r="EW186" s="60"/>
      <c r="EX186" s="60"/>
      <c r="EY186" s="60"/>
      <c r="EZ186" s="60"/>
      <c r="FA186" s="60"/>
      <c r="FB186" s="60"/>
      <c r="FC186" s="60"/>
      <c r="FD186" s="60"/>
      <c r="FE186" s="60"/>
      <c r="FF186" s="60"/>
      <c r="FG186" s="60"/>
      <c r="FH186" s="60"/>
      <c r="FI186" s="60"/>
      <c r="FJ186" s="60"/>
      <c r="FK186" s="60"/>
      <c r="FL186" s="60"/>
      <c r="FM186" s="60"/>
      <c r="FN186" s="60"/>
      <c r="FO186" s="60"/>
      <c r="FP186" s="60"/>
      <c r="FQ186" s="60"/>
      <c r="FR186" s="60"/>
      <c r="FS186" s="60"/>
      <c r="FT186" s="60"/>
      <c r="FU186" s="60"/>
      <c r="FV186" s="60"/>
      <c r="FW186" s="60"/>
      <c r="FX186" s="60"/>
      <c r="FY186" s="60"/>
      <c r="FZ186" s="60"/>
      <c r="GA186" s="60"/>
      <c r="GB186" s="60"/>
      <c r="GC186" s="60"/>
      <c r="GD186" s="60"/>
      <c r="GE186" s="60"/>
      <c r="GF186" s="60"/>
      <c r="GG186" s="60"/>
      <c r="GH186" s="60"/>
      <c r="GI186" s="60"/>
      <c r="GJ186" s="60"/>
      <c r="GK186" s="60"/>
      <c r="GL186" s="60"/>
      <c r="GM186" s="60"/>
      <c r="GN186" s="60"/>
      <c r="GO186" s="60"/>
      <c r="GP186" s="60"/>
      <c r="GQ186" s="60"/>
      <c r="GR186" s="60"/>
      <c r="GS186" s="60">
        <v>8.2028692624002204</v>
      </c>
      <c r="GT186" s="60">
        <v>278.74427819999198</v>
      </c>
      <c r="GU186" s="60">
        <v>8.2043865305155794</v>
      </c>
      <c r="GV186" s="60">
        <v>278.74427819999198</v>
      </c>
      <c r="GW186" s="60">
        <v>8.1643642613364307</v>
      </c>
      <c r="GX186" s="60">
        <v>261.15374043186</v>
      </c>
      <c r="GY186" s="60">
        <v>8.1774914806038907</v>
      </c>
      <c r="GZ186" s="60">
        <v>261.15374043186</v>
      </c>
      <c r="HA186" s="60">
        <v>8.0894987887941401</v>
      </c>
      <c r="HB186" s="60">
        <v>261.15374043186</v>
      </c>
      <c r="HC186" s="60">
        <v>8.2523569531461796</v>
      </c>
      <c r="HD186" s="60">
        <v>261.15374043186</v>
      </c>
      <c r="HE186" s="60"/>
      <c r="HF186" s="60"/>
      <c r="HG186" s="60"/>
      <c r="HH186" s="60"/>
      <c r="HI186" s="60"/>
      <c r="HJ186" s="60"/>
      <c r="HK186" s="60"/>
      <c r="HL186" s="60">
        <v>2.4439972517532201E-3</v>
      </c>
      <c r="HM186" s="60">
        <v>1.51726811536257E-3</v>
      </c>
      <c r="HN186" s="60">
        <v>1.51726811536257E-3</v>
      </c>
      <c r="HO186" s="60">
        <v>8.2028692624002204</v>
      </c>
    </row>
    <row r="187" spans="1:223" ht="12" customHeight="1" x14ac:dyDescent="0.35">
      <c r="A187" s="61">
        <v>125</v>
      </c>
      <c r="B187" s="83">
        <v>8.1660239909732102</v>
      </c>
      <c r="C187" s="83">
        <v>8.1610741011355294</v>
      </c>
      <c r="D187" s="83">
        <v>4.9498898376754098E-3</v>
      </c>
      <c r="E187" s="83">
        <v>0.120109860210405</v>
      </c>
      <c r="F187" s="83">
        <v>0.120439220574712</v>
      </c>
      <c r="G187" s="83">
        <v>0.120202535746586</v>
      </c>
      <c r="H187" s="83">
        <v>5.46184238604038E-3</v>
      </c>
      <c r="I187" s="95">
        <v>3.9831218276855899E-5</v>
      </c>
      <c r="J187" s="83">
        <v>8.9078416041184598E-3</v>
      </c>
      <c r="K187" s="83">
        <v>4.9770738304811902E-3</v>
      </c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0"/>
      <c r="BL187" s="60"/>
      <c r="BM187" s="60"/>
      <c r="BN187" s="60"/>
      <c r="BO187" s="60"/>
      <c r="BP187" s="60"/>
      <c r="BQ187" s="60"/>
      <c r="BR187" s="60"/>
      <c r="BS187" s="60"/>
      <c r="BT187" s="60"/>
      <c r="BU187" s="60"/>
      <c r="BV187" s="60"/>
      <c r="BW187" s="60"/>
      <c r="BX187" s="60"/>
      <c r="BY187" s="60"/>
      <c r="BZ187" s="60"/>
      <c r="CA187" s="60"/>
      <c r="CB187" s="60"/>
      <c r="CC187" s="60"/>
      <c r="CD187" s="60"/>
      <c r="CE187" s="60"/>
      <c r="CF187" s="60"/>
      <c r="CG187" s="60"/>
      <c r="CH187" s="60"/>
      <c r="CI187" s="60"/>
      <c r="CJ187" s="60"/>
      <c r="CK187" s="60"/>
      <c r="CL187" s="60"/>
      <c r="CM187" s="60"/>
      <c r="CN187" s="60"/>
      <c r="CO187" s="60"/>
      <c r="CP187" s="60"/>
      <c r="CQ187" s="60"/>
      <c r="CR187" s="60"/>
      <c r="CS187" s="60"/>
      <c r="CT187" s="60"/>
      <c r="CU187" s="60"/>
      <c r="CV187" s="60"/>
      <c r="CW187" s="60"/>
      <c r="CX187" s="60"/>
      <c r="CY187" s="60"/>
      <c r="CZ187" s="60"/>
      <c r="DA187" s="60"/>
      <c r="DB187" s="60"/>
      <c r="DC187" s="60"/>
      <c r="DD187" s="60"/>
      <c r="DE187" s="60"/>
      <c r="DF187" s="60"/>
      <c r="DG187" s="60"/>
      <c r="DH187" s="60"/>
      <c r="DI187" s="60"/>
      <c r="DJ187" s="60"/>
      <c r="DK187" s="60"/>
      <c r="DL187" s="60"/>
      <c r="DM187" s="60"/>
      <c r="DN187" s="60"/>
      <c r="DO187" s="60"/>
      <c r="DP187" s="60"/>
      <c r="DQ187" s="60"/>
      <c r="DR187" s="60"/>
      <c r="DS187" s="60"/>
      <c r="DT187" s="60"/>
      <c r="DU187" s="60"/>
      <c r="DV187" s="60"/>
      <c r="DW187" s="60"/>
      <c r="DX187" s="60"/>
      <c r="DY187" s="60"/>
      <c r="DZ187" s="60"/>
      <c r="EA187" s="60"/>
      <c r="EB187" s="60"/>
      <c r="EC187" s="60"/>
      <c r="ED187" s="60"/>
      <c r="EE187" s="60"/>
      <c r="EF187" s="60"/>
      <c r="EG187" s="60"/>
      <c r="EH187" s="60"/>
      <c r="EI187" s="60"/>
      <c r="EJ187" s="60"/>
      <c r="EK187" s="60"/>
      <c r="EL187" s="60"/>
      <c r="EM187" s="60"/>
      <c r="EN187" s="60"/>
      <c r="EO187" s="60"/>
      <c r="EP187" s="60"/>
      <c r="EQ187" s="60"/>
      <c r="ER187" s="60"/>
      <c r="ES187" s="60"/>
      <c r="ET187" s="60"/>
      <c r="EU187" s="60"/>
      <c r="EV187" s="60"/>
      <c r="EW187" s="60"/>
      <c r="EX187" s="60"/>
      <c r="EY187" s="60"/>
      <c r="EZ187" s="60"/>
      <c r="FA187" s="60"/>
      <c r="FB187" s="60"/>
      <c r="FC187" s="60"/>
      <c r="FD187" s="60"/>
      <c r="FE187" s="60"/>
      <c r="FF187" s="60"/>
      <c r="FG187" s="60"/>
      <c r="FH187" s="60"/>
      <c r="FI187" s="60"/>
      <c r="FJ187" s="60"/>
      <c r="FK187" s="60"/>
      <c r="FL187" s="60"/>
      <c r="FM187" s="60"/>
      <c r="FN187" s="60"/>
      <c r="FO187" s="60"/>
      <c r="FP187" s="60"/>
      <c r="FQ187" s="60"/>
      <c r="FR187" s="60"/>
      <c r="FS187" s="60"/>
      <c r="FT187" s="60"/>
      <c r="FU187" s="60"/>
      <c r="FV187" s="60"/>
      <c r="FW187" s="60"/>
      <c r="FX187" s="60"/>
      <c r="FY187" s="60"/>
      <c r="FZ187" s="60"/>
      <c r="GA187" s="60"/>
      <c r="GB187" s="60"/>
      <c r="GC187" s="60"/>
      <c r="GD187" s="60"/>
      <c r="GE187" s="60"/>
      <c r="GF187" s="60"/>
      <c r="GG187" s="60"/>
      <c r="GH187" s="60"/>
      <c r="GI187" s="60"/>
      <c r="GJ187" s="60"/>
      <c r="GK187" s="60"/>
      <c r="GL187" s="60"/>
      <c r="GM187" s="60"/>
      <c r="GN187" s="60"/>
      <c r="GO187" s="60"/>
      <c r="GP187" s="60"/>
      <c r="GQ187" s="60"/>
      <c r="GR187" s="60"/>
      <c r="GS187" s="60">
        <v>8.2040453511909792</v>
      </c>
      <c r="GT187" s="60">
        <v>279.39196552250002</v>
      </c>
      <c r="GU187" s="60">
        <v>8.2047443336493906</v>
      </c>
      <c r="GV187" s="60">
        <v>279.39196552250002</v>
      </c>
      <c r="GW187" s="60">
        <v>8.1648526543549895</v>
      </c>
      <c r="GX187" s="60">
        <v>261.44062877166999</v>
      </c>
      <c r="GY187" s="60">
        <v>8.1780449673594902</v>
      </c>
      <c r="GZ187" s="60">
        <v>261.44062877166999</v>
      </c>
      <c r="HA187" s="60">
        <v>8.0900170987715505</v>
      </c>
      <c r="HB187" s="60">
        <v>261.44062877166999</v>
      </c>
      <c r="HC187" s="60">
        <v>8.2528805229429292</v>
      </c>
      <c r="HD187" s="60">
        <v>261.44062877166999</v>
      </c>
      <c r="HE187" s="60"/>
      <c r="HF187" s="60"/>
      <c r="HG187" s="60"/>
      <c r="HH187" s="60"/>
      <c r="HI187" s="60"/>
      <c r="HJ187" s="60"/>
      <c r="HK187" s="60"/>
      <c r="HL187" s="60">
        <v>8.1423976020662597E-4</v>
      </c>
      <c r="HM187" s="60">
        <v>6.98982458414932E-4</v>
      </c>
      <c r="HN187" s="60">
        <v>6.98982458414932E-4</v>
      </c>
      <c r="HO187" s="60">
        <v>8.2040453511909792</v>
      </c>
    </row>
    <row r="188" spans="1:223" ht="12" customHeight="1" x14ac:dyDescent="0.35">
      <c r="A188" s="61">
        <v>126</v>
      </c>
      <c r="B188" s="83">
        <v>8.1779587024742497</v>
      </c>
      <c r="C188" s="83">
        <v>8.2001550012736892</v>
      </c>
      <c r="D188" s="83">
        <v>-2.2196298799443102E-2</v>
      </c>
      <c r="E188" s="83">
        <v>-0.53859670283924999</v>
      </c>
      <c r="F188" s="83">
        <v>-0.54170272175803003</v>
      </c>
      <c r="G188" s="83">
        <v>-0.54093885157531296</v>
      </c>
      <c r="H188" s="83">
        <v>1.1434737680642799E-2</v>
      </c>
      <c r="I188" s="83">
        <v>1.6971213629711601E-3</v>
      </c>
      <c r="J188" s="83">
        <v>-5.8177975572887598E-2</v>
      </c>
      <c r="K188" s="83">
        <v>-2.24530434615581E-2</v>
      </c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  <c r="BJ188" s="60"/>
      <c r="BK188" s="60"/>
      <c r="BL188" s="60"/>
      <c r="BM188" s="60"/>
      <c r="BN188" s="60"/>
      <c r="BO188" s="60"/>
      <c r="BP188" s="60"/>
      <c r="BQ188" s="60"/>
      <c r="BR188" s="60"/>
      <c r="BS188" s="60"/>
      <c r="BT188" s="60"/>
      <c r="BU188" s="60"/>
      <c r="BV188" s="60"/>
      <c r="BW188" s="60"/>
      <c r="BX188" s="60"/>
      <c r="BY188" s="60"/>
      <c r="BZ188" s="60"/>
      <c r="CA188" s="60"/>
      <c r="CB188" s="60"/>
      <c r="CC188" s="60"/>
      <c r="CD188" s="60"/>
      <c r="CE188" s="60"/>
      <c r="CF188" s="60"/>
      <c r="CG188" s="60"/>
      <c r="CH188" s="60"/>
      <c r="CI188" s="60"/>
      <c r="CJ188" s="60"/>
      <c r="CK188" s="60"/>
      <c r="CL188" s="60"/>
      <c r="CM188" s="60"/>
      <c r="CN188" s="60"/>
      <c r="CO188" s="60"/>
      <c r="CP188" s="60"/>
      <c r="CQ188" s="60"/>
      <c r="CR188" s="60"/>
      <c r="CS188" s="60"/>
      <c r="CT188" s="60"/>
      <c r="CU188" s="60"/>
      <c r="CV188" s="60"/>
      <c r="CW188" s="60"/>
      <c r="CX188" s="60"/>
      <c r="CY188" s="60"/>
      <c r="CZ188" s="60"/>
      <c r="DA188" s="60"/>
      <c r="DB188" s="60"/>
      <c r="DC188" s="60"/>
      <c r="DD188" s="60"/>
      <c r="DE188" s="60"/>
      <c r="DF188" s="60"/>
      <c r="DG188" s="60"/>
      <c r="DH188" s="60"/>
      <c r="DI188" s="60"/>
      <c r="DJ188" s="60"/>
      <c r="DK188" s="60"/>
      <c r="DL188" s="60"/>
      <c r="DM188" s="60"/>
      <c r="DN188" s="60"/>
      <c r="DO188" s="60"/>
      <c r="DP188" s="60"/>
      <c r="DQ188" s="60"/>
      <c r="DR188" s="60"/>
      <c r="DS188" s="60"/>
      <c r="DT188" s="60"/>
      <c r="DU188" s="60"/>
      <c r="DV188" s="60"/>
      <c r="DW188" s="60"/>
      <c r="DX188" s="60"/>
      <c r="DY188" s="60"/>
      <c r="DZ188" s="60"/>
      <c r="EA188" s="60"/>
      <c r="EB188" s="60"/>
      <c r="EC188" s="60"/>
      <c r="ED188" s="60"/>
      <c r="EE188" s="60"/>
      <c r="EF188" s="60"/>
      <c r="EG188" s="60"/>
      <c r="EH188" s="60"/>
      <c r="EI188" s="60"/>
      <c r="EJ188" s="60"/>
      <c r="EK188" s="60"/>
      <c r="EL188" s="60"/>
      <c r="EM188" s="60"/>
      <c r="EN188" s="60"/>
      <c r="EO188" s="60"/>
      <c r="EP188" s="60"/>
      <c r="EQ188" s="60"/>
      <c r="ER188" s="60"/>
      <c r="ES188" s="60"/>
      <c r="ET188" s="60"/>
      <c r="EU188" s="60"/>
      <c r="EV188" s="60"/>
      <c r="EW188" s="60"/>
      <c r="EX188" s="60"/>
      <c r="EY188" s="60"/>
      <c r="EZ188" s="60"/>
      <c r="FA188" s="60"/>
      <c r="FB188" s="60"/>
      <c r="FC188" s="60"/>
      <c r="FD188" s="60"/>
      <c r="FE188" s="60"/>
      <c r="FF188" s="60"/>
      <c r="FG188" s="60"/>
      <c r="FH188" s="60"/>
      <c r="FI188" s="60"/>
      <c r="FJ188" s="60"/>
      <c r="FK188" s="60"/>
      <c r="FL188" s="60"/>
      <c r="FM188" s="60"/>
      <c r="FN188" s="60"/>
      <c r="FO188" s="60"/>
      <c r="FP188" s="60"/>
      <c r="FQ188" s="60"/>
      <c r="FR188" s="60"/>
      <c r="FS188" s="60"/>
      <c r="FT188" s="60"/>
      <c r="FU188" s="60"/>
      <c r="FV188" s="60"/>
      <c r="FW188" s="60"/>
      <c r="FX188" s="60"/>
      <c r="FY188" s="60"/>
      <c r="FZ188" s="60"/>
      <c r="GA188" s="60"/>
      <c r="GB188" s="60"/>
      <c r="GC188" s="60"/>
      <c r="GD188" s="60"/>
      <c r="GE188" s="60"/>
      <c r="GF188" s="60"/>
      <c r="GG188" s="60"/>
      <c r="GH188" s="60"/>
      <c r="GI188" s="60"/>
      <c r="GJ188" s="60"/>
      <c r="GK188" s="60"/>
      <c r="GL188" s="60"/>
      <c r="GM188" s="60"/>
      <c r="GN188" s="60"/>
      <c r="GO188" s="60"/>
      <c r="GP188" s="60"/>
      <c r="GQ188" s="60"/>
      <c r="GR188" s="60"/>
      <c r="GS188" s="60">
        <v>8.2034198277446801</v>
      </c>
      <c r="GT188" s="60">
        <v>279.04748166270798</v>
      </c>
      <c r="GU188" s="60">
        <v>8.2045098920829105</v>
      </c>
      <c r="GV188" s="60">
        <v>279.04748166270798</v>
      </c>
      <c r="GW188" s="60">
        <v>8.1654225313808002</v>
      </c>
      <c r="GX188" s="60">
        <v>261.77556092376</v>
      </c>
      <c r="GY188" s="60">
        <v>8.1786914487092393</v>
      </c>
      <c r="GZ188" s="60">
        <v>261.77556092376</v>
      </c>
      <c r="HA188" s="60">
        <v>8.0906221664474192</v>
      </c>
      <c r="HB188" s="60">
        <v>261.77556092376</v>
      </c>
      <c r="HC188" s="60">
        <v>8.2534918136426096</v>
      </c>
      <c r="HD188" s="60">
        <v>261.77556092376</v>
      </c>
      <c r="HE188" s="60"/>
      <c r="HF188" s="60"/>
      <c r="HG188" s="60"/>
      <c r="HH188" s="60"/>
      <c r="HI188" s="60"/>
      <c r="HJ188" s="60"/>
      <c r="HK188" s="60"/>
      <c r="HL188" s="60">
        <v>1.6287987938789601E-3</v>
      </c>
      <c r="HM188" s="60">
        <v>1.0900643382338901E-3</v>
      </c>
      <c r="HN188" s="60">
        <v>1.0900643382338901E-3</v>
      </c>
      <c r="HO188" s="60">
        <v>8.2034198277446801</v>
      </c>
    </row>
    <row r="189" spans="1:223" ht="12" customHeight="1" x14ac:dyDescent="0.35">
      <c r="A189" s="61">
        <v>127</v>
      </c>
      <c r="B189" s="83">
        <v>8.1815057947108905</v>
      </c>
      <c r="C189" s="83">
        <v>8.1982007267910593</v>
      </c>
      <c r="D189" s="83">
        <v>-1.6694932080170598E-2</v>
      </c>
      <c r="E189" s="83">
        <v>-0.40510516882799902</v>
      </c>
      <c r="F189" s="83">
        <v>-0.40735760573705099</v>
      </c>
      <c r="G189" s="83">
        <v>-0.406679780116669</v>
      </c>
      <c r="H189" s="83">
        <v>1.10281952875595E-2</v>
      </c>
      <c r="I189" s="83">
        <v>9.2521401112804699E-4</v>
      </c>
      <c r="J189" s="83">
        <v>-4.2945023921053101E-2</v>
      </c>
      <c r="K189" s="83">
        <v>-1.6881100149285799E-2</v>
      </c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60"/>
      <c r="BH189" s="60"/>
      <c r="BI189" s="60"/>
      <c r="BJ189" s="60"/>
      <c r="BK189" s="60"/>
      <c r="BL189" s="60"/>
      <c r="BM189" s="60"/>
      <c r="BN189" s="60"/>
      <c r="BO189" s="60"/>
      <c r="BP189" s="60"/>
      <c r="BQ189" s="60"/>
      <c r="BR189" s="60"/>
      <c r="BS189" s="60"/>
      <c r="BT189" s="60"/>
      <c r="BU189" s="60"/>
      <c r="BV189" s="60"/>
      <c r="BW189" s="60"/>
      <c r="BX189" s="60"/>
      <c r="BY189" s="60"/>
      <c r="BZ189" s="60"/>
      <c r="CA189" s="60"/>
      <c r="CB189" s="60"/>
      <c r="CC189" s="60"/>
      <c r="CD189" s="60"/>
      <c r="CE189" s="60"/>
      <c r="CF189" s="60"/>
      <c r="CG189" s="60"/>
      <c r="CH189" s="60"/>
      <c r="CI189" s="60"/>
      <c r="CJ189" s="60"/>
      <c r="CK189" s="60"/>
      <c r="CL189" s="60"/>
      <c r="CM189" s="60"/>
      <c r="CN189" s="60"/>
      <c r="CO189" s="60"/>
      <c r="CP189" s="60"/>
      <c r="CQ189" s="60"/>
      <c r="CR189" s="60"/>
      <c r="CS189" s="60"/>
      <c r="CT189" s="60"/>
      <c r="CU189" s="60"/>
      <c r="CV189" s="60"/>
      <c r="CW189" s="60"/>
      <c r="CX189" s="60"/>
      <c r="CY189" s="60"/>
      <c r="CZ189" s="60"/>
      <c r="DA189" s="60"/>
      <c r="DB189" s="60"/>
      <c r="DC189" s="60"/>
      <c r="DD189" s="60"/>
      <c r="DE189" s="60"/>
      <c r="DF189" s="60"/>
      <c r="DG189" s="60"/>
      <c r="DH189" s="60"/>
      <c r="DI189" s="60"/>
      <c r="DJ189" s="60"/>
      <c r="DK189" s="60"/>
      <c r="DL189" s="60"/>
      <c r="DM189" s="60"/>
      <c r="DN189" s="60"/>
      <c r="DO189" s="60"/>
      <c r="DP189" s="60"/>
      <c r="DQ189" s="60"/>
      <c r="DR189" s="60"/>
      <c r="DS189" s="60"/>
      <c r="DT189" s="60"/>
      <c r="DU189" s="60"/>
      <c r="DV189" s="60"/>
      <c r="DW189" s="60"/>
      <c r="DX189" s="60"/>
      <c r="DY189" s="60"/>
      <c r="DZ189" s="60"/>
      <c r="EA189" s="60"/>
      <c r="EB189" s="60"/>
      <c r="EC189" s="60"/>
      <c r="ED189" s="60"/>
      <c r="EE189" s="60"/>
      <c r="EF189" s="60"/>
      <c r="EG189" s="60"/>
      <c r="EH189" s="60"/>
      <c r="EI189" s="60"/>
      <c r="EJ189" s="60"/>
      <c r="EK189" s="60"/>
      <c r="EL189" s="60"/>
      <c r="EM189" s="60"/>
      <c r="EN189" s="60"/>
      <c r="EO189" s="60"/>
      <c r="EP189" s="60"/>
      <c r="EQ189" s="60"/>
      <c r="ER189" s="60"/>
      <c r="ES189" s="60"/>
      <c r="ET189" s="60"/>
      <c r="EU189" s="60"/>
      <c r="EV189" s="60"/>
      <c r="EW189" s="60"/>
      <c r="EX189" s="60"/>
      <c r="EY189" s="60"/>
      <c r="EZ189" s="60"/>
      <c r="FA189" s="60"/>
      <c r="FB189" s="60"/>
      <c r="FC189" s="60"/>
      <c r="FD189" s="60"/>
      <c r="FE189" s="60"/>
      <c r="FF189" s="60"/>
      <c r="FG189" s="60"/>
      <c r="FH189" s="60"/>
      <c r="FI189" s="60"/>
      <c r="FJ189" s="60"/>
      <c r="FK189" s="60"/>
      <c r="FL189" s="60"/>
      <c r="FM189" s="60"/>
      <c r="FN189" s="60"/>
      <c r="FO189" s="60"/>
      <c r="FP189" s="60"/>
      <c r="FQ189" s="60"/>
      <c r="FR189" s="60"/>
      <c r="FS189" s="60"/>
      <c r="FT189" s="60"/>
      <c r="FU189" s="60"/>
      <c r="FV189" s="60"/>
      <c r="FW189" s="60"/>
      <c r="FX189" s="60"/>
      <c r="FY189" s="60"/>
      <c r="FZ189" s="60"/>
      <c r="GA189" s="60"/>
      <c r="GB189" s="60"/>
      <c r="GC189" s="60"/>
      <c r="GD189" s="60"/>
      <c r="GE189" s="60"/>
      <c r="GF189" s="60"/>
      <c r="GG189" s="60"/>
      <c r="GH189" s="60"/>
      <c r="GI189" s="60"/>
      <c r="GJ189" s="60"/>
      <c r="GK189" s="60"/>
      <c r="GL189" s="60"/>
      <c r="GM189" s="60"/>
      <c r="GN189" s="60"/>
      <c r="GO189" s="60"/>
      <c r="GP189" s="60"/>
      <c r="GQ189" s="60"/>
      <c r="GR189" s="60"/>
      <c r="GS189" s="60">
        <v>8.1144845172013103</v>
      </c>
      <c r="GT189" s="60">
        <v>230.06965480568499</v>
      </c>
      <c r="GU189" s="60">
        <v>8.1618448915521693</v>
      </c>
      <c r="GV189" s="60">
        <v>230.06965480568499</v>
      </c>
      <c r="GW189" s="60">
        <v>8.1662980395735705</v>
      </c>
      <c r="GX189" s="60">
        <v>262.29048990786703</v>
      </c>
      <c r="GY189" s="60">
        <v>8.1796859854754995</v>
      </c>
      <c r="GZ189" s="60">
        <v>262.29048990786703</v>
      </c>
      <c r="HA189" s="60">
        <v>8.0915523187230995</v>
      </c>
      <c r="HB189" s="60">
        <v>262.29048990786703</v>
      </c>
      <c r="HC189" s="60">
        <v>8.2544317063259793</v>
      </c>
      <c r="HD189" s="60">
        <v>262.29048990786703</v>
      </c>
      <c r="HE189" s="60"/>
      <c r="HF189" s="60"/>
      <c r="HG189" s="60"/>
      <c r="HH189" s="60"/>
      <c r="HI189" s="60"/>
      <c r="HJ189" s="60"/>
      <c r="HK189" s="60"/>
      <c r="HL189" s="60">
        <v>5.6335173466817899E-2</v>
      </c>
      <c r="HM189" s="60">
        <v>4.73603743508626E-2</v>
      </c>
      <c r="HN189" s="60">
        <v>4.73603743508626E-2</v>
      </c>
      <c r="HO189" s="60">
        <v>8.1144845172013103</v>
      </c>
    </row>
    <row r="190" spans="1:223" ht="12" customHeight="1" x14ac:dyDescent="0.35">
      <c r="A190" s="61">
        <v>128</v>
      </c>
      <c r="B190" s="83">
        <v>8.1816307385136309</v>
      </c>
      <c r="C190" s="83">
        <v>8.2006232158830503</v>
      </c>
      <c r="D190" s="83">
        <v>-1.8992477369417698E-2</v>
      </c>
      <c r="E190" s="83">
        <v>-0.46085546884844097</v>
      </c>
      <c r="F190" s="83">
        <v>-0.46353639550104098</v>
      </c>
      <c r="G190" s="83">
        <v>-0.46281022908994301</v>
      </c>
      <c r="H190" s="83">
        <v>1.15338252792388E-2</v>
      </c>
      <c r="I190" s="83">
        <v>1.25357187224E-3</v>
      </c>
      <c r="J190" s="83">
        <v>-4.9992945698887799E-2</v>
      </c>
      <c r="K190" s="83">
        <v>-1.9214089318517098E-2</v>
      </c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60"/>
      <c r="BH190" s="60"/>
      <c r="BI190" s="60"/>
      <c r="BJ190" s="60"/>
      <c r="BK190" s="60"/>
      <c r="BL190" s="60"/>
      <c r="BM190" s="60"/>
      <c r="BN190" s="60"/>
      <c r="BO190" s="60"/>
      <c r="BP190" s="60"/>
      <c r="BQ190" s="60"/>
      <c r="BR190" s="60"/>
      <c r="BS190" s="60"/>
      <c r="BT190" s="60"/>
      <c r="BU190" s="60"/>
      <c r="BV190" s="60"/>
      <c r="BW190" s="60"/>
      <c r="BX190" s="60"/>
      <c r="BY190" s="60"/>
      <c r="BZ190" s="60"/>
      <c r="CA190" s="60"/>
      <c r="CB190" s="60"/>
      <c r="CC190" s="60"/>
      <c r="CD190" s="60"/>
      <c r="CE190" s="60"/>
      <c r="CF190" s="60"/>
      <c r="CG190" s="60"/>
      <c r="CH190" s="60"/>
      <c r="CI190" s="60"/>
      <c r="CJ190" s="60"/>
      <c r="CK190" s="60"/>
      <c r="CL190" s="60"/>
      <c r="CM190" s="60"/>
      <c r="CN190" s="60"/>
      <c r="CO190" s="60"/>
      <c r="CP190" s="60"/>
      <c r="CQ190" s="60"/>
      <c r="CR190" s="60"/>
      <c r="CS190" s="60"/>
      <c r="CT190" s="60"/>
      <c r="CU190" s="60"/>
      <c r="CV190" s="60"/>
      <c r="CW190" s="60"/>
      <c r="CX190" s="60"/>
      <c r="CY190" s="60"/>
      <c r="CZ190" s="60"/>
      <c r="DA190" s="60"/>
      <c r="DB190" s="60"/>
      <c r="DC190" s="60"/>
      <c r="DD190" s="60"/>
      <c r="DE190" s="60"/>
      <c r="DF190" s="60"/>
      <c r="DG190" s="60"/>
      <c r="DH190" s="60"/>
      <c r="DI190" s="60"/>
      <c r="DJ190" s="60"/>
      <c r="DK190" s="60"/>
      <c r="DL190" s="60"/>
      <c r="DM190" s="60"/>
      <c r="DN190" s="60"/>
      <c r="DO190" s="60"/>
      <c r="DP190" s="60"/>
      <c r="DQ190" s="60"/>
      <c r="DR190" s="60"/>
      <c r="DS190" s="60"/>
      <c r="DT190" s="60"/>
      <c r="DU190" s="60"/>
      <c r="DV190" s="60"/>
      <c r="DW190" s="60"/>
      <c r="DX190" s="60"/>
      <c r="DY190" s="60"/>
      <c r="DZ190" s="60"/>
      <c r="EA190" s="60"/>
      <c r="EB190" s="60"/>
      <c r="EC190" s="60"/>
      <c r="ED190" s="60"/>
      <c r="EE190" s="60"/>
      <c r="EF190" s="60"/>
      <c r="EG190" s="60"/>
      <c r="EH190" s="60"/>
      <c r="EI190" s="60"/>
      <c r="EJ190" s="60"/>
      <c r="EK190" s="60"/>
      <c r="EL190" s="60"/>
      <c r="EM190" s="60"/>
      <c r="EN190" s="60"/>
      <c r="EO190" s="60"/>
      <c r="EP190" s="60"/>
      <c r="EQ190" s="60"/>
      <c r="ER190" s="60"/>
      <c r="ES190" s="60"/>
      <c r="ET190" s="60"/>
      <c r="EU190" s="60"/>
      <c r="EV190" s="60"/>
      <c r="EW190" s="60"/>
      <c r="EX190" s="60"/>
      <c r="EY190" s="60"/>
      <c r="EZ190" s="60"/>
      <c r="FA190" s="60"/>
      <c r="FB190" s="60"/>
      <c r="FC190" s="60"/>
      <c r="FD190" s="60"/>
      <c r="FE190" s="60"/>
      <c r="FF190" s="60"/>
      <c r="FG190" s="60"/>
      <c r="FH190" s="60"/>
      <c r="FI190" s="60"/>
      <c r="FJ190" s="60"/>
      <c r="FK190" s="60"/>
      <c r="FL190" s="60"/>
      <c r="FM190" s="60"/>
      <c r="FN190" s="60"/>
      <c r="FO190" s="60"/>
      <c r="FP190" s="60"/>
      <c r="FQ190" s="60"/>
      <c r="FR190" s="60"/>
      <c r="FS190" s="60"/>
      <c r="FT190" s="60"/>
      <c r="FU190" s="60"/>
      <c r="FV190" s="60"/>
      <c r="FW190" s="60"/>
      <c r="FX190" s="60"/>
      <c r="FY190" s="60"/>
      <c r="FZ190" s="60"/>
      <c r="GA190" s="60"/>
      <c r="GB190" s="60"/>
      <c r="GC190" s="60"/>
      <c r="GD190" s="60"/>
      <c r="GE190" s="60"/>
      <c r="GF190" s="60"/>
      <c r="GG190" s="60"/>
      <c r="GH190" s="60"/>
      <c r="GI190" s="60"/>
      <c r="GJ190" s="60"/>
      <c r="GK190" s="60"/>
      <c r="GL190" s="60"/>
      <c r="GM190" s="60"/>
      <c r="GN190" s="60"/>
      <c r="GO190" s="60"/>
      <c r="GP190" s="60"/>
      <c r="GQ190" s="60"/>
      <c r="GR190" s="60"/>
      <c r="GS190" s="60">
        <v>8.1195560808635499</v>
      </c>
      <c r="GT190" s="60">
        <v>232.862630570048</v>
      </c>
      <c r="GU190" s="60">
        <v>8.1377297335174603</v>
      </c>
      <c r="GV190" s="60">
        <v>232.862630570048</v>
      </c>
      <c r="GW190" s="60">
        <v>8.1666736357829208</v>
      </c>
      <c r="GX190" s="60">
        <v>262.51153110941698</v>
      </c>
      <c r="GY190" s="60">
        <v>8.1801131348824594</v>
      </c>
      <c r="GZ190" s="60">
        <v>262.51153110941698</v>
      </c>
      <c r="HA190" s="60">
        <v>8.0919515687602708</v>
      </c>
      <c r="HB190" s="60">
        <v>262.51153110941698</v>
      </c>
      <c r="HC190" s="60">
        <v>8.2548352019051094</v>
      </c>
      <c r="HD190" s="60">
        <v>262.51153110941698</v>
      </c>
      <c r="HE190" s="60"/>
      <c r="HF190" s="60"/>
      <c r="HG190" s="60"/>
      <c r="HH190" s="60"/>
      <c r="HI190" s="60"/>
      <c r="HJ190" s="60"/>
      <c r="HK190" s="60"/>
      <c r="HL190" s="60">
        <v>2.22014892249922E-2</v>
      </c>
      <c r="HM190" s="60">
        <v>1.8173652653910501E-2</v>
      </c>
      <c r="HN190" s="60">
        <v>1.8173652653910501E-2</v>
      </c>
      <c r="HO190" s="60">
        <v>8.1195560808635499</v>
      </c>
    </row>
    <row r="191" spans="1:223" ht="12" customHeight="1" x14ac:dyDescent="0.35">
      <c r="A191" s="61">
        <v>129</v>
      </c>
      <c r="B191" s="83">
        <v>8.1660304316686005</v>
      </c>
      <c r="C191" s="83">
        <v>8.1771956966831496</v>
      </c>
      <c r="D191" s="83">
        <v>-1.11652650145508E-2</v>
      </c>
      <c r="E191" s="83">
        <v>-0.27092692243422101</v>
      </c>
      <c r="F191" s="83">
        <v>-0.27193159604828698</v>
      </c>
      <c r="G191" s="83">
        <v>-0.271429344699533</v>
      </c>
      <c r="H191" s="83">
        <v>7.3755143135327099E-3</v>
      </c>
      <c r="I191" s="83">
        <v>2.7472404597858699E-4</v>
      </c>
      <c r="J191" s="83">
        <v>-2.3397015419627801E-2</v>
      </c>
      <c r="K191" s="83">
        <v>-1.1248226469881301E-2</v>
      </c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60"/>
      <c r="BF191" s="60"/>
      <c r="BG191" s="60"/>
      <c r="BH191" s="60"/>
      <c r="BI191" s="60"/>
      <c r="BJ191" s="60"/>
      <c r="BK191" s="60"/>
      <c r="BL191" s="60"/>
      <c r="BM191" s="60"/>
      <c r="BN191" s="60"/>
      <c r="BO191" s="60"/>
      <c r="BP191" s="60"/>
      <c r="BQ191" s="60"/>
      <c r="BR191" s="60"/>
      <c r="BS191" s="60"/>
      <c r="BT191" s="60"/>
      <c r="BU191" s="60"/>
      <c r="BV191" s="60"/>
      <c r="BW191" s="60"/>
      <c r="BX191" s="60"/>
      <c r="BY191" s="60"/>
      <c r="BZ191" s="60"/>
      <c r="CA191" s="60"/>
      <c r="CB191" s="60"/>
      <c r="CC191" s="60"/>
      <c r="CD191" s="60"/>
      <c r="CE191" s="60"/>
      <c r="CF191" s="60"/>
      <c r="CG191" s="60"/>
      <c r="CH191" s="60"/>
      <c r="CI191" s="60"/>
      <c r="CJ191" s="60"/>
      <c r="CK191" s="60"/>
      <c r="CL191" s="60"/>
      <c r="CM191" s="60"/>
      <c r="CN191" s="60"/>
      <c r="CO191" s="60"/>
      <c r="CP191" s="60"/>
      <c r="CQ191" s="60"/>
      <c r="CR191" s="60"/>
      <c r="CS191" s="60"/>
      <c r="CT191" s="60"/>
      <c r="CU191" s="60"/>
      <c r="CV191" s="60"/>
      <c r="CW191" s="60"/>
      <c r="CX191" s="60"/>
      <c r="CY191" s="60"/>
      <c r="CZ191" s="60"/>
      <c r="DA191" s="60"/>
      <c r="DB191" s="60"/>
      <c r="DC191" s="60"/>
      <c r="DD191" s="60"/>
      <c r="DE191" s="60"/>
      <c r="DF191" s="60"/>
      <c r="DG191" s="60"/>
      <c r="DH191" s="60"/>
      <c r="DI191" s="60"/>
      <c r="DJ191" s="60"/>
      <c r="DK191" s="60"/>
      <c r="DL191" s="60"/>
      <c r="DM191" s="60"/>
      <c r="DN191" s="60"/>
      <c r="DO191" s="60"/>
      <c r="DP191" s="60"/>
      <c r="DQ191" s="60"/>
      <c r="DR191" s="60"/>
      <c r="DS191" s="60"/>
      <c r="DT191" s="60"/>
      <c r="DU191" s="60"/>
      <c r="DV191" s="60"/>
      <c r="DW191" s="60"/>
      <c r="DX191" s="60"/>
      <c r="DY191" s="60"/>
      <c r="DZ191" s="60"/>
      <c r="EA191" s="60"/>
      <c r="EB191" s="60"/>
      <c r="EC191" s="60"/>
      <c r="ED191" s="60"/>
      <c r="EE191" s="60"/>
      <c r="EF191" s="60"/>
      <c r="EG191" s="60"/>
      <c r="EH191" s="60"/>
      <c r="EI191" s="60"/>
      <c r="EJ191" s="60"/>
      <c r="EK191" s="60"/>
      <c r="EL191" s="60"/>
      <c r="EM191" s="60"/>
      <c r="EN191" s="60"/>
      <c r="EO191" s="60"/>
      <c r="EP191" s="60"/>
      <c r="EQ191" s="60"/>
      <c r="ER191" s="60"/>
      <c r="ES191" s="60"/>
      <c r="ET191" s="60"/>
      <c r="EU191" s="60"/>
      <c r="EV191" s="60"/>
      <c r="EW191" s="60"/>
      <c r="EX191" s="60"/>
      <c r="EY191" s="60"/>
      <c r="EZ191" s="60"/>
      <c r="FA191" s="60"/>
      <c r="FB191" s="60"/>
      <c r="FC191" s="60"/>
      <c r="FD191" s="60"/>
      <c r="FE191" s="60"/>
      <c r="FF191" s="60"/>
      <c r="FG191" s="60"/>
      <c r="FH191" s="60"/>
      <c r="FI191" s="60"/>
      <c r="FJ191" s="60"/>
      <c r="FK191" s="60"/>
      <c r="FL191" s="60"/>
      <c r="FM191" s="60"/>
      <c r="FN191" s="60"/>
      <c r="FO191" s="60"/>
      <c r="FP191" s="60"/>
      <c r="FQ191" s="60"/>
      <c r="FR191" s="60"/>
      <c r="FS191" s="60"/>
      <c r="FT191" s="60"/>
      <c r="FU191" s="60"/>
      <c r="FV191" s="60"/>
      <c r="FW191" s="60"/>
      <c r="FX191" s="60"/>
      <c r="FY191" s="60"/>
      <c r="FZ191" s="60"/>
      <c r="GA191" s="60"/>
      <c r="GB191" s="60"/>
      <c r="GC191" s="60"/>
      <c r="GD191" s="60"/>
      <c r="GE191" s="60"/>
      <c r="GF191" s="60"/>
      <c r="GG191" s="60"/>
      <c r="GH191" s="60"/>
      <c r="GI191" s="60"/>
      <c r="GJ191" s="60"/>
      <c r="GK191" s="60"/>
      <c r="GL191" s="60"/>
      <c r="GM191" s="60"/>
      <c r="GN191" s="60"/>
      <c r="GO191" s="60"/>
      <c r="GP191" s="60"/>
      <c r="GQ191" s="60"/>
      <c r="GR191" s="60"/>
      <c r="GS191" s="60">
        <v>8.1224219433164695</v>
      </c>
      <c r="GT191" s="60">
        <v>234.44089812381799</v>
      </c>
      <c r="GU191" s="60">
        <v>8.1374276417511506</v>
      </c>
      <c r="GV191" s="60">
        <v>234.44089812381799</v>
      </c>
      <c r="GW191" s="60">
        <v>8.1669775242552394</v>
      </c>
      <c r="GX191" s="60">
        <v>262.690430148144</v>
      </c>
      <c r="GY191" s="60">
        <v>8.1804589461859791</v>
      </c>
      <c r="GZ191" s="60">
        <v>262.690430148144</v>
      </c>
      <c r="HA191" s="60">
        <v>8.0922746864464905</v>
      </c>
      <c r="HB191" s="60">
        <v>262.690430148144</v>
      </c>
      <c r="HC191" s="60">
        <v>8.2551617839947404</v>
      </c>
      <c r="HD191" s="60">
        <v>262.690430148144</v>
      </c>
      <c r="HE191" s="60"/>
      <c r="HF191" s="60"/>
      <c r="HG191" s="60"/>
      <c r="HH191" s="60"/>
      <c r="HI191" s="60"/>
      <c r="HJ191" s="60"/>
      <c r="HK191" s="60"/>
      <c r="HL191" s="60">
        <v>1.8519295346547601E-2</v>
      </c>
      <c r="HM191" s="60">
        <v>1.50056984346829E-2</v>
      </c>
      <c r="HN191" s="60">
        <v>1.50056984346829E-2</v>
      </c>
      <c r="HO191" s="60">
        <v>8.1224219433164695</v>
      </c>
    </row>
    <row r="192" spans="1:223" ht="12" customHeight="1" x14ac:dyDescent="0.35">
      <c r="A192" s="61">
        <v>130</v>
      </c>
      <c r="B192" s="83">
        <v>8.1545635213336993</v>
      </c>
      <c r="C192" s="83">
        <v>8.1801775262296097</v>
      </c>
      <c r="D192" s="83">
        <v>-2.5614004895910401E-2</v>
      </c>
      <c r="E192" s="83">
        <v>-0.621527882107619</v>
      </c>
      <c r="F192" s="83">
        <v>-0.62397056221704705</v>
      </c>
      <c r="G192" s="83">
        <v>-0.62320988683012402</v>
      </c>
      <c r="H192" s="83">
        <v>7.8141471184683103E-3</v>
      </c>
      <c r="I192" s="83">
        <v>1.53315745605545E-3</v>
      </c>
      <c r="J192" s="83">
        <v>-5.53068101612341E-2</v>
      </c>
      <c r="K192" s="83">
        <v>-2.5815732830216799E-2</v>
      </c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  <c r="BQ192" s="60"/>
      <c r="BR192" s="60"/>
      <c r="BS192" s="60"/>
      <c r="BT192" s="60"/>
      <c r="BU192" s="60"/>
      <c r="BV192" s="60"/>
      <c r="BW192" s="60"/>
      <c r="BX192" s="60"/>
      <c r="BY192" s="60"/>
      <c r="BZ192" s="60"/>
      <c r="CA192" s="60"/>
      <c r="CB192" s="60"/>
      <c r="CC192" s="60"/>
      <c r="CD192" s="60"/>
      <c r="CE192" s="60"/>
      <c r="CF192" s="60"/>
      <c r="CG192" s="60"/>
      <c r="CH192" s="60"/>
      <c r="CI192" s="60"/>
      <c r="CJ192" s="60"/>
      <c r="CK192" s="60"/>
      <c r="CL192" s="60"/>
      <c r="CM192" s="60"/>
      <c r="CN192" s="60"/>
      <c r="CO192" s="60"/>
      <c r="CP192" s="60"/>
      <c r="CQ192" s="60"/>
      <c r="CR192" s="60"/>
      <c r="CS192" s="60"/>
      <c r="CT192" s="60"/>
      <c r="CU192" s="60"/>
      <c r="CV192" s="60"/>
      <c r="CW192" s="60"/>
      <c r="CX192" s="60"/>
      <c r="CY192" s="60"/>
      <c r="CZ192" s="60"/>
      <c r="DA192" s="60"/>
      <c r="DB192" s="60"/>
      <c r="DC192" s="60"/>
      <c r="DD192" s="60"/>
      <c r="DE192" s="60"/>
      <c r="DF192" s="60"/>
      <c r="DG192" s="60"/>
      <c r="DH192" s="60"/>
      <c r="DI192" s="60"/>
      <c r="DJ192" s="60"/>
      <c r="DK192" s="60"/>
      <c r="DL192" s="60"/>
      <c r="DM192" s="60"/>
      <c r="DN192" s="60"/>
      <c r="DO192" s="60"/>
      <c r="DP192" s="60"/>
      <c r="DQ192" s="60"/>
      <c r="DR192" s="60"/>
      <c r="DS192" s="60"/>
      <c r="DT192" s="60"/>
      <c r="DU192" s="60"/>
      <c r="DV192" s="60"/>
      <c r="DW192" s="60"/>
      <c r="DX192" s="60"/>
      <c r="DY192" s="60"/>
      <c r="DZ192" s="60"/>
      <c r="EA192" s="60"/>
      <c r="EB192" s="60"/>
      <c r="EC192" s="60"/>
      <c r="ED192" s="60"/>
      <c r="EE192" s="60"/>
      <c r="EF192" s="60"/>
      <c r="EG192" s="60"/>
      <c r="EH192" s="60"/>
      <c r="EI192" s="60"/>
      <c r="EJ192" s="60"/>
      <c r="EK192" s="60"/>
      <c r="EL192" s="60"/>
      <c r="EM192" s="60"/>
      <c r="EN192" s="60"/>
      <c r="EO192" s="60"/>
      <c r="EP192" s="60"/>
      <c r="EQ192" s="60"/>
      <c r="ER192" s="60"/>
      <c r="ES192" s="60"/>
      <c r="ET192" s="60"/>
      <c r="EU192" s="60"/>
      <c r="EV192" s="60"/>
      <c r="EW192" s="60"/>
      <c r="EX192" s="60"/>
      <c r="EY192" s="60"/>
      <c r="EZ192" s="60"/>
      <c r="FA192" s="60"/>
      <c r="FB192" s="60"/>
      <c r="FC192" s="60"/>
      <c r="FD192" s="60"/>
      <c r="FE192" s="60"/>
      <c r="FF192" s="60"/>
      <c r="FG192" s="60"/>
      <c r="FH192" s="60"/>
      <c r="FI192" s="60"/>
      <c r="FJ192" s="60"/>
      <c r="FK192" s="60"/>
      <c r="FL192" s="60"/>
      <c r="FM192" s="60"/>
      <c r="FN192" s="60"/>
      <c r="FO192" s="60"/>
      <c r="FP192" s="60"/>
      <c r="FQ192" s="60"/>
      <c r="FR192" s="60"/>
      <c r="FS192" s="60"/>
      <c r="FT192" s="60"/>
      <c r="FU192" s="60"/>
      <c r="FV192" s="60"/>
      <c r="FW192" s="60"/>
      <c r="FX192" s="60"/>
      <c r="FY192" s="60"/>
      <c r="FZ192" s="60"/>
      <c r="GA192" s="60"/>
      <c r="GB192" s="60"/>
      <c r="GC192" s="60"/>
      <c r="GD192" s="60"/>
      <c r="GE192" s="60"/>
      <c r="GF192" s="60"/>
      <c r="GG192" s="60"/>
      <c r="GH192" s="60"/>
      <c r="GI192" s="60"/>
      <c r="GJ192" s="60"/>
      <c r="GK192" s="60"/>
      <c r="GL192" s="60"/>
      <c r="GM192" s="60"/>
      <c r="GN192" s="60"/>
      <c r="GO192" s="60"/>
      <c r="GP192" s="60"/>
      <c r="GQ192" s="60"/>
      <c r="GR192" s="60"/>
      <c r="GS192" s="60">
        <v>8.1200306395314694</v>
      </c>
      <c r="GT192" s="60">
        <v>233.12397617202399</v>
      </c>
      <c r="GU192" s="60">
        <v>8.1376675349081999</v>
      </c>
      <c r="GV192" s="60">
        <v>233.12397617202399</v>
      </c>
      <c r="GW192" s="60">
        <v>8.1671769962683793</v>
      </c>
      <c r="GX192" s="60">
        <v>262.80788741079198</v>
      </c>
      <c r="GY192" s="60">
        <v>8.1806860385510305</v>
      </c>
      <c r="GZ192" s="60">
        <v>262.80788741079198</v>
      </c>
      <c r="HA192" s="60">
        <v>8.0924868244674801</v>
      </c>
      <c r="HB192" s="60">
        <v>262.80788741079198</v>
      </c>
      <c r="HC192" s="60">
        <v>8.2553762103519297</v>
      </c>
      <c r="HD192" s="60">
        <v>262.80788741079198</v>
      </c>
      <c r="HE192" s="60"/>
      <c r="HF192" s="60"/>
      <c r="HG192" s="60"/>
      <c r="HH192" s="60"/>
      <c r="HI192" s="60"/>
      <c r="HJ192" s="60"/>
      <c r="HK192" s="60"/>
      <c r="HL192" s="60">
        <v>2.08013376134932E-2</v>
      </c>
      <c r="HM192" s="60">
        <v>1.76368953767287E-2</v>
      </c>
      <c r="HN192" s="60">
        <v>1.76368953767287E-2</v>
      </c>
      <c r="HO192" s="60">
        <v>8.1200306395314694</v>
      </c>
    </row>
    <row r="193" spans="1:223" ht="12" customHeight="1" x14ac:dyDescent="0.35">
      <c r="A193" s="61">
        <v>131</v>
      </c>
      <c r="B193" s="83">
        <v>8.1527620734319797</v>
      </c>
      <c r="C193" s="83">
        <v>8.1772268683634408</v>
      </c>
      <c r="D193" s="83">
        <v>-2.4464794931464699E-2</v>
      </c>
      <c r="E193" s="83">
        <v>-0.59364212046270903</v>
      </c>
      <c r="F193" s="83">
        <v>-0.59584484846679897</v>
      </c>
      <c r="G193" s="83">
        <v>-0.59507772963879602</v>
      </c>
      <c r="H193" s="83">
        <v>7.3799629923689001E-3</v>
      </c>
      <c r="I193" s="83">
        <v>1.3197981902819101E-3</v>
      </c>
      <c r="J193" s="83">
        <v>-5.1310857266283601E-2</v>
      </c>
      <c r="K193" s="83">
        <v>-2.46466865662078E-2</v>
      </c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V193" s="60"/>
      <c r="BW193" s="60"/>
      <c r="BX193" s="60"/>
      <c r="BY193" s="60"/>
      <c r="BZ193" s="60"/>
      <c r="CA193" s="60"/>
      <c r="CB193" s="60"/>
      <c r="CC193" s="60"/>
      <c r="CD193" s="60"/>
      <c r="CE193" s="60"/>
      <c r="CF193" s="60"/>
      <c r="CG193" s="60"/>
      <c r="CH193" s="60"/>
      <c r="CI193" s="60"/>
      <c r="CJ193" s="60"/>
      <c r="CK193" s="60"/>
      <c r="CL193" s="60"/>
      <c r="CM193" s="60"/>
      <c r="CN193" s="60"/>
      <c r="CO193" s="60"/>
      <c r="CP193" s="60"/>
      <c r="CQ193" s="60"/>
      <c r="CR193" s="60"/>
      <c r="CS193" s="60"/>
      <c r="CT193" s="60"/>
      <c r="CU193" s="60"/>
      <c r="CV193" s="60"/>
      <c r="CW193" s="60"/>
      <c r="CX193" s="60"/>
      <c r="CY193" s="60"/>
      <c r="CZ193" s="60"/>
      <c r="DA193" s="60"/>
      <c r="DB193" s="60"/>
      <c r="DC193" s="60"/>
      <c r="DD193" s="60"/>
      <c r="DE193" s="60"/>
      <c r="DF193" s="60"/>
      <c r="DG193" s="60"/>
      <c r="DH193" s="60"/>
      <c r="DI193" s="60"/>
      <c r="DJ193" s="60"/>
      <c r="DK193" s="60"/>
      <c r="DL193" s="60"/>
      <c r="DM193" s="60"/>
      <c r="DN193" s="60"/>
      <c r="DO193" s="60"/>
      <c r="DP193" s="60"/>
      <c r="DQ193" s="60"/>
      <c r="DR193" s="60"/>
      <c r="DS193" s="60"/>
      <c r="DT193" s="60"/>
      <c r="DU193" s="60"/>
      <c r="DV193" s="60"/>
      <c r="DW193" s="60"/>
      <c r="DX193" s="60"/>
      <c r="DY193" s="60"/>
      <c r="DZ193" s="60"/>
      <c r="EA193" s="60"/>
      <c r="EB193" s="60"/>
      <c r="EC193" s="60"/>
      <c r="ED193" s="60"/>
      <c r="EE193" s="60"/>
      <c r="EF193" s="60"/>
      <c r="EG193" s="60"/>
      <c r="EH193" s="60"/>
      <c r="EI193" s="60"/>
      <c r="EJ193" s="60"/>
      <c r="EK193" s="60"/>
      <c r="EL193" s="60"/>
      <c r="EM193" s="60"/>
      <c r="EN193" s="60"/>
      <c r="EO193" s="60"/>
      <c r="EP193" s="60"/>
      <c r="EQ193" s="60"/>
      <c r="ER193" s="60"/>
      <c r="ES193" s="60"/>
      <c r="ET193" s="60"/>
      <c r="EU193" s="60"/>
      <c r="EV193" s="60"/>
      <c r="EW193" s="60"/>
      <c r="EX193" s="60"/>
      <c r="EY193" s="60"/>
      <c r="EZ193" s="60"/>
      <c r="FA193" s="60"/>
      <c r="FB193" s="60"/>
      <c r="FC193" s="60"/>
      <c r="FD193" s="60"/>
      <c r="FE193" s="60"/>
      <c r="FF193" s="60"/>
      <c r="FG193" s="60"/>
      <c r="FH193" s="60"/>
      <c r="FI193" s="60"/>
      <c r="FJ193" s="60"/>
      <c r="FK193" s="60"/>
      <c r="FL193" s="60"/>
      <c r="FM193" s="60"/>
      <c r="FN193" s="60"/>
      <c r="FO193" s="60"/>
      <c r="FP193" s="60"/>
      <c r="FQ193" s="60"/>
      <c r="FR193" s="60"/>
      <c r="FS193" s="60"/>
      <c r="FT193" s="60"/>
      <c r="FU193" s="60"/>
      <c r="FV193" s="60"/>
      <c r="FW193" s="60"/>
      <c r="FX193" s="60"/>
      <c r="FY193" s="60"/>
      <c r="FZ193" s="60"/>
      <c r="GA193" s="60"/>
      <c r="GB193" s="60"/>
      <c r="GC193" s="60"/>
      <c r="GD193" s="60"/>
      <c r="GE193" s="60"/>
      <c r="GF193" s="60"/>
      <c r="GG193" s="60"/>
      <c r="GH193" s="60"/>
      <c r="GI193" s="60"/>
      <c r="GJ193" s="60"/>
      <c r="GK193" s="60"/>
      <c r="GL193" s="60"/>
      <c r="GM193" s="60"/>
      <c r="GN193" s="60"/>
      <c r="GO193" s="60"/>
      <c r="GP193" s="60"/>
      <c r="GQ193" s="60"/>
      <c r="GR193" s="60"/>
      <c r="GS193" s="60">
        <v>8.0794647276767009</v>
      </c>
      <c r="GT193" s="60">
        <v>210.783803354486</v>
      </c>
      <c r="GU193" s="60">
        <v>8.0668574026584494</v>
      </c>
      <c r="GV193" s="60">
        <v>210.783803354486</v>
      </c>
      <c r="GW193" s="60">
        <v>8.1674283881462397</v>
      </c>
      <c r="GX193" s="60">
        <v>262.95594877167599</v>
      </c>
      <c r="GY193" s="60">
        <v>8.1809723546097892</v>
      </c>
      <c r="GZ193" s="60">
        <v>262.95594877167599</v>
      </c>
      <c r="HA193" s="60">
        <v>8.0927542283785101</v>
      </c>
      <c r="HB193" s="60">
        <v>262.95594877167599</v>
      </c>
      <c r="HC193" s="60">
        <v>8.2556465143775206</v>
      </c>
      <c r="HD193" s="60">
        <v>262.95594877167599</v>
      </c>
      <c r="HE193" s="60"/>
      <c r="HF193" s="60"/>
      <c r="HG193" s="60"/>
      <c r="HH193" s="60"/>
      <c r="HI193" s="60"/>
      <c r="HJ193" s="60"/>
      <c r="HK193" s="60"/>
      <c r="HL193" s="60">
        <v>-1.8519295346548399E-2</v>
      </c>
      <c r="HM193" s="60">
        <v>-1.2607325018247901E-2</v>
      </c>
      <c r="HN193" s="60">
        <v>-1.2607325018247901E-2</v>
      </c>
      <c r="HO193" s="60">
        <v>8.0794647276767009</v>
      </c>
    </row>
    <row r="194" spans="1:223" ht="12" customHeight="1" x14ac:dyDescent="0.35">
      <c r="A194" s="61">
        <v>132</v>
      </c>
      <c r="B194" s="83">
        <v>8.1580227182722904</v>
      </c>
      <c r="C194" s="83">
        <v>8.1775356830769095</v>
      </c>
      <c r="D194" s="83">
        <v>-1.95129648046155E-2</v>
      </c>
      <c r="E194" s="83">
        <v>-0.47348517882845997</v>
      </c>
      <c r="F194" s="83">
        <v>-0.47525264883254997</v>
      </c>
      <c r="G194" s="83">
        <v>-0.47451853396279697</v>
      </c>
      <c r="H194" s="83">
        <v>7.4241916921602901E-3</v>
      </c>
      <c r="I194" s="83">
        <v>8.4470407101432099E-4</v>
      </c>
      <c r="J194" s="83">
        <v>-4.1038920205880201E-2</v>
      </c>
      <c r="K194" s="83">
        <v>-1.96589163681931E-2</v>
      </c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0"/>
      <c r="CD194" s="60"/>
      <c r="CE194" s="60"/>
      <c r="CF194" s="60"/>
      <c r="CG194" s="60"/>
      <c r="CH194" s="60"/>
      <c r="CI194" s="60"/>
      <c r="CJ194" s="60"/>
      <c r="CK194" s="60"/>
      <c r="CL194" s="60"/>
      <c r="CM194" s="60"/>
      <c r="CN194" s="60"/>
      <c r="CO194" s="60"/>
      <c r="CP194" s="60"/>
      <c r="CQ194" s="60"/>
      <c r="CR194" s="60"/>
      <c r="CS194" s="60"/>
      <c r="CT194" s="60"/>
      <c r="CU194" s="60"/>
      <c r="CV194" s="60"/>
      <c r="CW194" s="60"/>
      <c r="CX194" s="60"/>
      <c r="CY194" s="60"/>
      <c r="CZ194" s="60"/>
      <c r="DA194" s="60"/>
      <c r="DB194" s="60"/>
      <c r="DC194" s="60"/>
      <c r="DD194" s="60"/>
      <c r="DE194" s="60"/>
      <c r="DF194" s="60"/>
      <c r="DG194" s="60"/>
      <c r="DH194" s="60"/>
      <c r="DI194" s="60"/>
      <c r="DJ194" s="60"/>
      <c r="DK194" s="60"/>
      <c r="DL194" s="60"/>
      <c r="DM194" s="60"/>
      <c r="DN194" s="60"/>
      <c r="DO194" s="60"/>
      <c r="DP194" s="60"/>
      <c r="DQ194" s="60"/>
      <c r="DR194" s="60"/>
      <c r="DS194" s="60"/>
      <c r="DT194" s="60"/>
      <c r="DU194" s="60"/>
      <c r="DV194" s="60"/>
      <c r="DW194" s="60"/>
      <c r="DX194" s="60"/>
      <c r="DY194" s="60"/>
      <c r="DZ194" s="60"/>
      <c r="EA194" s="60"/>
      <c r="EB194" s="60"/>
      <c r="EC194" s="60"/>
      <c r="ED194" s="60"/>
      <c r="EE194" s="60"/>
      <c r="EF194" s="60"/>
      <c r="EG194" s="60"/>
      <c r="EH194" s="60"/>
      <c r="EI194" s="60"/>
      <c r="EJ194" s="60"/>
      <c r="EK194" s="60"/>
      <c r="EL194" s="60"/>
      <c r="EM194" s="60"/>
      <c r="EN194" s="60"/>
      <c r="EO194" s="60"/>
      <c r="EP194" s="60"/>
      <c r="EQ194" s="60"/>
      <c r="ER194" s="60"/>
      <c r="ES194" s="60"/>
      <c r="ET194" s="60"/>
      <c r="EU194" s="60"/>
      <c r="EV194" s="60"/>
      <c r="EW194" s="60"/>
      <c r="EX194" s="60"/>
      <c r="EY194" s="60"/>
      <c r="EZ194" s="60"/>
      <c r="FA194" s="60"/>
      <c r="FB194" s="60"/>
      <c r="FC194" s="60"/>
      <c r="FD194" s="60"/>
      <c r="FE194" s="60"/>
      <c r="FF194" s="60"/>
      <c r="FG194" s="60"/>
      <c r="FH194" s="60"/>
      <c r="FI194" s="60"/>
      <c r="FJ194" s="60"/>
      <c r="FK194" s="60"/>
      <c r="FL194" s="60"/>
      <c r="FM194" s="60"/>
      <c r="FN194" s="60"/>
      <c r="FO194" s="60"/>
      <c r="FP194" s="60"/>
      <c r="FQ194" s="60"/>
      <c r="FR194" s="60"/>
      <c r="FS194" s="60"/>
      <c r="FT194" s="60"/>
      <c r="FU194" s="60"/>
      <c r="FV194" s="60"/>
      <c r="FW194" s="60"/>
      <c r="FX194" s="60"/>
      <c r="FY194" s="60"/>
      <c r="FZ194" s="60"/>
      <c r="GA194" s="60"/>
      <c r="GB194" s="60"/>
      <c r="GC194" s="60"/>
      <c r="GD194" s="60"/>
      <c r="GE194" s="60"/>
      <c r="GF194" s="60"/>
      <c r="GG194" s="60"/>
      <c r="GH194" s="60"/>
      <c r="GI194" s="60"/>
      <c r="GJ194" s="60"/>
      <c r="GK194" s="60"/>
      <c r="GL194" s="60"/>
      <c r="GM194" s="60"/>
      <c r="GN194" s="60"/>
      <c r="GO194" s="60"/>
      <c r="GP194" s="60"/>
      <c r="GQ194" s="60"/>
      <c r="GR194" s="60"/>
      <c r="GS194" s="60">
        <v>8.1151661733811196</v>
      </c>
      <c r="GT194" s="60">
        <v>230.44505168850901</v>
      </c>
      <c r="GU194" s="60">
        <v>8.1615830046710194</v>
      </c>
      <c r="GV194" s="60">
        <v>230.44505168850901</v>
      </c>
      <c r="GW194" s="60">
        <v>8.1679381007399297</v>
      </c>
      <c r="GX194" s="60">
        <v>263.25625941355298</v>
      </c>
      <c r="GY194" s="60">
        <v>8.1815532669747206</v>
      </c>
      <c r="GZ194" s="60">
        <v>263.25625941355298</v>
      </c>
      <c r="HA194" s="60">
        <v>8.0932965731162998</v>
      </c>
      <c r="HB194" s="60">
        <v>263.25625941355298</v>
      </c>
      <c r="HC194" s="60">
        <v>8.2561947945983594</v>
      </c>
      <c r="HD194" s="60">
        <v>263.25625941355298</v>
      </c>
      <c r="HE194" s="60"/>
      <c r="HF194" s="60"/>
      <c r="HG194" s="60"/>
      <c r="HH194" s="60"/>
      <c r="HI194" s="60"/>
      <c r="HJ194" s="60"/>
      <c r="HK194" s="60"/>
      <c r="HL194" s="60">
        <v>5.53125644107978E-2</v>
      </c>
      <c r="HM194" s="60">
        <v>4.6416831289898E-2</v>
      </c>
      <c r="HN194" s="60">
        <v>4.6416831289898E-2</v>
      </c>
      <c r="HO194" s="60">
        <v>8.1151661733811196</v>
      </c>
    </row>
    <row r="195" spans="1:223" ht="12" customHeight="1" x14ac:dyDescent="0.35">
      <c r="A195" s="61">
        <v>133</v>
      </c>
      <c r="B195" s="83">
        <v>8.1329290670149899</v>
      </c>
      <c r="C195" s="83">
        <v>8.1749308845650006</v>
      </c>
      <c r="D195" s="83">
        <v>-4.2001817550005399E-2</v>
      </c>
      <c r="E195" s="83">
        <v>-1.0191807494615399</v>
      </c>
      <c r="F195" s="83">
        <v>-1.02279763102329</v>
      </c>
      <c r="G195" s="83">
        <v>-1.0228919766890301</v>
      </c>
      <c r="H195" s="83">
        <v>7.0600211220036603E-3</v>
      </c>
      <c r="I195" s="83">
        <v>3.7190535737215199E-3</v>
      </c>
      <c r="J195" s="83">
        <v>-8.6252416972752793E-2</v>
      </c>
      <c r="K195" s="83">
        <v>-4.2300459688879397E-2</v>
      </c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  <c r="BW195" s="60"/>
      <c r="BX195" s="60"/>
      <c r="BY195" s="60"/>
      <c r="BZ195" s="60"/>
      <c r="CA195" s="60"/>
      <c r="CB195" s="60"/>
      <c r="CC195" s="60"/>
      <c r="CD195" s="60"/>
      <c r="CE195" s="60"/>
      <c r="CF195" s="60"/>
      <c r="CG195" s="60"/>
      <c r="CH195" s="60"/>
      <c r="CI195" s="60"/>
      <c r="CJ195" s="60"/>
      <c r="CK195" s="60"/>
      <c r="CL195" s="60"/>
      <c r="CM195" s="60"/>
      <c r="CN195" s="60"/>
      <c r="CO195" s="60"/>
      <c r="CP195" s="60"/>
      <c r="CQ195" s="60"/>
      <c r="CR195" s="60"/>
      <c r="CS195" s="60"/>
      <c r="CT195" s="60"/>
      <c r="CU195" s="60"/>
      <c r="CV195" s="60"/>
      <c r="CW195" s="60"/>
      <c r="CX195" s="60"/>
      <c r="CY195" s="60"/>
      <c r="CZ195" s="60"/>
      <c r="DA195" s="60"/>
      <c r="DB195" s="60"/>
      <c r="DC195" s="60"/>
      <c r="DD195" s="60"/>
      <c r="DE195" s="60"/>
      <c r="DF195" s="60"/>
      <c r="DG195" s="60"/>
      <c r="DH195" s="60"/>
      <c r="DI195" s="60"/>
      <c r="DJ195" s="60"/>
      <c r="DK195" s="60"/>
      <c r="DL195" s="60"/>
      <c r="DM195" s="60"/>
      <c r="DN195" s="60"/>
      <c r="DO195" s="60"/>
      <c r="DP195" s="60"/>
      <c r="DQ195" s="60"/>
      <c r="DR195" s="60"/>
      <c r="DS195" s="60"/>
      <c r="DT195" s="60"/>
      <c r="DU195" s="60"/>
      <c r="DV195" s="60"/>
      <c r="DW195" s="60"/>
      <c r="DX195" s="60"/>
      <c r="DY195" s="60"/>
      <c r="DZ195" s="60"/>
      <c r="EA195" s="60"/>
      <c r="EB195" s="60"/>
      <c r="EC195" s="60"/>
      <c r="ED195" s="60"/>
      <c r="EE195" s="60"/>
      <c r="EF195" s="60"/>
      <c r="EG195" s="60"/>
      <c r="EH195" s="60"/>
      <c r="EI195" s="60"/>
      <c r="EJ195" s="60"/>
      <c r="EK195" s="60"/>
      <c r="EL195" s="60"/>
      <c r="EM195" s="60"/>
      <c r="EN195" s="60"/>
      <c r="EO195" s="60"/>
      <c r="EP195" s="60"/>
      <c r="EQ195" s="60"/>
      <c r="ER195" s="60"/>
      <c r="ES195" s="60"/>
      <c r="ET195" s="60"/>
      <c r="EU195" s="60"/>
      <c r="EV195" s="60"/>
      <c r="EW195" s="60"/>
      <c r="EX195" s="60"/>
      <c r="EY195" s="60"/>
      <c r="EZ195" s="60"/>
      <c r="FA195" s="60"/>
      <c r="FB195" s="60"/>
      <c r="FC195" s="60"/>
      <c r="FD195" s="60"/>
      <c r="FE195" s="60"/>
      <c r="FF195" s="60"/>
      <c r="FG195" s="60"/>
      <c r="FH195" s="60"/>
      <c r="FI195" s="60"/>
      <c r="FJ195" s="60"/>
      <c r="FK195" s="60"/>
      <c r="FL195" s="60"/>
      <c r="FM195" s="60"/>
      <c r="FN195" s="60"/>
      <c r="FO195" s="60"/>
      <c r="FP195" s="60"/>
      <c r="FQ195" s="60"/>
      <c r="FR195" s="60"/>
      <c r="FS195" s="60"/>
      <c r="FT195" s="60"/>
      <c r="FU195" s="60"/>
      <c r="FV195" s="60"/>
      <c r="FW195" s="60"/>
      <c r="FX195" s="60"/>
      <c r="FY195" s="60"/>
      <c r="FZ195" s="60"/>
      <c r="GA195" s="60"/>
      <c r="GB195" s="60"/>
      <c r="GC195" s="60"/>
      <c r="GD195" s="60"/>
      <c r="GE195" s="60"/>
      <c r="GF195" s="60"/>
      <c r="GG195" s="60"/>
      <c r="GH195" s="60"/>
      <c r="GI195" s="60"/>
      <c r="GJ195" s="60"/>
      <c r="GK195" s="60"/>
      <c r="GL195" s="60"/>
      <c r="GM195" s="60"/>
      <c r="GN195" s="60"/>
      <c r="GO195" s="60"/>
      <c r="GP195" s="60"/>
      <c r="GQ195" s="60"/>
      <c r="GR195" s="60"/>
      <c r="GS195" s="60">
        <v>8.1146038713197299</v>
      </c>
      <c r="GT195" s="60">
        <v>230.13538466383699</v>
      </c>
      <c r="GU195" s="60">
        <v>8.1622027631418401</v>
      </c>
      <c r="GV195" s="60">
        <v>230.13538466383699</v>
      </c>
      <c r="GW195" s="60">
        <v>8.1681111560382096</v>
      </c>
      <c r="GX195" s="60">
        <v>263.35825184084098</v>
      </c>
      <c r="GY195" s="60">
        <v>8.1817506130917792</v>
      </c>
      <c r="GZ195" s="60">
        <v>263.35825184084098</v>
      </c>
      <c r="HA195" s="60">
        <v>8.0934807578015402</v>
      </c>
      <c r="HB195" s="60">
        <v>263.35825184084098</v>
      </c>
      <c r="HC195" s="60">
        <v>8.2563810113284504</v>
      </c>
      <c r="HD195" s="60">
        <v>263.35825184084098</v>
      </c>
      <c r="HE195" s="60"/>
      <c r="HF195" s="60"/>
      <c r="HG195" s="60"/>
      <c r="HH195" s="60"/>
      <c r="HI195" s="60"/>
      <c r="HJ195" s="60"/>
      <c r="HK195" s="60"/>
      <c r="HL195" s="60">
        <v>5.7393845083899997E-2</v>
      </c>
      <c r="HM195" s="60">
        <v>4.7598891822112001E-2</v>
      </c>
      <c r="HN195" s="60">
        <v>4.7598891822112001E-2</v>
      </c>
      <c r="HO195" s="60">
        <v>8.1146038713197299</v>
      </c>
    </row>
    <row r="196" spans="1:223" ht="12" customHeight="1" x14ac:dyDescent="0.35">
      <c r="A196" s="61">
        <v>134</v>
      </c>
      <c r="B196" s="83">
        <v>8.1299288686676601</v>
      </c>
      <c r="C196" s="83">
        <v>8.17420037137801</v>
      </c>
      <c r="D196" s="83">
        <v>-4.4271502710353502E-2</v>
      </c>
      <c r="E196" s="83">
        <v>-1.0742550190455</v>
      </c>
      <c r="F196" s="83">
        <v>-1.0780138755530699</v>
      </c>
      <c r="G196" s="83">
        <v>-1.07836356773366</v>
      </c>
      <c r="H196" s="83">
        <v>6.9615119739339596E-3</v>
      </c>
      <c r="I196" s="83">
        <v>4.0733919369981397E-3</v>
      </c>
      <c r="J196" s="83">
        <v>-9.0288815088258201E-2</v>
      </c>
      <c r="K196" s="83">
        <v>-4.45818598616003E-2</v>
      </c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  <c r="BW196" s="60"/>
      <c r="BX196" s="60"/>
      <c r="BY196" s="60"/>
      <c r="BZ196" s="60"/>
      <c r="CA196" s="60"/>
      <c r="CB196" s="60"/>
      <c r="CC196" s="60"/>
      <c r="CD196" s="60"/>
      <c r="CE196" s="60"/>
      <c r="CF196" s="60"/>
      <c r="CG196" s="60"/>
      <c r="CH196" s="60"/>
      <c r="CI196" s="60"/>
      <c r="CJ196" s="60"/>
      <c r="CK196" s="60"/>
      <c r="CL196" s="60"/>
      <c r="CM196" s="60"/>
      <c r="CN196" s="60"/>
      <c r="CO196" s="60"/>
      <c r="CP196" s="60"/>
      <c r="CQ196" s="60"/>
      <c r="CR196" s="60"/>
      <c r="CS196" s="60"/>
      <c r="CT196" s="60"/>
      <c r="CU196" s="60"/>
      <c r="CV196" s="60"/>
      <c r="CW196" s="60"/>
      <c r="CX196" s="60"/>
      <c r="CY196" s="60"/>
      <c r="CZ196" s="60"/>
      <c r="DA196" s="60"/>
      <c r="DB196" s="60"/>
      <c r="DC196" s="60"/>
      <c r="DD196" s="60"/>
      <c r="DE196" s="60"/>
      <c r="DF196" s="60"/>
      <c r="DG196" s="60"/>
      <c r="DH196" s="60"/>
      <c r="DI196" s="60"/>
      <c r="DJ196" s="60"/>
      <c r="DK196" s="60"/>
      <c r="DL196" s="60"/>
      <c r="DM196" s="60"/>
      <c r="DN196" s="60"/>
      <c r="DO196" s="60"/>
      <c r="DP196" s="60"/>
      <c r="DQ196" s="60"/>
      <c r="DR196" s="60"/>
      <c r="DS196" s="60"/>
      <c r="DT196" s="60"/>
      <c r="DU196" s="60"/>
      <c r="DV196" s="60"/>
      <c r="DW196" s="60"/>
      <c r="DX196" s="60"/>
      <c r="DY196" s="60"/>
      <c r="DZ196" s="60"/>
      <c r="EA196" s="60"/>
      <c r="EB196" s="60"/>
      <c r="EC196" s="60"/>
      <c r="ED196" s="60"/>
      <c r="EE196" s="60"/>
      <c r="EF196" s="60"/>
      <c r="EG196" s="60"/>
      <c r="EH196" s="60"/>
      <c r="EI196" s="60"/>
      <c r="EJ196" s="60"/>
      <c r="EK196" s="60"/>
      <c r="EL196" s="60"/>
      <c r="EM196" s="60"/>
      <c r="EN196" s="60"/>
      <c r="EO196" s="60"/>
      <c r="EP196" s="60"/>
      <c r="EQ196" s="60"/>
      <c r="ER196" s="60"/>
      <c r="ES196" s="60"/>
      <c r="ET196" s="60"/>
      <c r="EU196" s="60"/>
      <c r="EV196" s="60"/>
      <c r="EW196" s="60"/>
      <c r="EX196" s="60"/>
      <c r="EY196" s="60"/>
      <c r="EZ196" s="60"/>
      <c r="FA196" s="60"/>
      <c r="FB196" s="60"/>
      <c r="FC196" s="60"/>
      <c r="FD196" s="60"/>
      <c r="FE196" s="60"/>
      <c r="FF196" s="60"/>
      <c r="FG196" s="60"/>
      <c r="FH196" s="60"/>
      <c r="FI196" s="60"/>
      <c r="FJ196" s="60"/>
      <c r="FK196" s="60"/>
      <c r="FL196" s="60"/>
      <c r="FM196" s="60"/>
      <c r="FN196" s="60"/>
      <c r="FO196" s="60"/>
      <c r="FP196" s="60"/>
      <c r="FQ196" s="60"/>
      <c r="FR196" s="60"/>
      <c r="FS196" s="60"/>
      <c r="FT196" s="60"/>
      <c r="FU196" s="60"/>
      <c r="FV196" s="60"/>
      <c r="FW196" s="60"/>
      <c r="FX196" s="60"/>
      <c r="FY196" s="60"/>
      <c r="FZ196" s="60"/>
      <c r="GA196" s="60"/>
      <c r="GB196" s="60"/>
      <c r="GC196" s="60"/>
      <c r="GD196" s="60"/>
      <c r="GE196" s="60"/>
      <c r="GF196" s="60"/>
      <c r="GG196" s="60"/>
      <c r="GH196" s="60"/>
      <c r="GI196" s="60"/>
      <c r="GJ196" s="60"/>
      <c r="GK196" s="60"/>
      <c r="GL196" s="60"/>
      <c r="GM196" s="60"/>
      <c r="GN196" s="60"/>
      <c r="GO196" s="60"/>
      <c r="GP196" s="60"/>
      <c r="GQ196" s="60"/>
      <c r="GR196" s="60"/>
      <c r="GS196" s="60">
        <v>8.1150099445638197</v>
      </c>
      <c r="GT196" s="60">
        <v>230.359014456312</v>
      </c>
      <c r="GU196" s="60">
        <v>8.1631270195478294</v>
      </c>
      <c r="GV196" s="60">
        <v>230.359014456312</v>
      </c>
      <c r="GW196" s="60">
        <v>8.1681786479242593</v>
      </c>
      <c r="GX196" s="60">
        <v>263.39803348642698</v>
      </c>
      <c r="GY196" s="60">
        <v>8.1818275944594898</v>
      </c>
      <c r="GZ196" s="60">
        <v>263.39803348642698</v>
      </c>
      <c r="HA196" s="60">
        <v>8.0935525970193094</v>
      </c>
      <c r="HB196" s="60">
        <v>263.39803348642698</v>
      </c>
      <c r="HC196" s="60">
        <v>8.2564536453644397</v>
      </c>
      <c r="HD196" s="60">
        <v>263.39803348642698</v>
      </c>
      <c r="HE196" s="60"/>
      <c r="HF196" s="60"/>
      <c r="HG196" s="60"/>
      <c r="HH196" s="60"/>
      <c r="HI196" s="60"/>
      <c r="HJ196" s="60"/>
      <c r="HK196" s="60"/>
      <c r="HL196" s="60">
        <v>5.8491971050784901E-2</v>
      </c>
      <c r="HM196" s="60">
        <v>4.8117074984006102E-2</v>
      </c>
      <c r="HN196" s="60">
        <v>4.8117074984006102E-2</v>
      </c>
      <c r="HO196" s="60">
        <v>8.1150099445638197</v>
      </c>
    </row>
    <row r="197" spans="1:223" ht="12" customHeight="1" x14ac:dyDescent="0.35">
      <c r="A197" s="61">
        <v>135</v>
      </c>
      <c r="B197" s="83">
        <v>8.1324467683978696</v>
      </c>
      <c r="C197" s="83">
        <v>8.1750031211918799</v>
      </c>
      <c r="D197" s="83">
        <v>-4.2556352794006699E-2</v>
      </c>
      <c r="E197" s="83">
        <v>-1.0326366349100999</v>
      </c>
      <c r="F197" s="83">
        <v>-1.0363063971330999</v>
      </c>
      <c r="G197" s="83">
        <v>-1.0364596613571</v>
      </c>
      <c r="H197" s="83">
        <v>7.0698483822079399E-3</v>
      </c>
      <c r="I197" s="83">
        <v>3.8232946034395402E-3</v>
      </c>
      <c r="J197" s="83">
        <v>-8.7457710661607402E-2</v>
      </c>
      <c r="K197" s="83">
        <v>-4.2859361984998803E-2</v>
      </c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V197" s="60"/>
      <c r="BW197" s="60"/>
      <c r="BX197" s="60"/>
      <c r="BY197" s="60"/>
      <c r="BZ197" s="60"/>
      <c r="CA197" s="60"/>
      <c r="CB197" s="60"/>
      <c r="CC197" s="60"/>
      <c r="CD197" s="60"/>
      <c r="CE197" s="60"/>
      <c r="CF197" s="60"/>
      <c r="CG197" s="60"/>
      <c r="CH197" s="60"/>
      <c r="CI197" s="60"/>
      <c r="CJ197" s="60"/>
      <c r="CK197" s="60"/>
      <c r="CL197" s="60"/>
      <c r="CM197" s="60"/>
      <c r="CN197" s="60"/>
      <c r="CO197" s="60"/>
      <c r="CP197" s="60"/>
      <c r="CQ197" s="60"/>
      <c r="CR197" s="60"/>
      <c r="CS197" s="60"/>
      <c r="CT197" s="60"/>
      <c r="CU197" s="60"/>
      <c r="CV197" s="60"/>
      <c r="CW197" s="60"/>
      <c r="CX197" s="60"/>
      <c r="CY197" s="60"/>
      <c r="CZ197" s="60"/>
      <c r="DA197" s="60"/>
      <c r="DB197" s="60"/>
      <c r="DC197" s="60"/>
      <c r="DD197" s="60"/>
      <c r="DE197" s="60"/>
      <c r="DF197" s="60"/>
      <c r="DG197" s="60"/>
      <c r="DH197" s="60"/>
      <c r="DI197" s="60"/>
      <c r="DJ197" s="60"/>
      <c r="DK197" s="60"/>
      <c r="DL197" s="60"/>
      <c r="DM197" s="60"/>
      <c r="DN197" s="60"/>
      <c r="DO197" s="60"/>
      <c r="DP197" s="60"/>
      <c r="DQ197" s="60"/>
      <c r="DR197" s="60"/>
      <c r="DS197" s="60"/>
      <c r="DT197" s="60"/>
      <c r="DU197" s="60"/>
      <c r="DV197" s="60"/>
      <c r="DW197" s="60"/>
      <c r="DX197" s="60"/>
      <c r="DY197" s="60"/>
      <c r="DZ197" s="60"/>
      <c r="EA197" s="60"/>
      <c r="EB197" s="60"/>
      <c r="EC197" s="60"/>
      <c r="ED197" s="60"/>
      <c r="EE197" s="60"/>
      <c r="EF197" s="60"/>
      <c r="EG197" s="60"/>
      <c r="EH197" s="60"/>
      <c r="EI197" s="60"/>
      <c r="EJ197" s="60"/>
      <c r="EK197" s="60"/>
      <c r="EL197" s="60"/>
      <c r="EM197" s="60"/>
      <c r="EN197" s="60"/>
      <c r="EO197" s="60"/>
      <c r="EP197" s="60"/>
      <c r="EQ197" s="60"/>
      <c r="ER197" s="60"/>
      <c r="ES197" s="60"/>
      <c r="ET197" s="60"/>
      <c r="EU197" s="60"/>
      <c r="EV197" s="60"/>
      <c r="EW197" s="60"/>
      <c r="EX197" s="60"/>
      <c r="EY197" s="60"/>
      <c r="EZ197" s="60"/>
      <c r="FA197" s="60"/>
      <c r="FB197" s="60"/>
      <c r="FC197" s="60"/>
      <c r="FD197" s="60"/>
      <c r="FE197" s="60"/>
      <c r="FF197" s="60"/>
      <c r="FG197" s="60"/>
      <c r="FH197" s="60"/>
      <c r="FI197" s="60"/>
      <c r="FJ197" s="60"/>
      <c r="FK197" s="60"/>
      <c r="FL197" s="60"/>
      <c r="FM197" s="60"/>
      <c r="FN197" s="60"/>
      <c r="FO197" s="60"/>
      <c r="FP197" s="60"/>
      <c r="FQ197" s="60"/>
      <c r="FR197" s="60"/>
      <c r="FS197" s="60"/>
      <c r="FT197" s="60"/>
      <c r="FU197" s="60"/>
      <c r="FV197" s="60"/>
      <c r="FW197" s="60"/>
      <c r="FX197" s="60"/>
      <c r="FY197" s="60"/>
      <c r="FZ197" s="60"/>
      <c r="GA197" s="60"/>
      <c r="GB197" s="60"/>
      <c r="GC197" s="60"/>
      <c r="GD197" s="60"/>
      <c r="GE197" s="60"/>
      <c r="GF197" s="60"/>
      <c r="GG197" s="60"/>
      <c r="GH197" s="60"/>
      <c r="GI197" s="60"/>
      <c r="GJ197" s="60"/>
      <c r="GK197" s="60"/>
      <c r="GL197" s="60"/>
      <c r="GM197" s="60"/>
      <c r="GN197" s="60"/>
      <c r="GO197" s="60"/>
      <c r="GP197" s="60"/>
      <c r="GQ197" s="60"/>
      <c r="GR197" s="60"/>
      <c r="GS197" s="60">
        <v>8.0226757257846106</v>
      </c>
      <c r="GT197" s="60">
        <v>179.509364832145</v>
      </c>
      <c r="GU197" s="60">
        <v>8.0017799089319297</v>
      </c>
      <c r="GV197" s="60">
        <v>179.509364832145</v>
      </c>
      <c r="GW197" s="60">
        <v>8.1702252559017392</v>
      </c>
      <c r="GX197" s="60">
        <v>264.60551319416697</v>
      </c>
      <c r="GY197" s="60">
        <v>8.1841661374645707</v>
      </c>
      <c r="GZ197" s="60">
        <v>264.60551319416697</v>
      </c>
      <c r="HA197" s="60">
        <v>8.0957328125131696</v>
      </c>
      <c r="HB197" s="60">
        <v>264.60551319416697</v>
      </c>
      <c r="HC197" s="60">
        <v>8.2586585808531296</v>
      </c>
      <c r="HD197" s="60">
        <v>264.60551319416697</v>
      </c>
      <c r="HE197" s="60"/>
      <c r="HF197" s="60"/>
      <c r="HG197" s="60"/>
      <c r="HH197" s="60"/>
      <c r="HI197" s="60"/>
      <c r="HJ197" s="60"/>
      <c r="HK197" s="60"/>
      <c r="HL197" s="60">
        <v>-2.75819266248605E-2</v>
      </c>
      <c r="HM197" s="60">
        <v>-2.0895816852677399E-2</v>
      </c>
      <c r="HN197" s="60">
        <v>-2.0895816852677399E-2</v>
      </c>
      <c r="HO197" s="60">
        <v>8.0226757257846106</v>
      </c>
    </row>
    <row r="198" spans="1:223" ht="12" customHeight="1" x14ac:dyDescent="0.35">
      <c r="A198" s="61">
        <v>136</v>
      </c>
      <c r="B198" s="83">
        <v>8.14115735084882</v>
      </c>
      <c r="C198" s="83">
        <v>8.1426012698043309</v>
      </c>
      <c r="D198" s="83">
        <v>-1.4439189555055501E-3</v>
      </c>
      <c r="E198" s="83">
        <v>-3.5036921949433197E-2</v>
      </c>
      <c r="F198" s="83">
        <v>-3.5111068926456199E-2</v>
      </c>
      <c r="G198" s="83">
        <v>-3.5041142807682599E-2</v>
      </c>
      <c r="H198" s="83">
        <v>4.21910742710584E-3</v>
      </c>
      <c r="I198" s="95">
        <v>2.6116495639140799E-6</v>
      </c>
      <c r="J198" s="83">
        <v>-2.2809021731122901E-3</v>
      </c>
      <c r="K198" s="83">
        <v>-1.45003681660808E-3</v>
      </c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  <c r="BW198" s="60"/>
      <c r="BX198" s="60"/>
      <c r="BY198" s="60"/>
      <c r="BZ198" s="60"/>
      <c r="CA198" s="60"/>
      <c r="CB198" s="60"/>
      <c r="CC198" s="60"/>
      <c r="CD198" s="60"/>
      <c r="CE198" s="60"/>
      <c r="CF198" s="60"/>
      <c r="CG198" s="60"/>
      <c r="CH198" s="60"/>
      <c r="CI198" s="60"/>
      <c r="CJ198" s="60"/>
      <c r="CK198" s="60"/>
      <c r="CL198" s="60"/>
      <c r="CM198" s="60"/>
      <c r="CN198" s="60"/>
      <c r="CO198" s="60"/>
      <c r="CP198" s="60"/>
      <c r="CQ198" s="60"/>
      <c r="CR198" s="60"/>
      <c r="CS198" s="60"/>
      <c r="CT198" s="60"/>
      <c r="CU198" s="60"/>
      <c r="CV198" s="60"/>
      <c r="CW198" s="60"/>
      <c r="CX198" s="60"/>
      <c r="CY198" s="60"/>
      <c r="CZ198" s="60"/>
      <c r="DA198" s="60"/>
      <c r="DB198" s="60"/>
      <c r="DC198" s="60"/>
      <c r="DD198" s="60"/>
      <c r="DE198" s="60"/>
      <c r="DF198" s="60"/>
      <c r="DG198" s="60"/>
      <c r="DH198" s="60"/>
      <c r="DI198" s="60"/>
      <c r="DJ198" s="60"/>
      <c r="DK198" s="60"/>
      <c r="DL198" s="60"/>
      <c r="DM198" s="60"/>
      <c r="DN198" s="60"/>
      <c r="DO198" s="60"/>
      <c r="DP198" s="60"/>
      <c r="DQ198" s="60"/>
      <c r="DR198" s="60"/>
      <c r="DS198" s="60"/>
      <c r="DT198" s="60"/>
      <c r="DU198" s="60"/>
      <c r="DV198" s="60"/>
      <c r="DW198" s="60"/>
      <c r="DX198" s="60"/>
      <c r="DY198" s="60"/>
      <c r="DZ198" s="60"/>
      <c r="EA198" s="60"/>
      <c r="EB198" s="60"/>
      <c r="EC198" s="60"/>
      <c r="ED198" s="60"/>
      <c r="EE198" s="60"/>
      <c r="EF198" s="60"/>
      <c r="EG198" s="60"/>
      <c r="EH198" s="60"/>
      <c r="EI198" s="60"/>
      <c r="EJ198" s="60"/>
      <c r="EK198" s="60"/>
      <c r="EL198" s="60"/>
      <c r="EM198" s="60"/>
      <c r="EN198" s="60"/>
      <c r="EO198" s="60"/>
      <c r="EP198" s="60"/>
      <c r="EQ198" s="60"/>
      <c r="ER198" s="60"/>
      <c r="ES198" s="60"/>
      <c r="ET198" s="60"/>
      <c r="EU198" s="60"/>
      <c r="EV198" s="60"/>
      <c r="EW198" s="60"/>
      <c r="EX198" s="60"/>
      <c r="EY198" s="60"/>
      <c r="EZ198" s="60"/>
      <c r="FA198" s="60"/>
      <c r="FB198" s="60"/>
      <c r="FC198" s="60"/>
      <c r="FD198" s="60"/>
      <c r="FE198" s="60"/>
      <c r="FF198" s="60"/>
      <c r="FG198" s="60"/>
      <c r="FH198" s="60"/>
      <c r="FI198" s="60"/>
      <c r="FJ198" s="60"/>
      <c r="FK198" s="60"/>
      <c r="FL198" s="60"/>
      <c r="FM198" s="60"/>
      <c r="FN198" s="60"/>
      <c r="FO198" s="60"/>
      <c r="FP198" s="60"/>
      <c r="FQ198" s="60"/>
      <c r="FR198" s="60"/>
      <c r="FS198" s="60"/>
      <c r="FT198" s="60"/>
      <c r="FU198" s="60"/>
      <c r="FV198" s="60"/>
      <c r="FW198" s="60"/>
      <c r="FX198" s="60"/>
      <c r="FY198" s="60"/>
      <c r="FZ198" s="60"/>
      <c r="GA198" s="60"/>
      <c r="GB198" s="60"/>
      <c r="GC198" s="60"/>
      <c r="GD198" s="60"/>
      <c r="GE198" s="60"/>
      <c r="GF198" s="60"/>
      <c r="GG198" s="60"/>
      <c r="GH198" s="60"/>
      <c r="GI198" s="60"/>
      <c r="GJ198" s="60"/>
      <c r="GK198" s="60"/>
      <c r="GL198" s="60"/>
      <c r="GM198" s="60"/>
      <c r="GN198" s="60"/>
      <c r="GO198" s="60"/>
      <c r="GP198" s="60"/>
      <c r="GQ198" s="60"/>
      <c r="GR198" s="60"/>
      <c r="GS198" s="60">
        <v>8.07777908781501</v>
      </c>
      <c r="GT198" s="60">
        <v>209.85549966065699</v>
      </c>
      <c r="GU198" s="60">
        <v>8.1204851345663602</v>
      </c>
      <c r="GV198" s="60">
        <v>209.85549966065699</v>
      </c>
      <c r="GW198" s="60">
        <v>8.1702543257233309</v>
      </c>
      <c r="GX198" s="60">
        <v>264.62267984204698</v>
      </c>
      <c r="GY198" s="60">
        <v>8.1841994110035596</v>
      </c>
      <c r="GZ198" s="60">
        <v>264.62267984204698</v>
      </c>
      <c r="HA198" s="60">
        <v>8.0957638043192208</v>
      </c>
      <c r="HB198" s="60">
        <v>264.62267984204698</v>
      </c>
      <c r="HC198" s="60">
        <v>8.2586899324076608</v>
      </c>
      <c r="HD198" s="60">
        <v>264.62267984204698</v>
      </c>
      <c r="HE198" s="60"/>
      <c r="HF198" s="60"/>
      <c r="HG198" s="60"/>
      <c r="HH198" s="60"/>
      <c r="HI198" s="60"/>
      <c r="HJ198" s="60"/>
      <c r="HK198" s="60"/>
      <c r="HL198" s="60">
        <v>5.3364015888942601E-2</v>
      </c>
      <c r="HM198" s="60">
        <v>4.2706046751353803E-2</v>
      </c>
      <c r="HN198" s="60">
        <v>4.2706046751353803E-2</v>
      </c>
      <c r="HO198" s="60">
        <v>8.07777908781501</v>
      </c>
    </row>
    <row r="199" spans="1:223" ht="12" customHeight="1" x14ac:dyDescent="0.35">
      <c r="A199" s="61">
        <v>137</v>
      </c>
      <c r="B199" s="83">
        <v>8.1414240047826194</v>
      </c>
      <c r="C199" s="83">
        <v>8.1445345857911402</v>
      </c>
      <c r="D199" s="83">
        <v>-3.11058100851902E-3</v>
      </c>
      <c r="E199" s="83">
        <v>-7.5478740408052594E-2</v>
      </c>
      <c r="F199" s="83">
        <v>-7.56416069375275E-2</v>
      </c>
      <c r="G199" s="83">
        <v>-7.5491636502764595E-2</v>
      </c>
      <c r="H199" s="83">
        <v>4.3016323770982204E-3</v>
      </c>
      <c r="I199" s="95">
        <v>1.2359388799633999E-5</v>
      </c>
      <c r="J199" s="83">
        <v>-4.96194091627744E-3</v>
      </c>
      <c r="K199" s="83">
        <v>-3.1240193914800901E-3</v>
      </c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0"/>
      <c r="CD199" s="60"/>
      <c r="CE199" s="60"/>
      <c r="CF199" s="60"/>
      <c r="CG199" s="60"/>
      <c r="CH199" s="60"/>
      <c r="CI199" s="60"/>
      <c r="CJ199" s="60"/>
      <c r="CK199" s="60"/>
      <c r="CL199" s="60"/>
      <c r="CM199" s="60"/>
      <c r="CN199" s="60"/>
      <c r="CO199" s="60"/>
      <c r="CP199" s="60"/>
      <c r="CQ199" s="60"/>
      <c r="CR199" s="60"/>
      <c r="CS199" s="60"/>
      <c r="CT199" s="60"/>
      <c r="CU199" s="60"/>
      <c r="CV199" s="60"/>
      <c r="CW199" s="60"/>
      <c r="CX199" s="60"/>
      <c r="CY199" s="60"/>
      <c r="CZ199" s="60"/>
      <c r="DA199" s="60"/>
      <c r="DB199" s="60"/>
      <c r="DC199" s="60"/>
      <c r="DD199" s="60"/>
      <c r="DE199" s="60"/>
      <c r="DF199" s="60"/>
      <c r="DG199" s="60"/>
      <c r="DH199" s="60"/>
      <c r="DI199" s="60"/>
      <c r="DJ199" s="60"/>
      <c r="DK199" s="60"/>
      <c r="DL199" s="60"/>
      <c r="DM199" s="60"/>
      <c r="DN199" s="60"/>
      <c r="DO199" s="60"/>
      <c r="DP199" s="60"/>
      <c r="DQ199" s="60"/>
      <c r="DR199" s="60"/>
      <c r="DS199" s="60"/>
      <c r="DT199" s="60"/>
      <c r="DU199" s="60"/>
      <c r="DV199" s="60"/>
      <c r="DW199" s="60"/>
      <c r="DX199" s="60"/>
      <c r="DY199" s="60"/>
      <c r="DZ199" s="60"/>
      <c r="EA199" s="60"/>
      <c r="EB199" s="60"/>
      <c r="EC199" s="60"/>
      <c r="ED199" s="60"/>
      <c r="EE199" s="60"/>
      <c r="EF199" s="60"/>
      <c r="EG199" s="60"/>
      <c r="EH199" s="60"/>
      <c r="EI199" s="60"/>
      <c r="EJ199" s="60"/>
      <c r="EK199" s="60"/>
      <c r="EL199" s="60"/>
      <c r="EM199" s="60"/>
      <c r="EN199" s="60"/>
      <c r="EO199" s="60"/>
      <c r="EP199" s="60"/>
      <c r="EQ199" s="60"/>
      <c r="ER199" s="60"/>
      <c r="ES199" s="60"/>
      <c r="ET199" s="60"/>
      <c r="EU199" s="60"/>
      <c r="EV199" s="60"/>
      <c r="EW199" s="60"/>
      <c r="EX199" s="60"/>
      <c r="EY199" s="60"/>
      <c r="EZ199" s="60"/>
      <c r="FA199" s="60"/>
      <c r="FB199" s="60"/>
      <c r="FC199" s="60"/>
      <c r="FD199" s="60"/>
      <c r="FE199" s="60"/>
      <c r="FF199" s="60"/>
      <c r="FG199" s="60"/>
      <c r="FH199" s="60"/>
      <c r="FI199" s="60"/>
      <c r="FJ199" s="60"/>
      <c r="FK199" s="60"/>
      <c r="FL199" s="60"/>
      <c r="FM199" s="60"/>
      <c r="FN199" s="60"/>
      <c r="FO199" s="60"/>
      <c r="FP199" s="60"/>
      <c r="FQ199" s="60"/>
      <c r="FR199" s="60"/>
      <c r="FS199" s="60"/>
      <c r="FT199" s="60"/>
      <c r="FU199" s="60"/>
      <c r="FV199" s="60"/>
      <c r="FW199" s="60"/>
      <c r="FX199" s="60"/>
      <c r="FY199" s="60"/>
      <c r="FZ199" s="60"/>
      <c r="GA199" s="60"/>
      <c r="GB199" s="60"/>
      <c r="GC199" s="60"/>
      <c r="GD199" s="60"/>
      <c r="GE199" s="60"/>
      <c r="GF199" s="60"/>
      <c r="GG199" s="60"/>
      <c r="GH199" s="60"/>
      <c r="GI199" s="60"/>
      <c r="GJ199" s="60"/>
      <c r="GK199" s="60"/>
      <c r="GL199" s="60"/>
      <c r="GM199" s="60"/>
      <c r="GN199" s="60"/>
      <c r="GO199" s="60"/>
      <c r="GP199" s="60"/>
      <c r="GQ199" s="60"/>
      <c r="GR199" s="60"/>
      <c r="GS199" s="60">
        <v>8.0783329625476092</v>
      </c>
      <c r="GT199" s="60">
        <v>210.16052564626401</v>
      </c>
      <c r="GU199" s="60">
        <v>8.1195319029425299</v>
      </c>
      <c r="GV199" s="60">
        <v>210.16052564626401</v>
      </c>
      <c r="GW199" s="60">
        <v>8.1705422781486803</v>
      </c>
      <c r="GX199" s="60">
        <v>264.79274810261097</v>
      </c>
      <c r="GY199" s="60">
        <v>8.1845290880051405</v>
      </c>
      <c r="GZ199" s="60">
        <v>264.79274810261097</v>
      </c>
      <c r="HA199" s="60">
        <v>8.0960708307472409</v>
      </c>
      <c r="HB199" s="60">
        <v>264.79274810261097</v>
      </c>
      <c r="HC199" s="60">
        <v>8.2590005354065692</v>
      </c>
      <c r="HD199" s="60">
        <v>264.79274810261097</v>
      </c>
      <c r="HE199" s="60"/>
      <c r="HF199" s="60"/>
      <c r="HG199" s="60"/>
      <c r="HH199" s="60"/>
      <c r="HI199" s="60"/>
      <c r="HJ199" s="60"/>
      <c r="HK199" s="60"/>
      <c r="HL199" s="60">
        <v>5.15283935519412E-2</v>
      </c>
      <c r="HM199" s="60">
        <v>4.1198940394924201E-2</v>
      </c>
      <c r="HN199" s="60">
        <v>4.1198940394924201E-2</v>
      </c>
      <c r="HO199" s="60">
        <v>8.0783329625476092</v>
      </c>
    </row>
    <row r="200" spans="1:223" ht="12" customHeight="1" x14ac:dyDescent="0.35">
      <c r="A200" s="61">
        <v>138</v>
      </c>
      <c r="B200" s="83">
        <v>8.1412185901813494</v>
      </c>
      <c r="C200" s="83">
        <v>8.1460044255125901</v>
      </c>
      <c r="D200" s="83">
        <v>-4.7858353312442096E-3</v>
      </c>
      <c r="E200" s="83">
        <v>-0.116129051650918</v>
      </c>
      <c r="F200" s="83">
        <v>-0.116383734081803</v>
      </c>
      <c r="G200" s="83">
        <v>-0.116154796775987</v>
      </c>
      <c r="H200" s="83">
        <v>4.37180972434728E-3</v>
      </c>
      <c r="I200" s="95">
        <v>2.9738471680900801E-5</v>
      </c>
      <c r="J200" s="83">
        <v>-7.6969591707727299E-3</v>
      </c>
      <c r="K200" s="83">
        <v>-4.8068499646632097E-3</v>
      </c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  <c r="CL200" s="60"/>
      <c r="CM200" s="60"/>
      <c r="CN200" s="60"/>
      <c r="CO200" s="60"/>
      <c r="CP200" s="60"/>
      <c r="CQ200" s="60"/>
      <c r="CR200" s="60"/>
      <c r="CS200" s="60"/>
      <c r="CT200" s="60"/>
      <c r="CU200" s="60"/>
      <c r="CV200" s="60"/>
      <c r="CW200" s="60"/>
      <c r="CX200" s="60"/>
      <c r="CY200" s="60"/>
      <c r="CZ200" s="60"/>
      <c r="DA200" s="60"/>
      <c r="DB200" s="60"/>
      <c r="DC200" s="60"/>
      <c r="DD200" s="60"/>
      <c r="DE200" s="60"/>
      <c r="DF200" s="60"/>
      <c r="DG200" s="60"/>
      <c r="DH200" s="60"/>
      <c r="DI200" s="60"/>
      <c r="DJ200" s="60"/>
      <c r="DK200" s="60"/>
      <c r="DL200" s="60"/>
      <c r="DM200" s="60"/>
      <c r="DN200" s="60"/>
      <c r="DO200" s="60"/>
      <c r="DP200" s="60"/>
      <c r="DQ200" s="60"/>
      <c r="DR200" s="60"/>
      <c r="DS200" s="60"/>
      <c r="DT200" s="60"/>
      <c r="DU200" s="60"/>
      <c r="DV200" s="60"/>
      <c r="DW200" s="60"/>
      <c r="DX200" s="60"/>
      <c r="DY200" s="60"/>
      <c r="DZ200" s="60"/>
      <c r="EA200" s="60"/>
      <c r="EB200" s="60"/>
      <c r="EC200" s="60"/>
      <c r="ED200" s="60"/>
      <c r="EE200" s="60"/>
      <c r="EF200" s="60"/>
      <c r="EG200" s="60"/>
      <c r="EH200" s="60"/>
      <c r="EI200" s="60"/>
      <c r="EJ200" s="60"/>
      <c r="EK200" s="60"/>
      <c r="EL200" s="60"/>
      <c r="EM200" s="60"/>
      <c r="EN200" s="60"/>
      <c r="EO200" s="60"/>
      <c r="EP200" s="60"/>
      <c r="EQ200" s="60"/>
      <c r="ER200" s="60"/>
      <c r="ES200" s="60"/>
      <c r="ET200" s="60"/>
      <c r="EU200" s="60"/>
      <c r="EV200" s="60"/>
      <c r="EW200" s="60"/>
      <c r="EX200" s="60"/>
      <c r="EY200" s="60"/>
      <c r="EZ200" s="60"/>
      <c r="FA200" s="60"/>
      <c r="FB200" s="60"/>
      <c r="FC200" s="60"/>
      <c r="FD200" s="60"/>
      <c r="FE200" s="60"/>
      <c r="FF200" s="60"/>
      <c r="FG200" s="60"/>
      <c r="FH200" s="60"/>
      <c r="FI200" s="60"/>
      <c r="FJ200" s="60"/>
      <c r="FK200" s="60"/>
      <c r="FL200" s="60"/>
      <c r="FM200" s="60"/>
      <c r="FN200" s="60"/>
      <c r="FO200" s="60"/>
      <c r="FP200" s="60"/>
      <c r="FQ200" s="60"/>
      <c r="FR200" s="60"/>
      <c r="FS200" s="60"/>
      <c r="FT200" s="60"/>
      <c r="FU200" s="60"/>
      <c r="FV200" s="60"/>
      <c r="FW200" s="60"/>
      <c r="FX200" s="60"/>
      <c r="FY200" s="60"/>
      <c r="FZ200" s="60"/>
      <c r="GA200" s="60"/>
      <c r="GB200" s="60"/>
      <c r="GC200" s="60"/>
      <c r="GD200" s="60"/>
      <c r="GE200" s="60"/>
      <c r="GF200" s="60"/>
      <c r="GG200" s="60"/>
      <c r="GH200" s="60"/>
      <c r="GI200" s="60"/>
      <c r="GJ200" s="60"/>
      <c r="GK200" s="60"/>
      <c r="GL200" s="60"/>
      <c r="GM200" s="60"/>
      <c r="GN200" s="60"/>
      <c r="GO200" s="60"/>
      <c r="GP200" s="60"/>
      <c r="GQ200" s="60"/>
      <c r="GR200" s="60"/>
      <c r="GS200" s="60">
        <v>8.0790099202570005</v>
      </c>
      <c r="GT200" s="60">
        <v>210.533335020604</v>
      </c>
      <c r="GU200" s="60">
        <v>8.1194695210192602</v>
      </c>
      <c r="GV200" s="60">
        <v>210.533335020604</v>
      </c>
      <c r="GW200" s="60">
        <v>8.1713790788277496</v>
      </c>
      <c r="GX200" s="60">
        <v>265.28721010204498</v>
      </c>
      <c r="GY200" s="60">
        <v>8.1854880032364505</v>
      </c>
      <c r="GZ200" s="60">
        <v>265.28721010204498</v>
      </c>
      <c r="HA200" s="60">
        <v>8.0969634244886795</v>
      </c>
      <c r="HB200" s="60">
        <v>265.28721010204498</v>
      </c>
      <c r="HC200" s="60">
        <v>8.25990365757551</v>
      </c>
      <c r="HD200" s="60">
        <v>265.28721010204498</v>
      </c>
      <c r="HE200" s="60"/>
      <c r="HF200" s="60"/>
      <c r="HG200" s="60"/>
      <c r="HH200" s="60"/>
      <c r="HI200" s="60"/>
      <c r="HJ200" s="60"/>
      <c r="HK200" s="60"/>
      <c r="HL200" s="60">
        <v>4.8136350982422901E-2</v>
      </c>
      <c r="HM200" s="60">
        <v>4.0459600762256201E-2</v>
      </c>
      <c r="HN200" s="60">
        <v>4.0459600762256201E-2</v>
      </c>
      <c r="HO200" s="60">
        <v>8.0790099202570005</v>
      </c>
    </row>
    <row r="201" spans="1:223" ht="12" customHeight="1" x14ac:dyDescent="0.35">
      <c r="A201" s="61">
        <v>139</v>
      </c>
      <c r="B201" s="83">
        <v>8.1170597145623695</v>
      </c>
      <c r="C201" s="83">
        <v>8.1329622782696998</v>
      </c>
      <c r="D201" s="83">
        <v>-1.5902563707333801E-2</v>
      </c>
      <c r="E201" s="83">
        <v>-0.385878224872158</v>
      </c>
      <c r="F201" s="83">
        <v>-0.38664715795993199</v>
      </c>
      <c r="G201" s="83">
        <v>-0.38599114143048002</v>
      </c>
      <c r="H201" s="83">
        <v>3.9734857763912296E-3</v>
      </c>
      <c r="I201" s="83">
        <v>2.98195037743514E-4</v>
      </c>
      <c r="J201" s="83">
        <v>-2.4379664189884E-2</v>
      </c>
      <c r="K201" s="83">
        <v>-1.5966004398717901E-2</v>
      </c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  <c r="CL201" s="60"/>
      <c r="CM201" s="60"/>
      <c r="CN201" s="60"/>
      <c r="CO201" s="60"/>
      <c r="CP201" s="60"/>
      <c r="CQ201" s="60"/>
      <c r="CR201" s="60"/>
      <c r="CS201" s="60"/>
      <c r="CT201" s="60"/>
      <c r="CU201" s="60"/>
      <c r="CV201" s="60"/>
      <c r="CW201" s="60"/>
      <c r="CX201" s="60"/>
      <c r="CY201" s="60"/>
      <c r="CZ201" s="60"/>
      <c r="DA201" s="60"/>
      <c r="DB201" s="60"/>
      <c r="DC201" s="60"/>
      <c r="DD201" s="60"/>
      <c r="DE201" s="60"/>
      <c r="DF201" s="60"/>
      <c r="DG201" s="60"/>
      <c r="DH201" s="60"/>
      <c r="DI201" s="60"/>
      <c r="DJ201" s="60"/>
      <c r="DK201" s="60"/>
      <c r="DL201" s="60"/>
      <c r="DM201" s="60"/>
      <c r="DN201" s="60"/>
      <c r="DO201" s="60"/>
      <c r="DP201" s="60"/>
      <c r="DQ201" s="60"/>
      <c r="DR201" s="60"/>
      <c r="DS201" s="60"/>
      <c r="DT201" s="60"/>
      <c r="DU201" s="60"/>
      <c r="DV201" s="60"/>
      <c r="DW201" s="60"/>
      <c r="DX201" s="60"/>
      <c r="DY201" s="60"/>
      <c r="DZ201" s="60"/>
      <c r="EA201" s="60"/>
      <c r="EB201" s="60"/>
      <c r="EC201" s="60"/>
      <c r="ED201" s="60"/>
      <c r="EE201" s="60"/>
      <c r="EF201" s="60"/>
      <c r="EG201" s="60"/>
      <c r="EH201" s="60"/>
      <c r="EI201" s="60"/>
      <c r="EJ201" s="60"/>
      <c r="EK201" s="60"/>
      <c r="EL201" s="60"/>
      <c r="EM201" s="60"/>
      <c r="EN201" s="60"/>
      <c r="EO201" s="60"/>
      <c r="EP201" s="60"/>
      <c r="EQ201" s="60"/>
      <c r="ER201" s="60"/>
      <c r="ES201" s="60"/>
      <c r="ET201" s="60"/>
      <c r="EU201" s="60"/>
      <c r="EV201" s="60"/>
      <c r="EW201" s="60"/>
      <c r="EX201" s="60"/>
      <c r="EY201" s="60"/>
      <c r="EZ201" s="60"/>
      <c r="FA201" s="60"/>
      <c r="FB201" s="60"/>
      <c r="FC201" s="60"/>
      <c r="FD201" s="60"/>
      <c r="FE201" s="60"/>
      <c r="FF201" s="60"/>
      <c r="FG201" s="60"/>
      <c r="FH201" s="60"/>
      <c r="FI201" s="60"/>
      <c r="FJ201" s="60"/>
      <c r="FK201" s="60"/>
      <c r="FL201" s="60"/>
      <c r="FM201" s="60"/>
      <c r="FN201" s="60"/>
      <c r="FO201" s="60"/>
      <c r="FP201" s="60"/>
      <c r="FQ201" s="60"/>
      <c r="FR201" s="60"/>
      <c r="FS201" s="60"/>
      <c r="FT201" s="60"/>
      <c r="FU201" s="60"/>
      <c r="FV201" s="60"/>
      <c r="FW201" s="60"/>
      <c r="FX201" s="60"/>
      <c r="FY201" s="60"/>
      <c r="FZ201" s="60"/>
      <c r="GA201" s="60"/>
      <c r="GB201" s="60"/>
      <c r="GC201" s="60"/>
      <c r="GD201" s="60"/>
      <c r="GE201" s="60"/>
      <c r="GF201" s="60"/>
      <c r="GG201" s="60"/>
      <c r="GH201" s="60"/>
      <c r="GI201" s="60"/>
      <c r="GJ201" s="60"/>
      <c r="GK201" s="60"/>
      <c r="GL201" s="60"/>
      <c r="GM201" s="60"/>
      <c r="GN201" s="60"/>
      <c r="GO201" s="60"/>
      <c r="GP201" s="60"/>
      <c r="GQ201" s="60"/>
      <c r="GR201" s="60"/>
      <c r="GS201" s="60">
        <v>8.1018964216872291</v>
      </c>
      <c r="GT201" s="60">
        <v>223.137227642829</v>
      </c>
      <c r="GU201" s="60">
        <v>8.0728146326974901</v>
      </c>
      <c r="GV201" s="60">
        <v>223.137227642829</v>
      </c>
      <c r="GW201" s="60">
        <v>8.1730028075248509</v>
      </c>
      <c r="GX201" s="60">
        <v>266.24764532763902</v>
      </c>
      <c r="GY201" s="60">
        <v>8.1873522449343703</v>
      </c>
      <c r="GZ201" s="60">
        <v>266.24764532763902</v>
      </c>
      <c r="HA201" s="60">
        <v>8.09869690865035</v>
      </c>
      <c r="HB201" s="60">
        <v>266.24764532763902</v>
      </c>
      <c r="HC201" s="60">
        <v>8.2616581438088694</v>
      </c>
      <c r="HD201" s="60">
        <v>266.24764532763902</v>
      </c>
      <c r="HE201" s="60"/>
      <c r="HF201" s="60"/>
      <c r="HG201" s="60"/>
      <c r="HH201" s="60"/>
      <c r="HI201" s="60"/>
      <c r="HJ201" s="60"/>
      <c r="HK201" s="60"/>
      <c r="HL201" s="60">
        <v>-3.5213736727682098E-2</v>
      </c>
      <c r="HM201" s="60">
        <v>-2.9081788989744301E-2</v>
      </c>
      <c r="HN201" s="60">
        <v>-2.9081788989744301E-2</v>
      </c>
      <c r="HO201" s="60">
        <v>8.1018964216872291</v>
      </c>
    </row>
    <row r="202" spans="1:223" ht="12" customHeight="1" x14ac:dyDescent="0.35">
      <c r="A202" s="61">
        <v>140</v>
      </c>
      <c r="B202" s="83">
        <v>8.2306306646913292</v>
      </c>
      <c r="C202" s="83">
        <v>8.1747456838573296</v>
      </c>
      <c r="D202" s="83">
        <v>5.5884980834001403E-2</v>
      </c>
      <c r="E202" s="83">
        <v>1.3560579034997999</v>
      </c>
      <c r="F202" s="83">
        <v>1.3608530822851499</v>
      </c>
      <c r="G202" s="83">
        <v>1.3631777040994399</v>
      </c>
      <c r="H202" s="83">
        <v>7.0348968103235397E-3</v>
      </c>
      <c r="I202" s="83">
        <v>6.56018720037067E-3</v>
      </c>
      <c r="J202" s="83">
        <v>0.11473986829074199</v>
      </c>
      <c r="K202" s="83">
        <v>5.62809112369443E-2</v>
      </c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  <c r="BW202" s="60"/>
      <c r="BX202" s="60"/>
      <c r="BY202" s="60"/>
      <c r="BZ202" s="60"/>
      <c r="CA202" s="60"/>
      <c r="CB202" s="60"/>
      <c r="CC202" s="60"/>
      <c r="CD202" s="60"/>
      <c r="CE202" s="60"/>
      <c r="CF202" s="60"/>
      <c r="CG202" s="60"/>
      <c r="CH202" s="60"/>
      <c r="CI202" s="60"/>
      <c r="CJ202" s="60"/>
      <c r="CK202" s="60"/>
      <c r="CL202" s="60"/>
      <c r="CM202" s="60"/>
      <c r="CN202" s="60"/>
      <c r="CO202" s="60"/>
      <c r="CP202" s="60"/>
      <c r="CQ202" s="60"/>
      <c r="CR202" s="60"/>
      <c r="CS202" s="60"/>
      <c r="CT202" s="60"/>
      <c r="CU202" s="60"/>
      <c r="CV202" s="60"/>
      <c r="CW202" s="60"/>
      <c r="CX202" s="60"/>
      <c r="CY202" s="60"/>
      <c r="CZ202" s="60"/>
      <c r="DA202" s="60"/>
      <c r="DB202" s="60"/>
      <c r="DC202" s="60"/>
      <c r="DD202" s="60"/>
      <c r="DE202" s="60"/>
      <c r="DF202" s="60"/>
      <c r="DG202" s="60"/>
      <c r="DH202" s="60"/>
      <c r="DI202" s="60"/>
      <c r="DJ202" s="60"/>
      <c r="DK202" s="60"/>
      <c r="DL202" s="60"/>
      <c r="DM202" s="60"/>
      <c r="DN202" s="60"/>
      <c r="DO202" s="60"/>
      <c r="DP202" s="60"/>
      <c r="DQ202" s="60"/>
      <c r="DR202" s="60"/>
      <c r="DS202" s="60"/>
      <c r="DT202" s="60"/>
      <c r="DU202" s="60"/>
      <c r="DV202" s="60"/>
      <c r="DW202" s="60"/>
      <c r="DX202" s="60"/>
      <c r="DY202" s="60"/>
      <c r="DZ202" s="60"/>
      <c r="EA202" s="60"/>
      <c r="EB202" s="60"/>
      <c r="EC202" s="60"/>
      <c r="ED202" s="60"/>
      <c r="EE202" s="60"/>
      <c r="EF202" s="60"/>
      <c r="EG202" s="60"/>
      <c r="EH202" s="60"/>
      <c r="EI202" s="60"/>
      <c r="EJ202" s="60"/>
      <c r="EK202" s="60"/>
      <c r="EL202" s="60"/>
      <c r="EM202" s="60"/>
      <c r="EN202" s="60"/>
      <c r="EO202" s="60"/>
      <c r="EP202" s="60"/>
      <c r="EQ202" s="60"/>
      <c r="ER202" s="60"/>
      <c r="ES202" s="60"/>
      <c r="ET202" s="60"/>
      <c r="EU202" s="60"/>
      <c r="EV202" s="60"/>
      <c r="EW202" s="60"/>
      <c r="EX202" s="60"/>
      <c r="EY202" s="60"/>
      <c r="EZ202" s="60"/>
      <c r="FA202" s="60"/>
      <c r="FB202" s="60"/>
      <c r="FC202" s="60"/>
      <c r="FD202" s="60"/>
      <c r="FE202" s="60"/>
      <c r="FF202" s="60"/>
      <c r="FG202" s="60"/>
      <c r="FH202" s="60"/>
      <c r="FI202" s="60"/>
      <c r="FJ202" s="60"/>
      <c r="FK202" s="60"/>
      <c r="FL202" s="60"/>
      <c r="FM202" s="60"/>
      <c r="FN202" s="60"/>
      <c r="FO202" s="60"/>
      <c r="FP202" s="60"/>
      <c r="FQ202" s="60"/>
      <c r="FR202" s="60"/>
      <c r="FS202" s="60"/>
      <c r="FT202" s="60"/>
      <c r="FU202" s="60"/>
      <c r="FV202" s="60"/>
      <c r="FW202" s="60"/>
      <c r="FX202" s="60"/>
      <c r="FY202" s="60"/>
      <c r="FZ202" s="60"/>
      <c r="GA202" s="60"/>
      <c r="GB202" s="60"/>
      <c r="GC202" s="60"/>
      <c r="GD202" s="60"/>
      <c r="GE202" s="60"/>
      <c r="GF202" s="60"/>
      <c r="GG202" s="60"/>
      <c r="GH202" s="60"/>
      <c r="GI202" s="60"/>
      <c r="GJ202" s="60"/>
      <c r="GK202" s="60"/>
      <c r="GL202" s="60"/>
      <c r="GM202" s="60"/>
      <c r="GN202" s="60"/>
      <c r="GO202" s="60"/>
      <c r="GP202" s="60"/>
      <c r="GQ202" s="60"/>
      <c r="GR202" s="60"/>
      <c r="GS202" s="60">
        <v>8.0999096025220503</v>
      </c>
      <c r="GT202" s="60">
        <v>222.04306060755201</v>
      </c>
      <c r="GU202" s="60">
        <v>8.1005632017446896</v>
      </c>
      <c r="GV202" s="60">
        <v>222.04306060755201</v>
      </c>
      <c r="GW202" s="60">
        <v>8.1750554503349093</v>
      </c>
      <c r="GX202" s="60">
        <v>267.46355732501303</v>
      </c>
      <c r="GY202" s="60">
        <v>8.1897153762825106</v>
      </c>
      <c r="GZ202" s="60">
        <v>267.46355732501303</v>
      </c>
      <c r="HA202" s="60">
        <v>8.1008909790827897</v>
      </c>
      <c r="HB202" s="60">
        <v>267.46355732501303</v>
      </c>
      <c r="HC202" s="60">
        <v>8.2638798475346196</v>
      </c>
      <c r="HD202" s="60">
        <v>267.46355732501303</v>
      </c>
      <c r="HE202" s="60"/>
      <c r="HF202" s="60"/>
      <c r="HG202" s="60"/>
      <c r="HH202" s="60"/>
      <c r="HI202" s="60"/>
      <c r="HJ202" s="60"/>
      <c r="HK202" s="60"/>
      <c r="HL202" s="60">
        <v>4.0709993577682898E-4</v>
      </c>
      <c r="HM202" s="60">
        <v>6.5359922264107695E-4</v>
      </c>
      <c r="HN202" s="60">
        <v>6.5359922264107695E-4</v>
      </c>
      <c r="HO202" s="60">
        <v>8.0999096025220503</v>
      </c>
    </row>
    <row r="203" spans="1:223" ht="12" customHeight="1" x14ac:dyDescent="0.35">
      <c r="A203" s="61">
        <v>141</v>
      </c>
      <c r="B203" s="83">
        <v>8.2284329855108993</v>
      </c>
      <c r="C203" s="83">
        <v>8.1720569900450197</v>
      </c>
      <c r="D203" s="83">
        <v>5.6375995465881297E-2</v>
      </c>
      <c r="E203" s="83">
        <v>1.36797245124336</v>
      </c>
      <c r="F203" s="83">
        <v>1.37256562853338</v>
      </c>
      <c r="G203" s="83">
        <v>1.3749986036772499</v>
      </c>
      <c r="H203" s="83">
        <v>6.6816359827844701E-3</v>
      </c>
      <c r="I203" s="83">
        <v>6.33622498407946E-3</v>
      </c>
      <c r="J203" s="83">
        <v>0.112771519074378</v>
      </c>
      <c r="K203" s="83">
        <v>5.67552131402096E-2</v>
      </c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  <c r="BW203" s="60"/>
      <c r="BX203" s="60"/>
      <c r="BY203" s="60"/>
      <c r="BZ203" s="60"/>
      <c r="CA203" s="60"/>
      <c r="CB203" s="60"/>
      <c r="CC203" s="60"/>
      <c r="CD203" s="60"/>
      <c r="CE203" s="60"/>
      <c r="CF203" s="60"/>
      <c r="CG203" s="60"/>
      <c r="CH203" s="60"/>
      <c r="CI203" s="60"/>
      <c r="CJ203" s="60"/>
      <c r="CK203" s="60"/>
      <c r="CL203" s="60"/>
      <c r="CM203" s="60"/>
      <c r="CN203" s="60"/>
      <c r="CO203" s="60"/>
      <c r="CP203" s="60"/>
      <c r="CQ203" s="60"/>
      <c r="CR203" s="60"/>
      <c r="CS203" s="60"/>
      <c r="CT203" s="60"/>
      <c r="CU203" s="60"/>
      <c r="CV203" s="60"/>
      <c r="CW203" s="60"/>
      <c r="CX203" s="60"/>
      <c r="CY203" s="60"/>
      <c r="CZ203" s="60"/>
      <c r="DA203" s="60"/>
      <c r="DB203" s="60"/>
      <c r="DC203" s="60"/>
      <c r="DD203" s="60"/>
      <c r="DE203" s="60"/>
      <c r="DF203" s="60"/>
      <c r="DG203" s="60"/>
      <c r="DH203" s="60"/>
      <c r="DI203" s="60"/>
      <c r="DJ203" s="60"/>
      <c r="DK203" s="60"/>
      <c r="DL203" s="60"/>
      <c r="DM203" s="60"/>
      <c r="DN203" s="60"/>
      <c r="DO203" s="60"/>
      <c r="DP203" s="60"/>
      <c r="DQ203" s="60"/>
      <c r="DR203" s="60"/>
      <c r="DS203" s="60"/>
      <c r="DT203" s="60"/>
      <c r="DU203" s="60"/>
      <c r="DV203" s="60"/>
      <c r="DW203" s="60"/>
      <c r="DX203" s="60"/>
      <c r="DY203" s="60"/>
      <c r="DZ203" s="60"/>
      <c r="EA203" s="60"/>
      <c r="EB203" s="60"/>
      <c r="EC203" s="60"/>
      <c r="ED203" s="60"/>
      <c r="EE203" s="60"/>
      <c r="EF203" s="60"/>
      <c r="EG203" s="60"/>
      <c r="EH203" s="60"/>
      <c r="EI203" s="60"/>
      <c r="EJ203" s="60"/>
      <c r="EK203" s="60"/>
      <c r="EL203" s="60"/>
      <c r="EM203" s="60"/>
      <c r="EN203" s="60"/>
      <c r="EO203" s="60"/>
      <c r="EP203" s="60"/>
      <c r="EQ203" s="60"/>
      <c r="ER203" s="60"/>
      <c r="ES203" s="60"/>
      <c r="ET203" s="60"/>
      <c r="EU203" s="60"/>
      <c r="EV203" s="60"/>
      <c r="EW203" s="60"/>
      <c r="EX203" s="60"/>
      <c r="EY203" s="60"/>
      <c r="EZ203" s="60"/>
      <c r="FA203" s="60"/>
      <c r="FB203" s="60"/>
      <c r="FC203" s="60"/>
      <c r="FD203" s="60"/>
      <c r="FE203" s="60"/>
      <c r="FF203" s="60"/>
      <c r="FG203" s="60"/>
      <c r="FH203" s="60"/>
      <c r="FI203" s="60"/>
      <c r="FJ203" s="60"/>
      <c r="FK203" s="60"/>
      <c r="FL203" s="60"/>
      <c r="FM203" s="60"/>
      <c r="FN203" s="60"/>
      <c r="FO203" s="60"/>
      <c r="FP203" s="60"/>
      <c r="FQ203" s="60"/>
      <c r="FR203" s="60"/>
      <c r="FS203" s="60"/>
      <c r="FT203" s="60"/>
      <c r="FU203" s="60"/>
      <c r="FV203" s="60"/>
      <c r="FW203" s="60"/>
      <c r="FX203" s="60"/>
      <c r="FY203" s="60"/>
      <c r="FZ203" s="60"/>
      <c r="GA203" s="60"/>
      <c r="GB203" s="60"/>
      <c r="GC203" s="60"/>
      <c r="GD203" s="60"/>
      <c r="GE203" s="60"/>
      <c r="GF203" s="60"/>
      <c r="GG203" s="60"/>
      <c r="GH203" s="60"/>
      <c r="GI203" s="60"/>
      <c r="GJ203" s="60"/>
      <c r="GK203" s="60"/>
      <c r="GL203" s="60"/>
      <c r="GM203" s="60"/>
      <c r="GN203" s="60"/>
      <c r="GO203" s="60"/>
      <c r="GP203" s="60"/>
      <c r="GQ203" s="60"/>
      <c r="GR203" s="60"/>
      <c r="GS203" s="60">
        <v>8.0991039966374903</v>
      </c>
      <c r="GT203" s="60">
        <v>221.59940301769601</v>
      </c>
      <c r="GU203" s="60">
        <v>8.1004628232650404</v>
      </c>
      <c r="GV203" s="60">
        <v>221.59940301769601</v>
      </c>
      <c r="GW203" s="60">
        <v>8.1753031219663796</v>
      </c>
      <c r="GX203" s="60">
        <v>267.61039807165599</v>
      </c>
      <c r="GY203" s="60">
        <v>8.1900009797365705</v>
      </c>
      <c r="GZ203" s="60">
        <v>267.61039807165599</v>
      </c>
      <c r="HA203" s="60">
        <v>8.1011559085601803</v>
      </c>
      <c r="HB203" s="60">
        <v>267.61039807165599</v>
      </c>
      <c r="HC203" s="60">
        <v>8.2641481931427592</v>
      </c>
      <c r="HD203" s="60">
        <v>267.61039807165599</v>
      </c>
      <c r="HE203" s="60"/>
      <c r="HF203" s="60"/>
      <c r="HG203" s="60"/>
      <c r="HH203" s="60"/>
      <c r="HI203" s="60"/>
      <c r="HJ203" s="60"/>
      <c r="HK203" s="60"/>
      <c r="HL203" s="60">
        <v>2.03629802701286E-3</v>
      </c>
      <c r="HM203" s="60">
        <v>1.35882662754661E-3</v>
      </c>
      <c r="HN203" s="60">
        <v>1.35882662754661E-3</v>
      </c>
      <c r="HO203" s="60">
        <v>8.0991039966374903</v>
      </c>
    </row>
    <row r="204" spans="1:223" ht="12" customHeight="1" x14ac:dyDescent="0.35">
      <c r="A204" s="61">
        <v>142</v>
      </c>
      <c r="B204" s="83">
        <v>8.2296582243099898</v>
      </c>
      <c r="C204" s="83">
        <v>8.1693516891170503</v>
      </c>
      <c r="D204" s="83">
        <v>6.0306535192941303E-2</v>
      </c>
      <c r="E204" s="83">
        <v>1.46334761971182</v>
      </c>
      <c r="F204" s="83">
        <v>1.46801443209518</v>
      </c>
      <c r="G204" s="83">
        <v>1.4714175372939</v>
      </c>
      <c r="H204" s="83">
        <v>6.3478864947727996E-3</v>
      </c>
      <c r="I204" s="83">
        <v>6.8837556613401303E-3</v>
      </c>
      <c r="J204" s="83">
        <v>0.117607041189532</v>
      </c>
      <c r="K204" s="83">
        <v>6.0691799849549699E-2</v>
      </c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V204" s="60"/>
      <c r="BW204" s="60"/>
      <c r="BX204" s="60"/>
      <c r="BY204" s="60"/>
      <c r="BZ204" s="60"/>
      <c r="CA204" s="60"/>
      <c r="CB204" s="60"/>
      <c r="CC204" s="60"/>
      <c r="CD204" s="60"/>
      <c r="CE204" s="60"/>
      <c r="CF204" s="60"/>
      <c r="CG204" s="60"/>
      <c r="CH204" s="60"/>
      <c r="CI204" s="60"/>
      <c r="CJ204" s="60"/>
      <c r="CK204" s="60"/>
      <c r="CL204" s="60"/>
      <c r="CM204" s="60"/>
      <c r="CN204" s="60"/>
      <c r="CO204" s="60"/>
      <c r="CP204" s="60"/>
      <c r="CQ204" s="60"/>
      <c r="CR204" s="60"/>
      <c r="CS204" s="60"/>
      <c r="CT204" s="60"/>
      <c r="CU204" s="60"/>
      <c r="CV204" s="60"/>
      <c r="CW204" s="60"/>
      <c r="CX204" s="60"/>
      <c r="CY204" s="60"/>
      <c r="CZ204" s="60"/>
      <c r="DA204" s="60"/>
      <c r="DB204" s="60"/>
      <c r="DC204" s="60"/>
      <c r="DD204" s="60"/>
      <c r="DE204" s="60"/>
      <c r="DF204" s="60"/>
      <c r="DG204" s="60"/>
      <c r="DH204" s="60"/>
      <c r="DI204" s="60"/>
      <c r="DJ204" s="60"/>
      <c r="DK204" s="60"/>
      <c r="DL204" s="60"/>
      <c r="DM204" s="60"/>
      <c r="DN204" s="60"/>
      <c r="DO204" s="60"/>
      <c r="DP204" s="60"/>
      <c r="DQ204" s="60"/>
      <c r="DR204" s="60"/>
      <c r="DS204" s="60"/>
      <c r="DT204" s="60"/>
      <c r="DU204" s="60"/>
      <c r="DV204" s="60"/>
      <c r="DW204" s="60"/>
      <c r="DX204" s="60"/>
      <c r="DY204" s="60"/>
      <c r="DZ204" s="60"/>
      <c r="EA204" s="60"/>
      <c r="EB204" s="60"/>
      <c r="EC204" s="60"/>
      <c r="ED204" s="60"/>
      <c r="EE204" s="60"/>
      <c r="EF204" s="60"/>
      <c r="EG204" s="60"/>
      <c r="EH204" s="60"/>
      <c r="EI204" s="60"/>
      <c r="EJ204" s="60"/>
      <c r="EK204" s="60"/>
      <c r="EL204" s="60"/>
      <c r="EM204" s="60"/>
      <c r="EN204" s="60"/>
      <c r="EO204" s="60"/>
      <c r="EP204" s="60"/>
      <c r="EQ204" s="60"/>
      <c r="ER204" s="60"/>
      <c r="ES204" s="60"/>
      <c r="ET204" s="60"/>
      <c r="EU204" s="60"/>
      <c r="EV204" s="60"/>
      <c r="EW204" s="60"/>
      <c r="EX204" s="60"/>
      <c r="EY204" s="60"/>
      <c r="EZ204" s="60"/>
      <c r="FA204" s="60"/>
      <c r="FB204" s="60"/>
      <c r="FC204" s="60"/>
      <c r="FD204" s="60"/>
      <c r="FE204" s="60"/>
      <c r="FF204" s="60"/>
      <c r="FG204" s="60"/>
      <c r="FH204" s="60"/>
      <c r="FI204" s="60"/>
      <c r="FJ204" s="60"/>
      <c r="FK204" s="60"/>
      <c r="FL204" s="60"/>
      <c r="FM204" s="60"/>
      <c r="FN204" s="60"/>
      <c r="FO204" s="60"/>
      <c r="FP204" s="60"/>
      <c r="FQ204" s="60"/>
      <c r="FR204" s="60"/>
      <c r="FS204" s="60"/>
      <c r="FT204" s="60"/>
      <c r="FU204" s="60"/>
      <c r="FV204" s="60"/>
      <c r="FW204" s="60"/>
      <c r="FX204" s="60"/>
      <c r="FY204" s="60"/>
      <c r="FZ204" s="60"/>
      <c r="GA204" s="60"/>
      <c r="GB204" s="60"/>
      <c r="GC204" s="60"/>
      <c r="GD204" s="60"/>
      <c r="GE204" s="60"/>
      <c r="GF204" s="60"/>
      <c r="GG204" s="60"/>
      <c r="GH204" s="60"/>
      <c r="GI204" s="60"/>
      <c r="GJ204" s="60"/>
      <c r="GK204" s="60"/>
      <c r="GL204" s="60"/>
      <c r="GM204" s="60"/>
      <c r="GN204" s="60"/>
      <c r="GO204" s="60"/>
      <c r="GP204" s="60"/>
      <c r="GQ204" s="60"/>
      <c r="GR204" s="60"/>
      <c r="GS204" s="60">
        <v>8.1020243194503401</v>
      </c>
      <c r="GT204" s="60">
        <v>223.207662596712</v>
      </c>
      <c r="GU204" s="60">
        <v>8.1018056286385995</v>
      </c>
      <c r="GV204" s="60">
        <v>223.207662596712</v>
      </c>
      <c r="GW204" s="60">
        <v>8.1760395193340294</v>
      </c>
      <c r="GX204" s="60">
        <v>268.04715613899702</v>
      </c>
      <c r="GY204" s="60">
        <v>8.1908507374453592</v>
      </c>
      <c r="GZ204" s="60">
        <v>268.04715613899702</v>
      </c>
      <c r="HA204" s="60">
        <v>8.1019438554052208</v>
      </c>
      <c r="HB204" s="60">
        <v>268.04715613899702</v>
      </c>
      <c r="HC204" s="60">
        <v>8.2649464013741696</v>
      </c>
      <c r="HD204" s="60">
        <v>268.04715613899702</v>
      </c>
      <c r="HE204" s="60"/>
      <c r="HF204" s="60"/>
      <c r="HG204" s="60"/>
      <c r="HH204" s="60"/>
      <c r="HI204" s="60"/>
      <c r="HJ204" s="60"/>
      <c r="HK204" s="60"/>
      <c r="HL204" s="60">
        <v>-4.0709993577757897E-4</v>
      </c>
      <c r="HM204" s="60">
        <v>-2.1869081173875299E-4</v>
      </c>
      <c r="HN204" s="60">
        <v>-2.1869081173875299E-4</v>
      </c>
      <c r="HO204" s="60">
        <v>8.1020243194503401</v>
      </c>
    </row>
    <row r="205" spans="1:223" ht="12" customHeight="1" x14ac:dyDescent="0.35">
      <c r="A205" s="61">
        <v>143</v>
      </c>
      <c r="B205" s="83">
        <v>7.9921869849826299</v>
      </c>
      <c r="C205" s="83">
        <v>7.9975299888623503</v>
      </c>
      <c r="D205" s="83">
        <v>-5.3430038797230798E-3</v>
      </c>
      <c r="E205" s="83">
        <v>-0.12964883464933299</v>
      </c>
      <c r="F205" s="83">
        <v>-0.131620163311958</v>
      </c>
      <c r="G205" s="83">
        <v>-0.13136224343240099</v>
      </c>
      <c r="H205" s="83">
        <v>2.9730489891993801E-2</v>
      </c>
      <c r="I205" s="83">
        <v>2.6541443329453302E-4</v>
      </c>
      <c r="J205" s="83">
        <v>-2.2994575546967998E-2</v>
      </c>
      <c r="K205" s="83">
        <v>-5.5067214047860996E-3</v>
      </c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V205" s="60"/>
      <c r="BW205" s="60"/>
      <c r="BX205" s="60"/>
      <c r="BY205" s="60"/>
      <c r="BZ205" s="60"/>
      <c r="CA205" s="60"/>
      <c r="CB205" s="60"/>
      <c r="CC205" s="60"/>
      <c r="CD205" s="60"/>
      <c r="CE205" s="60"/>
      <c r="CF205" s="60"/>
      <c r="CG205" s="60"/>
      <c r="CH205" s="60"/>
      <c r="CI205" s="60"/>
      <c r="CJ205" s="60"/>
      <c r="CK205" s="60"/>
      <c r="CL205" s="60"/>
      <c r="CM205" s="60"/>
      <c r="CN205" s="60"/>
      <c r="CO205" s="60"/>
      <c r="CP205" s="60"/>
      <c r="CQ205" s="60"/>
      <c r="CR205" s="60"/>
      <c r="CS205" s="60"/>
      <c r="CT205" s="60"/>
      <c r="CU205" s="60"/>
      <c r="CV205" s="60"/>
      <c r="CW205" s="60"/>
      <c r="CX205" s="60"/>
      <c r="CY205" s="60"/>
      <c r="CZ205" s="60"/>
      <c r="DA205" s="60"/>
      <c r="DB205" s="60"/>
      <c r="DC205" s="60"/>
      <c r="DD205" s="60"/>
      <c r="DE205" s="60"/>
      <c r="DF205" s="60"/>
      <c r="DG205" s="60"/>
      <c r="DH205" s="60"/>
      <c r="DI205" s="60"/>
      <c r="DJ205" s="60"/>
      <c r="DK205" s="60"/>
      <c r="DL205" s="60"/>
      <c r="DM205" s="60"/>
      <c r="DN205" s="60"/>
      <c r="DO205" s="60"/>
      <c r="DP205" s="60"/>
      <c r="DQ205" s="60"/>
      <c r="DR205" s="60"/>
      <c r="DS205" s="60"/>
      <c r="DT205" s="60"/>
      <c r="DU205" s="60"/>
      <c r="DV205" s="60"/>
      <c r="DW205" s="60"/>
      <c r="DX205" s="60"/>
      <c r="DY205" s="60"/>
      <c r="DZ205" s="60"/>
      <c r="EA205" s="60"/>
      <c r="EB205" s="60"/>
      <c r="EC205" s="60"/>
      <c r="ED205" s="60"/>
      <c r="EE205" s="60"/>
      <c r="EF205" s="60"/>
      <c r="EG205" s="60"/>
      <c r="EH205" s="60"/>
      <c r="EI205" s="60"/>
      <c r="EJ205" s="60"/>
      <c r="EK205" s="60"/>
      <c r="EL205" s="60"/>
      <c r="EM205" s="60"/>
      <c r="EN205" s="60"/>
      <c r="EO205" s="60"/>
      <c r="EP205" s="60"/>
      <c r="EQ205" s="60"/>
      <c r="ER205" s="60"/>
      <c r="ES205" s="60"/>
      <c r="ET205" s="60"/>
      <c r="EU205" s="60"/>
      <c r="EV205" s="60"/>
      <c r="EW205" s="60"/>
      <c r="EX205" s="60"/>
      <c r="EY205" s="60"/>
      <c r="EZ205" s="60"/>
      <c r="FA205" s="60"/>
      <c r="FB205" s="60"/>
      <c r="FC205" s="60"/>
      <c r="FD205" s="60"/>
      <c r="FE205" s="60"/>
      <c r="FF205" s="60"/>
      <c r="FG205" s="60"/>
      <c r="FH205" s="60"/>
      <c r="FI205" s="60"/>
      <c r="FJ205" s="60"/>
      <c r="FK205" s="60"/>
      <c r="FL205" s="60"/>
      <c r="FM205" s="60"/>
      <c r="FN205" s="60"/>
      <c r="FO205" s="60"/>
      <c r="FP205" s="60"/>
      <c r="FQ205" s="60"/>
      <c r="FR205" s="60"/>
      <c r="FS205" s="60"/>
      <c r="FT205" s="60"/>
      <c r="FU205" s="60"/>
      <c r="FV205" s="60"/>
      <c r="FW205" s="60"/>
      <c r="FX205" s="60"/>
      <c r="FY205" s="60"/>
      <c r="FZ205" s="60"/>
      <c r="GA205" s="60"/>
      <c r="GB205" s="60"/>
      <c r="GC205" s="60"/>
      <c r="GD205" s="60"/>
      <c r="GE205" s="60"/>
      <c r="GF205" s="60"/>
      <c r="GG205" s="60"/>
      <c r="GH205" s="60"/>
      <c r="GI205" s="60"/>
      <c r="GJ205" s="60"/>
      <c r="GK205" s="60"/>
      <c r="GL205" s="60"/>
      <c r="GM205" s="60"/>
      <c r="GN205" s="60"/>
      <c r="GO205" s="60"/>
      <c r="GP205" s="60"/>
      <c r="GQ205" s="60"/>
      <c r="GR205" s="60"/>
      <c r="GS205" s="60">
        <v>8.0984247869143609</v>
      </c>
      <c r="GT205" s="60">
        <v>221.22535343023901</v>
      </c>
      <c r="GU205" s="60">
        <v>8.0344436774079409</v>
      </c>
      <c r="GV205" s="60">
        <v>221.22535343023901</v>
      </c>
      <c r="GW205" s="60">
        <v>8.1761215709391397</v>
      </c>
      <c r="GX205" s="60">
        <v>268.09583564056402</v>
      </c>
      <c r="GY205" s="60">
        <v>8.1909454730465008</v>
      </c>
      <c r="GZ205" s="60">
        <v>268.09583564056402</v>
      </c>
      <c r="HA205" s="60">
        <v>8.1020316724983008</v>
      </c>
      <c r="HB205" s="60">
        <v>268.09583564056402</v>
      </c>
      <c r="HC205" s="60">
        <v>8.2650353714873308</v>
      </c>
      <c r="HD205" s="60">
        <v>268.09583564056402</v>
      </c>
      <c r="HE205" s="60"/>
      <c r="HF205" s="60"/>
      <c r="HG205" s="60"/>
      <c r="HH205" s="60"/>
      <c r="HI205" s="60"/>
      <c r="HJ205" s="60"/>
      <c r="HK205" s="60"/>
      <c r="HL205" s="60">
        <v>-6.6180221599265995E-2</v>
      </c>
      <c r="HM205" s="60">
        <v>-6.3981109506421802E-2</v>
      </c>
      <c r="HN205" s="60">
        <v>-6.3981109506421802E-2</v>
      </c>
      <c r="HO205" s="60">
        <v>8.0984247869143609</v>
      </c>
    </row>
    <row r="206" spans="1:223" ht="12" customHeight="1" x14ac:dyDescent="0.35">
      <c r="A206" s="61">
        <v>144</v>
      </c>
      <c r="B206" s="83">
        <v>8.0563874687416899</v>
      </c>
      <c r="C206" s="83">
        <v>8.0847991759272801</v>
      </c>
      <c r="D206" s="83">
        <v>-2.8411707185593799E-2</v>
      </c>
      <c r="E206" s="83">
        <v>-0.68941457089138702</v>
      </c>
      <c r="F206" s="83">
        <v>-0.69180014714551397</v>
      </c>
      <c r="G206" s="83">
        <v>-0.69107984710385295</v>
      </c>
      <c r="H206" s="83">
        <v>6.8848296739239404E-3</v>
      </c>
      <c r="I206" s="83">
        <v>1.6589178836719301E-3</v>
      </c>
      <c r="J206" s="83">
        <v>-5.7540684083220203E-2</v>
      </c>
      <c r="K206" s="83">
        <v>-2.8608673026578799E-2</v>
      </c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0"/>
      <c r="CD206" s="60"/>
      <c r="CE206" s="60"/>
      <c r="CF206" s="60"/>
      <c r="CG206" s="60"/>
      <c r="CH206" s="60"/>
      <c r="CI206" s="60"/>
      <c r="CJ206" s="60"/>
      <c r="CK206" s="60"/>
      <c r="CL206" s="60"/>
      <c r="CM206" s="60"/>
      <c r="CN206" s="60"/>
      <c r="CO206" s="60"/>
      <c r="CP206" s="60"/>
      <c r="CQ206" s="60"/>
      <c r="CR206" s="60"/>
      <c r="CS206" s="60"/>
      <c r="CT206" s="60"/>
      <c r="CU206" s="60"/>
      <c r="CV206" s="60"/>
      <c r="CW206" s="60"/>
      <c r="CX206" s="60"/>
      <c r="CY206" s="60"/>
      <c r="CZ206" s="60"/>
      <c r="DA206" s="60"/>
      <c r="DB206" s="60"/>
      <c r="DC206" s="60"/>
      <c r="DD206" s="60"/>
      <c r="DE206" s="60"/>
      <c r="DF206" s="60"/>
      <c r="DG206" s="60"/>
      <c r="DH206" s="60"/>
      <c r="DI206" s="60"/>
      <c r="DJ206" s="60"/>
      <c r="DK206" s="60"/>
      <c r="DL206" s="60"/>
      <c r="DM206" s="60"/>
      <c r="DN206" s="60"/>
      <c r="DO206" s="60"/>
      <c r="DP206" s="60"/>
      <c r="DQ206" s="60"/>
      <c r="DR206" s="60"/>
      <c r="DS206" s="60"/>
      <c r="DT206" s="60"/>
      <c r="DU206" s="60"/>
      <c r="DV206" s="60"/>
      <c r="DW206" s="60"/>
      <c r="DX206" s="60"/>
      <c r="DY206" s="60"/>
      <c r="DZ206" s="60"/>
      <c r="EA206" s="60"/>
      <c r="EB206" s="60"/>
      <c r="EC206" s="60"/>
      <c r="ED206" s="60"/>
      <c r="EE206" s="60"/>
      <c r="EF206" s="60"/>
      <c r="EG206" s="60"/>
      <c r="EH206" s="60"/>
      <c r="EI206" s="60"/>
      <c r="EJ206" s="60"/>
      <c r="EK206" s="60"/>
      <c r="EL206" s="60"/>
      <c r="EM206" s="60"/>
      <c r="EN206" s="60"/>
      <c r="EO206" s="60"/>
      <c r="EP206" s="60"/>
      <c r="EQ206" s="60"/>
      <c r="ER206" s="60"/>
      <c r="ES206" s="60"/>
      <c r="ET206" s="60"/>
      <c r="EU206" s="60"/>
      <c r="EV206" s="60"/>
      <c r="EW206" s="60"/>
      <c r="EX206" s="60"/>
      <c r="EY206" s="60"/>
      <c r="EZ206" s="60"/>
      <c r="FA206" s="60"/>
      <c r="FB206" s="60"/>
      <c r="FC206" s="60"/>
      <c r="FD206" s="60"/>
      <c r="FE206" s="60"/>
      <c r="FF206" s="60"/>
      <c r="FG206" s="60"/>
      <c r="FH206" s="60"/>
      <c r="FI206" s="60"/>
      <c r="FJ206" s="60"/>
      <c r="FK206" s="60"/>
      <c r="FL206" s="60"/>
      <c r="FM206" s="60"/>
      <c r="FN206" s="60"/>
      <c r="FO206" s="60"/>
      <c r="FP206" s="60"/>
      <c r="FQ206" s="60"/>
      <c r="FR206" s="60"/>
      <c r="FS206" s="60"/>
      <c r="FT206" s="60"/>
      <c r="FU206" s="60"/>
      <c r="FV206" s="60"/>
      <c r="FW206" s="60"/>
      <c r="FX206" s="60"/>
      <c r="FY206" s="60"/>
      <c r="FZ206" s="60"/>
      <c r="GA206" s="60"/>
      <c r="GB206" s="60"/>
      <c r="GC206" s="60"/>
      <c r="GD206" s="60"/>
      <c r="GE206" s="60"/>
      <c r="GF206" s="60"/>
      <c r="GG206" s="60"/>
      <c r="GH206" s="60"/>
      <c r="GI206" s="60"/>
      <c r="GJ206" s="60"/>
      <c r="GK206" s="60"/>
      <c r="GL206" s="60"/>
      <c r="GM206" s="60"/>
      <c r="GN206" s="60"/>
      <c r="GO206" s="60"/>
      <c r="GP206" s="60"/>
      <c r="GQ206" s="60"/>
      <c r="GR206" s="60"/>
      <c r="GS206" s="60">
        <v>8.1039203469810506</v>
      </c>
      <c r="GT206" s="60">
        <v>224.25182950351001</v>
      </c>
      <c r="GU206" s="60">
        <v>8.0963714117999395</v>
      </c>
      <c r="GV206" s="60">
        <v>224.25182950351001</v>
      </c>
      <c r="GW206" s="60">
        <v>8.1769626009983796</v>
      </c>
      <c r="GX206" s="60">
        <v>268.59496735061799</v>
      </c>
      <c r="GY206" s="60">
        <v>8.1919171176804504</v>
      </c>
      <c r="GZ206" s="60">
        <v>268.59496735061799</v>
      </c>
      <c r="HA206" s="60">
        <v>8.1029320447146596</v>
      </c>
      <c r="HB206" s="60">
        <v>268.59496735061799</v>
      </c>
      <c r="HC206" s="60">
        <v>8.2659476739641704</v>
      </c>
      <c r="HD206" s="60">
        <v>268.59496735061799</v>
      </c>
      <c r="HE206" s="60"/>
      <c r="HF206" s="60"/>
      <c r="HG206" s="60"/>
      <c r="HH206" s="60"/>
      <c r="HI206" s="60"/>
      <c r="HJ206" s="60"/>
      <c r="HK206" s="60"/>
      <c r="HL206" s="60">
        <v>-1.2398025394345299E-2</v>
      </c>
      <c r="HM206" s="60">
        <v>-7.5489351811075496E-3</v>
      </c>
      <c r="HN206" s="60">
        <v>-7.5489351811075496E-3</v>
      </c>
      <c r="HO206" s="60">
        <v>8.1039203469810506</v>
      </c>
    </row>
    <row r="207" spans="1:223" ht="12" customHeight="1" x14ac:dyDescent="0.35">
      <c r="A207" s="61">
        <v>145</v>
      </c>
      <c r="B207" s="83">
        <v>8.0566766140311508</v>
      </c>
      <c r="C207" s="83">
        <v>8.0872304297149995</v>
      </c>
      <c r="D207" s="83">
        <v>-3.0553815683845201E-2</v>
      </c>
      <c r="E207" s="83">
        <v>-0.74139317258110105</v>
      </c>
      <c r="F207" s="83">
        <v>-0.74384168023023101</v>
      </c>
      <c r="G207" s="83">
        <v>-0.74317802197074001</v>
      </c>
      <c r="H207" s="83">
        <v>6.5725754047331903E-3</v>
      </c>
      <c r="I207" s="83">
        <v>1.83033446018705E-3</v>
      </c>
      <c r="J207" s="83">
        <v>-6.0449480643328703E-2</v>
      </c>
      <c r="K207" s="83">
        <v>-3.0755961560345602E-2</v>
      </c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  <c r="CL207" s="60"/>
      <c r="CM207" s="60"/>
      <c r="CN207" s="60"/>
      <c r="CO207" s="60"/>
      <c r="CP207" s="60"/>
      <c r="CQ207" s="60"/>
      <c r="CR207" s="60"/>
      <c r="CS207" s="60"/>
      <c r="CT207" s="60"/>
      <c r="CU207" s="60"/>
      <c r="CV207" s="60"/>
      <c r="CW207" s="60"/>
      <c r="CX207" s="60"/>
      <c r="CY207" s="60"/>
      <c r="CZ207" s="60"/>
      <c r="DA207" s="60"/>
      <c r="DB207" s="60"/>
      <c r="DC207" s="60"/>
      <c r="DD207" s="60"/>
      <c r="DE207" s="60"/>
      <c r="DF207" s="60"/>
      <c r="DG207" s="60"/>
      <c r="DH207" s="60"/>
      <c r="DI207" s="60"/>
      <c r="DJ207" s="60"/>
      <c r="DK207" s="60"/>
      <c r="DL207" s="60"/>
      <c r="DM207" s="60"/>
      <c r="DN207" s="60"/>
      <c r="DO207" s="60"/>
      <c r="DP207" s="60"/>
      <c r="DQ207" s="60"/>
      <c r="DR207" s="60"/>
      <c r="DS207" s="60"/>
      <c r="DT207" s="60"/>
      <c r="DU207" s="60"/>
      <c r="DV207" s="60"/>
      <c r="DW207" s="60"/>
      <c r="DX207" s="60"/>
      <c r="DY207" s="60"/>
      <c r="DZ207" s="60"/>
      <c r="EA207" s="60"/>
      <c r="EB207" s="60"/>
      <c r="EC207" s="60"/>
      <c r="ED207" s="60"/>
      <c r="EE207" s="60"/>
      <c r="EF207" s="60"/>
      <c r="EG207" s="60"/>
      <c r="EH207" s="60"/>
      <c r="EI207" s="60"/>
      <c r="EJ207" s="60"/>
      <c r="EK207" s="60"/>
      <c r="EL207" s="60"/>
      <c r="EM207" s="60"/>
      <c r="EN207" s="60"/>
      <c r="EO207" s="60"/>
      <c r="EP207" s="60"/>
      <c r="EQ207" s="60"/>
      <c r="ER207" s="60"/>
      <c r="ES207" s="60"/>
      <c r="ET207" s="60"/>
      <c r="EU207" s="60"/>
      <c r="EV207" s="60"/>
      <c r="EW207" s="60"/>
      <c r="EX207" s="60"/>
      <c r="EY207" s="60"/>
      <c r="EZ207" s="60"/>
      <c r="FA207" s="60"/>
      <c r="FB207" s="60"/>
      <c r="FC207" s="60"/>
      <c r="FD207" s="60"/>
      <c r="FE207" s="60"/>
      <c r="FF207" s="60"/>
      <c r="FG207" s="60"/>
      <c r="FH207" s="60"/>
      <c r="FI207" s="60"/>
      <c r="FJ207" s="60"/>
      <c r="FK207" s="60"/>
      <c r="FL207" s="60"/>
      <c r="FM207" s="60"/>
      <c r="FN207" s="60"/>
      <c r="FO207" s="60"/>
      <c r="FP207" s="60"/>
      <c r="FQ207" s="60"/>
      <c r="FR207" s="60"/>
      <c r="FS207" s="60"/>
      <c r="FT207" s="60"/>
      <c r="FU207" s="60"/>
      <c r="FV207" s="60"/>
      <c r="FW207" s="60"/>
      <c r="FX207" s="60"/>
      <c r="FY207" s="60"/>
      <c r="FZ207" s="60"/>
      <c r="GA207" s="60"/>
      <c r="GB207" s="60"/>
      <c r="GC207" s="60"/>
      <c r="GD207" s="60"/>
      <c r="GE207" s="60"/>
      <c r="GF207" s="60"/>
      <c r="GG207" s="60"/>
      <c r="GH207" s="60"/>
      <c r="GI207" s="60"/>
      <c r="GJ207" s="60"/>
      <c r="GK207" s="60"/>
      <c r="GL207" s="60"/>
      <c r="GM207" s="60"/>
      <c r="GN207" s="60"/>
      <c r="GO207" s="60"/>
      <c r="GP207" s="60"/>
      <c r="GQ207" s="60"/>
      <c r="GR207" s="60"/>
      <c r="GS207" s="60">
        <v>8.0679423614991101</v>
      </c>
      <c r="GT207" s="60">
        <v>204.43828713397599</v>
      </c>
      <c r="GU207" s="60">
        <v>8.08257768193514</v>
      </c>
      <c r="GV207" s="60">
        <v>204.43828713397599</v>
      </c>
      <c r="GW207" s="60">
        <v>8.1779551536509096</v>
      </c>
      <c r="GX207" s="60">
        <v>269.18440654042797</v>
      </c>
      <c r="GY207" s="60">
        <v>8.1930652054260804</v>
      </c>
      <c r="GZ207" s="60">
        <v>269.18440654042797</v>
      </c>
      <c r="HA207" s="60">
        <v>8.1039951939912598</v>
      </c>
      <c r="HB207" s="60">
        <v>269.18440654042797</v>
      </c>
      <c r="HC207" s="60">
        <v>8.2670251650857303</v>
      </c>
      <c r="HD207" s="60">
        <v>269.18440654042797</v>
      </c>
      <c r="HE207" s="60"/>
      <c r="HF207" s="60"/>
      <c r="HG207" s="60"/>
      <c r="HH207" s="60"/>
      <c r="HI207" s="60"/>
      <c r="HJ207" s="60"/>
      <c r="HK207" s="60"/>
      <c r="HL207" s="60">
        <v>1.67341849129116E-2</v>
      </c>
      <c r="HM207" s="60">
        <v>1.4635320436028099E-2</v>
      </c>
      <c r="HN207" s="60">
        <v>1.4635320436028099E-2</v>
      </c>
      <c r="HO207" s="60">
        <v>8.0679423614991101</v>
      </c>
    </row>
    <row r="208" spans="1:223" ht="12" customHeight="1" x14ac:dyDescent="0.35">
      <c r="A208" s="61">
        <v>146</v>
      </c>
      <c r="B208" s="83">
        <v>8.0566180957807205</v>
      </c>
      <c r="C208" s="83">
        <v>8.0834903437151695</v>
      </c>
      <c r="D208" s="83">
        <v>-2.68722479344508E-2</v>
      </c>
      <c r="E208" s="83">
        <v>-0.65205934854946002</v>
      </c>
      <c r="F208" s="83">
        <v>-0.65437344552273002</v>
      </c>
      <c r="G208" s="83">
        <v>-0.65362639132127098</v>
      </c>
      <c r="H208" s="83">
        <v>7.0602047029215097E-3</v>
      </c>
      <c r="I208" s="83">
        <v>1.5223542196930099E-3</v>
      </c>
      <c r="J208" s="83">
        <v>-5.5115882733321103E-2</v>
      </c>
      <c r="K208" s="83">
        <v>-2.7063320517243299E-2</v>
      </c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V208" s="60"/>
      <c r="BW208" s="60"/>
      <c r="BX208" s="60"/>
      <c r="BY208" s="60"/>
      <c r="BZ208" s="60"/>
      <c r="CA208" s="60"/>
      <c r="CB208" s="60"/>
      <c r="CC208" s="60"/>
      <c r="CD208" s="60"/>
      <c r="CE208" s="60"/>
      <c r="CF208" s="60"/>
      <c r="CG208" s="60"/>
      <c r="CH208" s="60"/>
      <c r="CI208" s="60"/>
      <c r="CJ208" s="60"/>
      <c r="CK208" s="60"/>
      <c r="CL208" s="60"/>
      <c r="CM208" s="60"/>
      <c r="CN208" s="60"/>
      <c r="CO208" s="60"/>
      <c r="CP208" s="60"/>
      <c r="CQ208" s="60"/>
      <c r="CR208" s="60"/>
      <c r="CS208" s="60"/>
      <c r="CT208" s="60"/>
      <c r="CU208" s="60"/>
      <c r="CV208" s="60"/>
      <c r="CW208" s="60"/>
      <c r="CX208" s="60"/>
      <c r="CY208" s="60"/>
      <c r="CZ208" s="60"/>
      <c r="DA208" s="60"/>
      <c r="DB208" s="60"/>
      <c r="DC208" s="60"/>
      <c r="DD208" s="60"/>
      <c r="DE208" s="60"/>
      <c r="DF208" s="60"/>
      <c r="DG208" s="60"/>
      <c r="DH208" s="60"/>
      <c r="DI208" s="60"/>
      <c r="DJ208" s="60"/>
      <c r="DK208" s="60"/>
      <c r="DL208" s="60"/>
      <c r="DM208" s="60"/>
      <c r="DN208" s="60"/>
      <c r="DO208" s="60"/>
      <c r="DP208" s="60"/>
      <c r="DQ208" s="60"/>
      <c r="DR208" s="60"/>
      <c r="DS208" s="60"/>
      <c r="DT208" s="60"/>
      <c r="DU208" s="60"/>
      <c r="DV208" s="60"/>
      <c r="DW208" s="60"/>
      <c r="DX208" s="60"/>
      <c r="DY208" s="60"/>
      <c r="DZ208" s="60"/>
      <c r="EA208" s="60"/>
      <c r="EB208" s="60"/>
      <c r="EC208" s="60"/>
      <c r="ED208" s="60"/>
      <c r="EE208" s="60"/>
      <c r="EF208" s="60"/>
      <c r="EG208" s="60"/>
      <c r="EH208" s="60"/>
      <c r="EI208" s="60"/>
      <c r="EJ208" s="60"/>
      <c r="EK208" s="60"/>
      <c r="EL208" s="60"/>
      <c r="EM208" s="60"/>
      <c r="EN208" s="60"/>
      <c r="EO208" s="60"/>
      <c r="EP208" s="60"/>
      <c r="EQ208" s="60"/>
      <c r="ER208" s="60"/>
      <c r="ES208" s="60"/>
      <c r="ET208" s="60"/>
      <c r="EU208" s="60"/>
      <c r="EV208" s="60"/>
      <c r="EW208" s="60"/>
      <c r="EX208" s="60"/>
      <c r="EY208" s="60"/>
      <c r="EZ208" s="60"/>
      <c r="FA208" s="60"/>
      <c r="FB208" s="60"/>
      <c r="FC208" s="60"/>
      <c r="FD208" s="60"/>
      <c r="FE208" s="60"/>
      <c r="FF208" s="60"/>
      <c r="FG208" s="60"/>
      <c r="FH208" s="60"/>
      <c r="FI208" s="60"/>
      <c r="FJ208" s="60"/>
      <c r="FK208" s="60"/>
      <c r="FL208" s="60"/>
      <c r="FM208" s="60"/>
      <c r="FN208" s="60"/>
      <c r="FO208" s="60"/>
      <c r="FP208" s="60"/>
      <c r="FQ208" s="60"/>
      <c r="FR208" s="60"/>
      <c r="FS208" s="60"/>
      <c r="FT208" s="60"/>
      <c r="FU208" s="60"/>
      <c r="FV208" s="60"/>
      <c r="FW208" s="60"/>
      <c r="FX208" s="60"/>
      <c r="FY208" s="60"/>
      <c r="FZ208" s="60"/>
      <c r="GA208" s="60"/>
      <c r="GB208" s="60"/>
      <c r="GC208" s="60"/>
      <c r="GD208" s="60"/>
      <c r="GE208" s="60"/>
      <c r="GF208" s="60"/>
      <c r="GG208" s="60"/>
      <c r="GH208" s="60"/>
      <c r="GI208" s="60"/>
      <c r="GJ208" s="60"/>
      <c r="GK208" s="60"/>
      <c r="GL208" s="60"/>
      <c r="GM208" s="60"/>
      <c r="GN208" s="60"/>
      <c r="GO208" s="60"/>
      <c r="GP208" s="60"/>
      <c r="GQ208" s="60"/>
      <c r="GR208" s="60"/>
      <c r="GS208" s="60">
        <v>8.1229944976594304</v>
      </c>
      <c r="GT208" s="60">
        <v>234.756211212674</v>
      </c>
      <c r="GU208" s="60">
        <v>8.1229498739266397</v>
      </c>
      <c r="GV208" s="60">
        <v>234.756211212674</v>
      </c>
      <c r="GW208" s="60">
        <v>8.1779717046695293</v>
      </c>
      <c r="GX208" s="60">
        <v>269.194239005805</v>
      </c>
      <c r="GY208" s="60">
        <v>8.1930843625398104</v>
      </c>
      <c r="GZ208" s="60">
        <v>269.194239005805</v>
      </c>
      <c r="HA208" s="60">
        <v>8.1040129272771892</v>
      </c>
      <c r="HB208" s="60">
        <v>269.194239005805</v>
      </c>
      <c r="HC208" s="60">
        <v>8.2670431399321505</v>
      </c>
      <c r="HD208" s="60">
        <v>269.194239005805</v>
      </c>
      <c r="HE208" s="60"/>
      <c r="HF208" s="60"/>
      <c r="HG208" s="60"/>
      <c r="HH208" s="60"/>
      <c r="HI208" s="60"/>
      <c r="HJ208" s="60"/>
      <c r="HK208" s="60"/>
      <c r="HL208" s="60">
        <v>-3.7212218374787902E-16</v>
      </c>
      <c r="HM208" s="60">
        <v>-4.46237327906829E-5</v>
      </c>
      <c r="HN208" s="60">
        <v>-4.46237327906829E-5</v>
      </c>
      <c r="HO208" s="60">
        <v>8.1229944976594304</v>
      </c>
    </row>
    <row r="209" spans="1:223" ht="12" customHeight="1" x14ac:dyDescent="0.35">
      <c r="A209" s="61">
        <v>147</v>
      </c>
      <c r="B209" s="83">
        <v>8.0560622626681706</v>
      </c>
      <c r="C209" s="83">
        <v>8.0841984206822008</v>
      </c>
      <c r="D209" s="83">
        <v>-2.8136158014031999E-2</v>
      </c>
      <c r="E209" s="83">
        <v>-0.682728326638945</v>
      </c>
      <c r="F209" s="83">
        <v>-0.685118315210823</v>
      </c>
      <c r="G209" s="83">
        <v>-0.68439240531395795</v>
      </c>
      <c r="H209" s="83">
        <v>6.9646946016369699E-3</v>
      </c>
      <c r="I209" s="83">
        <v>1.6460330384687201E-3</v>
      </c>
      <c r="J209" s="83">
        <v>-5.73157362754248E-2</v>
      </c>
      <c r="K209" s="83">
        <v>-2.8333492133741402E-2</v>
      </c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  <c r="BW209" s="60"/>
      <c r="BX209" s="60"/>
      <c r="BY209" s="60"/>
      <c r="BZ209" s="60"/>
      <c r="CA209" s="60"/>
      <c r="CB209" s="60"/>
      <c r="CC209" s="60"/>
      <c r="CD209" s="60"/>
      <c r="CE209" s="60"/>
      <c r="CF209" s="60"/>
      <c r="CG209" s="60"/>
      <c r="CH209" s="60"/>
      <c r="CI209" s="60"/>
      <c r="CJ209" s="60"/>
      <c r="CK209" s="60"/>
      <c r="CL209" s="60"/>
      <c r="CM209" s="60"/>
      <c r="CN209" s="60"/>
      <c r="CO209" s="60"/>
      <c r="CP209" s="60"/>
      <c r="CQ209" s="60"/>
      <c r="CR209" s="60"/>
      <c r="CS209" s="60"/>
      <c r="CT209" s="60"/>
      <c r="CU209" s="60"/>
      <c r="CV209" s="60"/>
      <c r="CW209" s="60"/>
      <c r="CX209" s="60"/>
      <c r="CY209" s="60"/>
      <c r="CZ209" s="60"/>
      <c r="DA209" s="60"/>
      <c r="DB209" s="60"/>
      <c r="DC209" s="60"/>
      <c r="DD209" s="60"/>
      <c r="DE209" s="60"/>
      <c r="DF209" s="60"/>
      <c r="DG209" s="60"/>
      <c r="DH209" s="60"/>
      <c r="DI209" s="60"/>
      <c r="DJ209" s="60"/>
      <c r="DK209" s="60"/>
      <c r="DL209" s="60"/>
      <c r="DM209" s="60"/>
      <c r="DN209" s="60"/>
      <c r="DO209" s="60"/>
      <c r="DP209" s="60"/>
      <c r="DQ209" s="60"/>
      <c r="DR209" s="60"/>
      <c r="DS209" s="60"/>
      <c r="DT209" s="60"/>
      <c r="DU209" s="60"/>
      <c r="DV209" s="60"/>
      <c r="DW209" s="60"/>
      <c r="DX209" s="60"/>
      <c r="DY209" s="60"/>
      <c r="DZ209" s="60"/>
      <c r="EA209" s="60"/>
      <c r="EB209" s="60"/>
      <c r="EC209" s="60"/>
      <c r="ED209" s="60"/>
      <c r="EE209" s="60"/>
      <c r="EF209" s="60"/>
      <c r="EG209" s="60"/>
      <c r="EH209" s="60"/>
      <c r="EI209" s="60"/>
      <c r="EJ209" s="60"/>
      <c r="EK209" s="60"/>
      <c r="EL209" s="60"/>
      <c r="EM209" s="60"/>
      <c r="EN209" s="60"/>
      <c r="EO209" s="60"/>
      <c r="EP209" s="60"/>
      <c r="EQ209" s="60"/>
      <c r="ER209" s="60"/>
      <c r="ES209" s="60"/>
      <c r="ET209" s="60"/>
      <c r="EU209" s="60"/>
      <c r="EV209" s="60"/>
      <c r="EW209" s="60"/>
      <c r="EX209" s="60"/>
      <c r="EY209" s="60"/>
      <c r="EZ209" s="60"/>
      <c r="FA209" s="60"/>
      <c r="FB209" s="60"/>
      <c r="FC209" s="60"/>
      <c r="FD209" s="60"/>
      <c r="FE209" s="60"/>
      <c r="FF209" s="60"/>
      <c r="FG209" s="60"/>
      <c r="FH209" s="60"/>
      <c r="FI209" s="60"/>
      <c r="FJ209" s="60"/>
      <c r="FK209" s="60"/>
      <c r="FL209" s="60"/>
      <c r="FM209" s="60"/>
      <c r="FN209" s="60"/>
      <c r="FO209" s="60"/>
      <c r="FP209" s="60"/>
      <c r="FQ209" s="60"/>
      <c r="FR209" s="60"/>
      <c r="FS209" s="60"/>
      <c r="FT209" s="60"/>
      <c r="FU209" s="60"/>
      <c r="FV209" s="60"/>
      <c r="FW209" s="60"/>
      <c r="FX209" s="60"/>
      <c r="FY209" s="60"/>
      <c r="FZ209" s="60"/>
      <c r="GA209" s="60"/>
      <c r="GB209" s="60"/>
      <c r="GC209" s="60"/>
      <c r="GD209" s="60"/>
      <c r="GE209" s="60"/>
      <c r="GF209" s="60"/>
      <c r="GG209" s="60"/>
      <c r="GH209" s="60"/>
      <c r="GI209" s="60"/>
      <c r="GJ209" s="60"/>
      <c r="GK209" s="60"/>
      <c r="GL209" s="60"/>
      <c r="GM209" s="60"/>
      <c r="GN209" s="60"/>
      <c r="GO209" s="60"/>
      <c r="GP209" s="60"/>
      <c r="GQ209" s="60"/>
      <c r="GR209" s="60"/>
      <c r="GS209" s="60">
        <v>8.1238915009499593</v>
      </c>
      <c r="GT209" s="60">
        <v>235.25020253721701</v>
      </c>
      <c r="GU209" s="60">
        <v>8.1216590804867206</v>
      </c>
      <c r="GV209" s="60">
        <v>235.25020253721701</v>
      </c>
      <c r="GW209" s="60">
        <v>8.1781593248179494</v>
      </c>
      <c r="GX209" s="60">
        <v>269.30570633979499</v>
      </c>
      <c r="GY209" s="60">
        <v>8.19330155340894</v>
      </c>
      <c r="GZ209" s="60">
        <v>269.30570633979499</v>
      </c>
      <c r="HA209" s="60">
        <v>8.1042139608757306</v>
      </c>
      <c r="HB209" s="60">
        <v>269.30570633979499</v>
      </c>
      <c r="HC209" s="60">
        <v>8.2672469173511605</v>
      </c>
      <c r="HD209" s="60">
        <v>269.30570633979499</v>
      </c>
      <c r="HE209" s="60"/>
      <c r="HF209" s="60"/>
      <c r="HG209" s="60"/>
      <c r="HH209" s="60"/>
      <c r="HI209" s="60"/>
      <c r="HJ209" s="60"/>
      <c r="HK209" s="60"/>
      <c r="HL209" s="60">
        <v>-3.26015704536672E-3</v>
      </c>
      <c r="HM209" s="60">
        <v>-2.2324204632440101E-3</v>
      </c>
      <c r="HN209" s="60">
        <v>-2.2324204632440101E-3</v>
      </c>
      <c r="HO209" s="60">
        <v>8.1238915009499593</v>
      </c>
    </row>
    <row r="210" spans="1:223" ht="12" customHeight="1" x14ac:dyDescent="0.35">
      <c r="A210" s="61">
        <v>148</v>
      </c>
      <c r="B210" s="83">
        <v>7.9931703172080804</v>
      </c>
      <c r="C210" s="83">
        <v>8.0324307518428704</v>
      </c>
      <c r="D210" s="83">
        <v>-3.9260434634791799E-2</v>
      </c>
      <c r="E210" s="83">
        <v>-0.95266065921158505</v>
      </c>
      <c r="F210" s="83">
        <v>-0.96129188917921804</v>
      </c>
      <c r="G210" s="83">
        <v>-0.96114596388307505</v>
      </c>
      <c r="H210" s="83">
        <v>1.78769447651883E-2</v>
      </c>
      <c r="I210" s="83">
        <v>8.4102315408675597E-3</v>
      </c>
      <c r="J210" s="83">
        <v>-0.12967404032880001</v>
      </c>
      <c r="K210" s="83">
        <v>-3.9975066694066301E-2</v>
      </c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V210" s="60"/>
      <c r="BW210" s="60"/>
      <c r="BX210" s="60"/>
      <c r="BY210" s="60"/>
      <c r="BZ210" s="60"/>
      <c r="CA210" s="60"/>
      <c r="CB210" s="60"/>
      <c r="CC210" s="60"/>
      <c r="CD210" s="60"/>
      <c r="CE210" s="60"/>
      <c r="CF210" s="60"/>
      <c r="CG210" s="60"/>
      <c r="CH210" s="60"/>
      <c r="CI210" s="60"/>
      <c r="CJ210" s="60"/>
      <c r="CK210" s="60"/>
      <c r="CL210" s="60"/>
      <c r="CM210" s="60"/>
      <c r="CN210" s="60"/>
      <c r="CO210" s="60"/>
      <c r="CP210" s="60"/>
      <c r="CQ210" s="60"/>
      <c r="CR210" s="60"/>
      <c r="CS210" s="60"/>
      <c r="CT210" s="60"/>
      <c r="CU210" s="60"/>
      <c r="CV210" s="60"/>
      <c r="CW210" s="60"/>
      <c r="CX210" s="60"/>
      <c r="CY210" s="60"/>
      <c r="CZ210" s="60"/>
      <c r="DA210" s="60"/>
      <c r="DB210" s="60"/>
      <c r="DC210" s="60"/>
      <c r="DD210" s="60"/>
      <c r="DE210" s="60"/>
      <c r="DF210" s="60"/>
      <c r="DG210" s="60"/>
      <c r="DH210" s="60"/>
      <c r="DI210" s="60"/>
      <c r="DJ210" s="60"/>
      <c r="DK210" s="60"/>
      <c r="DL210" s="60"/>
      <c r="DM210" s="60"/>
      <c r="DN210" s="60"/>
      <c r="DO210" s="60"/>
      <c r="DP210" s="60"/>
      <c r="DQ210" s="60"/>
      <c r="DR210" s="60"/>
      <c r="DS210" s="60"/>
      <c r="DT210" s="60"/>
      <c r="DU210" s="60"/>
      <c r="DV210" s="60"/>
      <c r="DW210" s="60"/>
      <c r="DX210" s="60"/>
      <c r="DY210" s="60"/>
      <c r="DZ210" s="60"/>
      <c r="EA210" s="60"/>
      <c r="EB210" s="60"/>
      <c r="EC210" s="60"/>
      <c r="ED210" s="60"/>
      <c r="EE210" s="60"/>
      <c r="EF210" s="60"/>
      <c r="EG210" s="60"/>
      <c r="EH210" s="60"/>
      <c r="EI210" s="60"/>
      <c r="EJ210" s="60"/>
      <c r="EK210" s="60"/>
      <c r="EL210" s="60"/>
      <c r="EM210" s="60"/>
      <c r="EN210" s="60"/>
      <c r="EO210" s="60"/>
      <c r="EP210" s="60"/>
      <c r="EQ210" s="60"/>
      <c r="ER210" s="60"/>
      <c r="ES210" s="60"/>
      <c r="ET210" s="60"/>
      <c r="EU210" s="60"/>
      <c r="EV210" s="60"/>
      <c r="EW210" s="60"/>
      <c r="EX210" s="60"/>
      <c r="EY210" s="60"/>
      <c r="EZ210" s="60"/>
      <c r="FA210" s="60"/>
      <c r="FB210" s="60"/>
      <c r="FC210" s="60"/>
      <c r="FD210" s="60"/>
      <c r="FE210" s="60"/>
      <c r="FF210" s="60"/>
      <c r="FG210" s="60"/>
      <c r="FH210" s="60"/>
      <c r="FI210" s="60"/>
      <c r="FJ210" s="60"/>
      <c r="FK210" s="60"/>
      <c r="FL210" s="60"/>
      <c r="FM210" s="60"/>
      <c r="FN210" s="60"/>
      <c r="FO210" s="60"/>
      <c r="FP210" s="60"/>
      <c r="FQ210" s="60"/>
      <c r="FR210" s="60"/>
      <c r="FS210" s="60"/>
      <c r="FT210" s="60"/>
      <c r="FU210" s="60"/>
      <c r="FV210" s="60"/>
      <c r="FW210" s="60"/>
      <c r="FX210" s="60"/>
      <c r="FY210" s="60"/>
      <c r="FZ210" s="60"/>
      <c r="GA210" s="60"/>
      <c r="GB210" s="60"/>
      <c r="GC210" s="60"/>
      <c r="GD210" s="60"/>
      <c r="GE210" s="60"/>
      <c r="GF210" s="60"/>
      <c r="GG210" s="60"/>
      <c r="GH210" s="60"/>
      <c r="GI210" s="60"/>
      <c r="GJ210" s="60"/>
      <c r="GK210" s="60"/>
      <c r="GL210" s="60"/>
      <c r="GM210" s="60"/>
      <c r="GN210" s="60"/>
      <c r="GO210" s="60"/>
      <c r="GP210" s="60"/>
      <c r="GQ210" s="60"/>
      <c r="GR210" s="60"/>
      <c r="GS210" s="60">
        <v>8.1239838287260095</v>
      </c>
      <c r="GT210" s="60">
        <v>235.301048638743</v>
      </c>
      <c r="GU210" s="60">
        <v>8.1229494281608208</v>
      </c>
      <c r="GV210" s="60">
        <v>235.301048638743</v>
      </c>
      <c r="GW210" s="60">
        <v>8.1784808139731098</v>
      </c>
      <c r="GX210" s="60">
        <v>269.49674003375497</v>
      </c>
      <c r="GY210" s="60">
        <v>8.1936738329236807</v>
      </c>
      <c r="GZ210" s="60">
        <v>269.49674003375497</v>
      </c>
      <c r="HA210" s="60">
        <v>8.1045584826273096</v>
      </c>
      <c r="HB210" s="60">
        <v>269.49674003375497</v>
      </c>
      <c r="HC210" s="60">
        <v>8.2675961642694809</v>
      </c>
      <c r="HD210" s="60">
        <v>269.49674003375497</v>
      </c>
      <c r="HE210" s="60"/>
      <c r="HF210" s="60"/>
      <c r="HG210" s="60"/>
      <c r="HH210" s="60"/>
      <c r="HI210" s="60"/>
      <c r="HJ210" s="60"/>
      <c r="HK210" s="60"/>
      <c r="HL210" s="60">
        <v>-2.4439972517539699E-3</v>
      </c>
      <c r="HM210" s="60">
        <v>-1.0344005651870001E-3</v>
      </c>
      <c r="HN210" s="60">
        <v>-1.0344005651870001E-3</v>
      </c>
      <c r="HO210" s="60">
        <v>8.1239838287260095</v>
      </c>
    </row>
    <row r="211" spans="1:223" ht="12" customHeight="1" x14ac:dyDescent="0.35">
      <c r="A211" s="61">
        <v>149</v>
      </c>
      <c r="B211" s="83">
        <v>8.0603865021423395</v>
      </c>
      <c r="C211" s="83">
        <v>8.0947151098613297</v>
      </c>
      <c r="D211" s="83">
        <v>-3.4328607718993702E-2</v>
      </c>
      <c r="E211" s="83">
        <v>-0.83298909865891502</v>
      </c>
      <c r="F211" s="83">
        <v>-0.83538239959316696</v>
      </c>
      <c r="G211" s="83">
        <v>-0.834878058081582</v>
      </c>
      <c r="H211" s="83">
        <v>5.7216255252317098E-3</v>
      </c>
      <c r="I211" s="83">
        <v>2.0079462492358698E-3</v>
      </c>
      <c r="J211" s="83">
        <v>-6.3332811165976305E-2</v>
      </c>
      <c r="K211" s="83">
        <v>-3.4526153439803003E-2</v>
      </c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  <c r="BJ211" s="60"/>
      <c r="BK211" s="60"/>
      <c r="BL211" s="60"/>
      <c r="BM211" s="60"/>
      <c r="BN211" s="60"/>
      <c r="BO211" s="60"/>
      <c r="BP211" s="60"/>
      <c r="BQ211" s="60"/>
      <c r="BR211" s="60"/>
      <c r="BS211" s="60"/>
      <c r="BT211" s="60"/>
      <c r="BU211" s="60"/>
      <c r="BV211" s="60"/>
      <c r="BW211" s="60"/>
      <c r="BX211" s="60"/>
      <c r="BY211" s="60"/>
      <c r="BZ211" s="60"/>
      <c r="CA211" s="60"/>
      <c r="CB211" s="60"/>
      <c r="CC211" s="60"/>
      <c r="CD211" s="60"/>
      <c r="CE211" s="60"/>
      <c r="CF211" s="60"/>
      <c r="CG211" s="60"/>
      <c r="CH211" s="60"/>
      <c r="CI211" s="60"/>
      <c r="CJ211" s="60"/>
      <c r="CK211" s="60"/>
      <c r="CL211" s="60"/>
      <c r="CM211" s="60"/>
      <c r="CN211" s="60"/>
      <c r="CO211" s="60"/>
      <c r="CP211" s="60"/>
      <c r="CQ211" s="60"/>
      <c r="CR211" s="60"/>
      <c r="CS211" s="60"/>
      <c r="CT211" s="60"/>
      <c r="CU211" s="60"/>
      <c r="CV211" s="60"/>
      <c r="CW211" s="60"/>
      <c r="CX211" s="60"/>
      <c r="CY211" s="60"/>
      <c r="CZ211" s="60"/>
      <c r="DA211" s="60"/>
      <c r="DB211" s="60"/>
      <c r="DC211" s="60"/>
      <c r="DD211" s="60"/>
      <c r="DE211" s="60"/>
      <c r="DF211" s="60"/>
      <c r="DG211" s="60"/>
      <c r="DH211" s="60"/>
      <c r="DI211" s="60"/>
      <c r="DJ211" s="60"/>
      <c r="DK211" s="60"/>
      <c r="DL211" s="60"/>
      <c r="DM211" s="60"/>
      <c r="DN211" s="60"/>
      <c r="DO211" s="60"/>
      <c r="DP211" s="60"/>
      <c r="DQ211" s="60"/>
      <c r="DR211" s="60"/>
      <c r="DS211" s="60"/>
      <c r="DT211" s="60"/>
      <c r="DU211" s="60"/>
      <c r="DV211" s="60"/>
      <c r="DW211" s="60"/>
      <c r="DX211" s="60"/>
      <c r="DY211" s="60"/>
      <c r="DZ211" s="60"/>
      <c r="EA211" s="60"/>
      <c r="EB211" s="60"/>
      <c r="EC211" s="60"/>
      <c r="ED211" s="60"/>
      <c r="EE211" s="60"/>
      <c r="EF211" s="60"/>
      <c r="EG211" s="60"/>
      <c r="EH211" s="60"/>
      <c r="EI211" s="60"/>
      <c r="EJ211" s="60"/>
      <c r="EK211" s="60"/>
      <c r="EL211" s="60"/>
      <c r="EM211" s="60"/>
      <c r="EN211" s="60"/>
      <c r="EO211" s="60"/>
      <c r="EP211" s="60"/>
      <c r="EQ211" s="60"/>
      <c r="ER211" s="60"/>
      <c r="ES211" s="60"/>
      <c r="ET211" s="60"/>
      <c r="EU211" s="60"/>
      <c r="EV211" s="60"/>
      <c r="EW211" s="60"/>
      <c r="EX211" s="60"/>
      <c r="EY211" s="60"/>
      <c r="EZ211" s="60"/>
      <c r="FA211" s="60"/>
      <c r="FB211" s="60"/>
      <c r="FC211" s="60"/>
      <c r="FD211" s="60"/>
      <c r="FE211" s="60"/>
      <c r="FF211" s="60"/>
      <c r="FG211" s="60"/>
      <c r="FH211" s="60"/>
      <c r="FI211" s="60"/>
      <c r="FJ211" s="60"/>
      <c r="FK211" s="60"/>
      <c r="FL211" s="60"/>
      <c r="FM211" s="60"/>
      <c r="FN211" s="60"/>
      <c r="FO211" s="60"/>
      <c r="FP211" s="60"/>
      <c r="FQ211" s="60"/>
      <c r="FR211" s="60"/>
      <c r="FS211" s="60"/>
      <c r="FT211" s="60"/>
      <c r="FU211" s="60"/>
      <c r="FV211" s="60"/>
      <c r="FW211" s="60"/>
      <c r="FX211" s="60"/>
      <c r="FY211" s="60"/>
      <c r="FZ211" s="60"/>
      <c r="GA211" s="60"/>
      <c r="GB211" s="60"/>
      <c r="GC211" s="60"/>
      <c r="GD211" s="60"/>
      <c r="GE211" s="60"/>
      <c r="GF211" s="60"/>
      <c r="GG211" s="60"/>
      <c r="GH211" s="60"/>
      <c r="GI211" s="60"/>
      <c r="GJ211" s="60"/>
      <c r="GK211" s="60"/>
      <c r="GL211" s="60"/>
      <c r="GM211" s="60"/>
      <c r="GN211" s="60"/>
      <c r="GO211" s="60"/>
      <c r="GP211" s="60"/>
      <c r="GQ211" s="60"/>
      <c r="GR211" s="60"/>
      <c r="GS211" s="60">
        <v>8.1173610332514308</v>
      </c>
      <c r="GT211" s="60">
        <v>231.653789433355</v>
      </c>
      <c r="GU211" s="60">
        <v>8.1171348280030493</v>
      </c>
      <c r="GV211" s="60">
        <v>231.653789433355</v>
      </c>
      <c r="GW211" s="60">
        <v>8.1799195109354699</v>
      </c>
      <c r="GX211" s="60">
        <v>270.35213963385399</v>
      </c>
      <c r="GY211" s="60">
        <v>8.1953416530918393</v>
      </c>
      <c r="GZ211" s="60">
        <v>270.35213963385399</v>
      </c>
      <c r="HA211" s="60">
        <v>8.1061009857324393</v>
      </c>
      <c r="HB211" s="60">
        <v>270.35213963385399</v>
      </c>
      <c r="HC211" s="60">
        <v>8.2691601782948698</v>
      </c>
      <c r="HD211" s="60">
        <v>270.35213963385399</v>
      </c>
      <c r="HE211" s="60"/>
      <c r="HF211" s="60"/>
      <c r="HG211" s="60"/>
      <c r="HH211" s="60"/>
      <c r="HI211" s="60"/>
      <c r="HJ211" s="60"/>
      <c r="HK211" s="60"/>
      <c r="HL211" s="60">
        <v>-1.22145938930833E-3</v>
      </c>
      <c r="HM211" s="60">
        <v>-2.26205248379685E-4</v>
      </c>
      <c r="HN211" s="60">
        <v>-2.26205248379685E-4</v>
      </c>
      <c r="HO211" s="60">
        <v>8.1173610332514308</v>
      </c>
    </row>
    <row r="212" spans="1:223" ht="12" customHeight="1" x14ac:dyDescent="0.35">
      <c r="A212" s="61">
        <v>150</v>
      </c>
      <c r="B212" s="83">
        <v>8.0585327572571597</v>
      </c>
      <c r="C212" s="83">
        <v>8.0951650817225307</v>
      </c>
      <c r="D212" s="83">
        <v>-3.6632324465372797E-2</v>
      </c>
      <c r="E212" s="83">
        <v>-0.88888915006327196</v>
      </c>
      <c r="F212" s="83">
        <v>-0.891422506660832</v>
      </c>
      <c r="G212" s="83">
        <v>-0.89105659648505597</v>
      </c>
      <c r="H212" s="83">
        <v>5.67577500669471E-3</v>
      </c>
      <c r="I212" s="83">
        <v>2.2679545403343098E-3</v>
      </c>
      <c r="J212" s="83">
        <v>-6.7321512568653596E-2</v>
      </c>
      <c r="K212" s="83">
        <v>-3.6841428122320399E-2</v>
      </c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60"/>
      <c r="BP212" s="60"/>
      <c r="BQ212" s="60"/>
      <c r="BR212" s="60"/>
      <c r="BS212" s="60"/>
      <c r="BT212" s="60"/>
      <c r="BU212" s="60"/>
      <c r="BV212" s="60"/>
      <c r="BW212" s="60"/>
      <c r="BX212" s="60"/>
      <c r="BY212" s="60"/>
      <c r="BZ212" s="60"/>
      <c r="CA212" s="60"/>
      <c r="CB212" s="60"/>
      <c r="CC212" s="60"/>
      <c r="CD212" s="60"/>
      <c r="CE212" s="60"/>
      <c r="CF212" s="60"/>
      <c r="CG212" s="60"/>
      <c r="CH212" s="60"/>
      <c r="CI212" s="60"/>
      <c r="CJ212" s="60"/>
      <c r="CK212" s="60"/>
      <c r="CL212" s="60"/>
      <c r="CM212" s="60"/>
      <c r="CN212" s="60"/>
      <c r="CO212" s="60"/>
      <c r="CP212" s="60"/>
      <c r="CQ212" s="60"/>
      <c r="CR212" s="60"/>
      <c r="CS212" s="60"/>
      <c r="CT212" s="60"/>
      <c r="CU212" s="60"/>
      <c r="CV212" s="60"/>
      <c r="CW212" s="60"/>
      <c r="CX212" s="60"/>
      <c r="CY212" s="60"/>
      <c r="CZ212" s="60"/>
      <c r="DA212" s="60"/>
      <c r="DB212" s="60"/>
      <c r="DC212" s="60"/>
      <c r="DD212" s="60"/>
      <c r="DE212" s="60"/>
      <c r="DF212" s="60"/>
      <c r="DG212" s="60"/>
      <c r="DH212" s="60"/>
      <c r="DI212" s="60"/>
      <c r="DJ212" s="60"/>
      <c r="DK212" s="60"/>
      <c r="DL212" s="60"/>
      <c r="DM212" s="60"/>
      <c r="DN212" s="60"/>
      <c r="DO212" s="60"/>
      <c r="DP212" s="60"/>
      <c r="DQ212" s="60"/>
      <c r="DR212" s="60"/>
      <c r="DS212" s="60"/>
      <c r="DT212" s="60"/>
      <c r="DU212" s="60"/>
      <c r="DV212" s="60"/>
      <c r="DW212" s="60"/>
      <c r="DX212" s="60"/>
      <c r="DY212" s="60"/>
      <c r="DZ212" s="60"/>
      <c r="EA212" s="60"/>
      <c r="EB212" s="60"/>
      <c r="EC212" s="60"/>
      <c r="ED212" s="60"/>
      <c r="EE212" s="60"/>
      <c r="EF212" s="60"/>
      <c r="EG212" s="60"/>
      <c r="EH212" s="60"/>
      <c r="EI212" s="60"/>
      <c r="EJ212" s="60"/>
      <c r="EK212" s="60"/>
      <c r="EL212" s="60"/>
      <c r="EM212" s="60"/>
      <c r="EN212" s="60"/>
      <c r="EO212" s="60"/>
      <c r="EP212" s="60"/>
      <c r="EQ212" s="60"/>
      <c r="ER212" s="60"/>
      <c r="ES212" s="60"/>
      <c r="ET212" s="60"/>
      <c r="EU212" s="60"/>
      <c r="EV212" s="60"/>
      <c r="EW212" s="60"/>
      <c r="EX212" s="60"/>
      <c r="EY212" s="60"/>
      <c r="EZ212" s="60"/>
      <c r="FA212" s="60"/>
      <c r="FB212" s="60"/>
      <c r="FC212" s="60"/>
      <c r="FD212" s="60"/>
      <c r="FE212" s="60"/>
      <c r="FF212" s="60"/>
      <c r="FG212" s="60"/>
      <c r="FH212" s="60"/>
      <c r="FI212" s="60"/>
      <c r="FJ212" s="60"/>
      <c r="FK212" s="60"/>
      <c r="FL212" s="60"/>
      <c r="FM212" s="60"/>
      <c r="FN212" s="60"/>
      <c r="FO212" s="60"/>
      <c r="FP212" s="60"/>
      <c r="FQ212" s="60"/>
      <c r="FR212" s="60"/>
      <c r="FS212" s="60"/>
      <c r="FT212" s="60"/>
      <c r="FU212" s="60"/>
      <c r="FV212" s="60"/>
      <c r="FW212" s="60"/>
      <c r="FX212" s="60"/>
      <c r="FY212" s="60"/>
      <c r="FZ212" s="60"/>
      <c r="GA212" s="60"/>
      <c r="GB212" s="60"/>
      <c r="GC212" s="60"/>
      <c r="GD212" s="60"/>
      <c r="GE212" s="60"/>
      <c r="GF212" s="60"/>
      <c r="GG212" s="60"/>
      <c r="GH212" s="60"/>
      <c r="GI212" s="60"/>
      <c r="GJ212" s="60"/>
      <c r="GK212" s="60"/>
      <c r="GL212" s="60"/>
      <c r="GM212" s="60"/>
      <c r="GN212" s="60"/>
      <c r="GO212" s="60"/>
      <c r="GP212" s="60"/>
      <c r="GQ212" s="60"/>
      <c r="GR212" s="60"/>
      <c r="GS212" s="60">
        <v>8.1351803869424497</v>
      </c>
      <c r="GT212" s="60">
        <v>241.46713819719699</v>
      </c>
      <c r="GU212" s="60">
        <v>8.1499661926536007</v>
      </c>
      <c r="GV212" s="60">
        <v>241.46713819719699</v>
      </c>
      <c r="GW212" s="60">
        <v>8.1801283711677701</v>
      </c>
      <c r="GX212" s="60">
        <v>270.47638793815702</v>
      </c>
      <c r="GY212" s="60">
        <v>8.1955840199652297</v>
      </c>
      <c r="GZ212" s="60">
        <v>270.47638793815702</v>
      </c>
      <c r="HA212" s="60">
        <v>8.1063250130499807</v>
      </c>
      <c r="HB212" s="60">
        <v>270.47638793815702</v>
      </c>
      <c r="HC212" s="60">
        <v>8.2693873780830192</v>
      </c>
      <c r="HD212" s="60">
        <v>270.47638793815702</v>
      </c>
      <c r="HE212" s="60"/>
      <c r="HF212" s="60"/>
      <c r="HG212" s="60"/>
      <c r="HH212" s="60"/>
      <c r="HI212" s="60"/>
      <c r="HJ212" s="60"/>
      <c r="HK212" s="60"/>
      <c r="HL212" s="60">
        <v>1.76225901318268E-2</v>
      </c>
      <c r="HM212" s="60">
        <v>1.4785805711154501E-2</v>
      </c>
      <c r="HN212" s="60">
        <v>1.4785805711154501E-2</v>
      </c>
      <c r="HO212" s="60">
        <v>8.1351803869424497</v>
      </c>
    </row>
    <row r="213" spans="1:223" ht="12" customHeight="1" x14ac:dyDescent="0.35">
      <c r="A213" s="61">
        <v>151</v>
      </c>
      <c r="B213" s="83">
        <v>8.0637599714360508</v>
      </c>
      <c r="C213" s="83">
        <v>8.0954110739252805</v>
      </c>
      <c r="D213" s="83">
        <v>-3.1651102489231399E-2</v>
      </c>
      <c r="E213" s="83">
        <v>-0.76801901055481103</v>
      </c>
      <c r="F213" s="83">
        <v>-0.77019827493609905</v>
      </c>
      <c r="G213" s="83">
        <v>-0.76957241359871098</v>
      </c>
      <c r="H213" s="83">
        <v>5.6509637953907803E-3</v>
      </c>
      <c r="I213" s="83">
        <v>1.68561642788228E-3</v>
      </c>
      <c r="J213" s="83">
        <v>-5.8015137419407198E-2</v>
      </c>
      <c r="K213" s="83">
        <v>-3.1830978194580903E-2</v>
      </c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  <c r="BJ213" s="60"/>
      <c r="BK213" s="60"/>
      <c r="BL213" s="60"/>
      <c r="BM213" s="60"/>
      <c r="BN213" s="60"/>
      <c r="BO213" s="60"/>
      <c r="BP213" s="60"/>
      <c r="BQ213" s="60"/>
      <c r="BR213" s="60"/>
      <c r="BS213" s="60"/>
      <c r="BT213" s="60"/>
      <c r="BU213" s="60"/>
      <c r="BV213" s="60"/>
      <c r="BW213" s="60"/>
      <c r="BX213" s="60"/>
      <c r="BY213" s="60"/>
      <c r="BZ213" s="60"/>
      <c r="CA213" s="60"/>
      <c r="CB213" s="60"/>
      <c r="CC213" s="60"/>
      <c r="CD213" s="60"/>
      <c r="CE213" s="60"/>
      <c r="CF213" s="60"/>
      <c r="CG213" s="60"/>
      <c r="CH213" s="60"/>
      <c r="CI213" s="60"/>
      <c r="CJ213" s="60"/>
      <c r="CK213" s="60"/>
      <c r="CL213" s="60"/>
      <c r="CM213" s="60"/>
      <c r="CN213" s="60"/>
      <c r="CO213" s="60"/>
      <c r="CP213" s="60"/>
      <c r="CQ213" s="60"/>
      <c r="CR213" s="60"/>
      <c r="CS213" s="60"/>
      <c r="CT213" s="60"/>
      <c r="CU213" s="60"/>
      <c r="CV213" s="60"/>
      <c r="CW213" s="60"/>
      <c r="CX213" s="60"/>
      <c r="CY213" s="60"/>
      <c r="CZ213" s="60"/>
      <c r="DA213" s="60"/>
      <c r="DB213" s="60"/>
      <c r="DC213" s="60"/>
      <c r="DD213" s="60"/>
      <c r="DE213" s="60"/>
      <c r="DF213" s="60"/>
      <c r="DG213" s="60"/>
      <c r="DH213" s="60"/>
      <c r="DI213" s="60"/>
      <c r="DJ213" s="60"/>
      <c r="DK213" s="60"/>
      <c r="DL213" s="60"/>
      <c r="DM213" s="60"/>
      <c r="DN213" s="60"/>
      <c r="DO213" s="60"/>
      <c r="DP213" s="60"/>
      <c r="DQ213" s="60"/>
      <c r="DR213" s="60"/>
      <c r="DS213" s="60"/>
      <c r="DT213" s="60"/>
      <c r="DU213" s="60"/>
      <c r="DV213" s="60"/>
      <c r="DW213" s="60"/>
      <c r="DX213" s="60"/>
      <c r="DY213" s="60"/>
      <c r="DZ213" s="60"/>
      <c r="EA213" s="60"/>
      <c r="EB213" s="60"/>
      <c r="EC213" s="60"/>
      <c r="ED213" s="60"/>
      <c r="EE213" s="60"/>
      <c r="EF213" s="60"/>
      <c r="EG213" s="60"/>
      <c r="EH213" s="60"/>
      <c r="EI213" s="60"/>
      <c r="EJ213" s="60"/>
      <c r="EK213" s="60"/>
      <c r="EL213" s="60"/>
      <c r="EM213" s="60"/>
      <c r="EN213" s="60"/>
      <c r="EO213" s="60"/>
      <c r="EP213" s="60"/>
      <c r="EQ213" s="60"/>
      <c r="ER213" s="60"/>
      <c r="ES213" s="60"/>
      <c r="ET213" s="60"/>
      <c r="EU213" s="60"/>
      <c r="EV213" s="60"/>
      <c r="EW213" s="60"/>
      <c r="EX213" s="60"/>
      <c r="EY213" s="60"/>
      <c r="EZ213" s="60"/>
      <c r="FA213" s="60"/>
      <c r="FB213" s="60"/>
      <c r="FC213" s="60"/>
      <c r="FD213" s="60"/>
      <c r="FE213" s="60"/>
      <c r="FF213" s="60"/>
      <c r="FG213" s="60"/>
      <c r="FH213" s="60"/>
      <c r="FI213" s="60"/>
      <c r="FJ213" s="60"/>
      <c r="FK213" s="60"/>
      <c r="FL213" s="60"/>
      <c r="FM213" s="60"/>
      <c r="FN213" s="60"/>
      <c r="FO213" s="60"/>
      <c r="FP213" s="60"/>
      <c r="FQ213" s="60"/>
      <c r="FR213" s="60"/>
      <c r="FS213" s="60"/>
      <c r="FT213" s="60"/>
      <c r="FU213" s="60"/>
      <c r="FV213" s="60"/>
      <c r="FW213" s="60"/>
      <c r="FX213" s="60"/>
      <c r="FY213" s="60"/>
      <c r="FZ213" s="60"/>
      <c r="GA213" s="60"/>
      <c r="GB213" s="60"/>
      <c r="GC213" s="60"/>
      <c r="GD213" s="60"/>
      <c r="GE213" s="60"/>
      <c r="GF213" s="60"/>
      <c r="GG213" s="60"/>
      <c r="GH213" s="60"/>
      <c r="GI213" s="60"/>
      <c r="GJ213" s="60"/>
      <c r="GK213" s="60"/>
      <c r="GL213" s="60"/>
      <c r="GM213" s="60"/>
      <c r="GN213" s="60"/>
      <c r="GO213" s="60"/>
      <c r="GP213" s="60"/>
      <c r="GQ213" s="60"/>
      <c r="GR213" s="60"/>
      <c r="GS213" s="60">
        <v>8.1399622846108208</v>
      </c>
      <c r="GT213" s="60">
        <v>244.10059114877299</v>
      </c>
      <c r="GU213" s="60">
        <v>8.1501552372402504</v>
      </c>
      <c r="GV213" s="60">
        <v>244.10059114877299</v>
      </c>
      <c r="GW213" s="60">
        <v>8.18055280661215</v>
      </c>
      <c r="GX213" s="60">
        <v>270.72893065298098</v>
      </c>
      <c r="GY213" s="60">
        <v>8.1960767327983302</v>
      </c>
      <c r="GZ213" s="60">
        <v>270.72893065298098</v>
      </c>
      <c r="HA213" s="60">
        <v>8.1067803443153306</v>
      </c>
      <c r="HB213" s="60">
        <v>270.72893065298098</v>
      </c>
      <c r="HC213" s="60">
        <v>8.2698491950951496</v>
      </c>
      <c r="HD213" s="60">
        <v>270.72893065298098</v>
      </c>
      <c r="HE213" s="60"/>
      <c r="HF213" s="60"/>
      <c r="HG213" s="60"/>
      <c r="HH213" s="60"/>
      <c r="HI213" s="60"/>
      <c r="HJ213" s="60"/>
      <c r="HK213" s="60"/>
      <c r="HL213" s="60">
        <v>1.2824714708633E-2</v>
      </c>
      <c r="HM213" s="60">
        <v>1.01929526294278E-2</v>
      </c>
      <c r="HN213" s="60">
        <v>1.01929526294278E-2</v>
      </c>
      <c r="HO213" s="60">
        <v>8.1399622846108208</v>
      </c>
    </row>
    <row r="214" spans="1:223" ht="12" customHeight="1" x14ac:dyDescent="0.35">
      <c r="A214" s="61">
        <v>152</v>
      </c>
      <c r="B214" s="83">
        <v>8.0792625674811003</v>
      </c>
      <c r="C214" s="83">
        <v>8.0840636896418108</v>
      </c>
      <c r="D214" s="83">
        <v>-4.8011221607140398E-3</v>
      </c>
      <c r="E214" s="83">
        <v>-0.116499988987079</v>
      </c>
      <c r="F214" s="83">
        <v>-0.116908876944393</v>
      </c>
      <c r="G214" s="83">
        <v>-0.116678935111951</v>
      </c>
      <c r="H214" s="83">
        <v>6.98275317726874E-3</v>
      </c>
      <c r="I214" s="95">
        <v>4.80545905496856E-5</v>
      </c>
      <c r="J214" s="83">
        <v>-9.7842469743706396E-3</v>
      </c>
      <c r="K214" s="83">
        <v>-4.8348829550299999E-3</v>
      </c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0"/>
      <c r="BI214" s="60"/>
      <c r="BJ214" s="60"/>
      <c r="BK214" s="60"/>
      <c r="BL214" s="60"/>
      <c r="BM214" s="60"/>
      <c r="BN214" s="60"/>
      <c r="BO214" s="60"/>
      <c r="BP214" s="60"/>
      <c r="BQ214" s="60"/>
      <c r="BR214" s="60"/>
      <c r="BS214" s="60"/>
      <c r="BT214" s="60"/>
      <c r="BU214" s="60"/>
      <c r="BV214" s="60"/>
      <c r="BW214" s="60"/>
      <c r="BX214" s="60"/>
      <c r="BY214" s="60"/>
      <c r="BZ214" s="60"/>
      <c r="CA214" s="60"/>
      <c r="CB214" s="60"/>
      <c r="CC214" s="60"/>
      <c r="CD214" s="60"/>
      <c r="CE214" s="60"/>
      <c r="CF214" s="60"/>
      <c r="CG214" s="60"/>
      <c r="CH214" s="60"/>
      <c r="CI214" s="60"/>
      <c r="CJ214" s="60"/>
      <c r="CK214" s="60"/>
      <c r="CL214" s="60"/>
      <c r="CM214" s="60"/>
      <c r="CN214" s="60"/>
      <c r="CO214" s="60"/>
      <c r="CP214" s="60"/>
      <c r="CQ214" s="60"/>
      <c r="CR214" s="60"/>
      <c r="CS214" s="60"/>
      <c r="CT214" s="60"/>
      <c r="CU214" s="60"/>
      <c r="CV214" s="60"/>
      <c r="CW214" s="60"/>
      <c r="CX214" s="60"/>
      <c r="CY214" s="60"/>
      <c r="CZ214" s="60"/>
      <c r="DA214" s="60"/>
      <c r="DB214" s="60"/>
      <c r="DC214" s="60"/>
      <c r="DD214" s="60"/>
      <c r="DE214" s="60"/>
      <c r="DF214" s="60"/>
      <c r="DG214" s="60"/>
      <c r="DH214" s="60"/>
      <c r="DI214" s="60"/>
      <c r="DJ214" s="60"/>
      <c r="DK214" s="60"/>
      <c r="DL214" s="60"/>
      <c r="DM214" s="60"/>
      <c r="DN214" s="60"/>
      <c r="DO214" s="60"/>
      <c r="DP214" s="60"/>
      <c r="DQ214" s="60"/>
      <c r="DR214" s="60"/>
      <c r="DS214" s="60"/>
      <c r="DT214" s="60"/>
      <c r="DU214" s="60"/>
      <c r="DV214" s="60"/>
      <c r="DW214" s="60"/>
      <c r="DX214" s="60"/>
      <c r="DY214" s="60"/>
      <c r="DZ214" s="60"/>
      <c r="EA214" s="60"/>
      <c r="EB214" s="60"/>
      <c r="EC214" s="60"/>
      <c r="ED214" s="60"/>
      <c r="EE214" s="60"/>
      <c r="EF214" s="60"/>
      <c r="EG214" s="60"/>
      <c r="EH214" s="60"/>
      <c r="EI214" s="60"/>
      <c r="EJ214" s="60"/>
      <c r="EK214" s="60"/>
      <c r="EL214" s="60"/>
      <c r="EM214" s="60"/>
      <c r="EN214" s="60"/>
      <c r="EO214" s="60"/>
      <c r="EP214" s="60"/>
      <c r="EQ214" s="60"/>
      <c r="ER214" s="60"/>
      <c r="ES214" s="60"/>
      <c r="ET214" s="60"/>
      <c r="EU214" s="60"/>
      <c r="EV214" s="60"/>
      <c r="EW214" s="60"/>
      <c r="EX214" s="60"/>
      <c r="EY214" s="60"/>
      <c r="EZ214" s="60"/>
      <c r="FA214" s="60"/>
      <c r="FB214" s="60"/>
      <c r="FC214" s="60"/>
      <c r="FD214" s="60"/>
      <c r="FE214" s="60"/>
      <c r="FF214" s="60"/>
      <c r="FG214" s="60"/>
      <c r="FH214" s="60"/>
      <c r="FI214" s="60"/>
      <c r="FJ214" s="60"/>
      <c r="FK214" s="60"/>
      <c r="FL214" s="60"/>
      <c r="FM214" s="60"/>
      <c r="FN214" s="60"/>
      <c r="FO214" s="60"/>
      <c r="FP214" s="60"/>
      <c r="FQ214" s="60"/>
      <c r="FR214" s="60"/>
      <c r="FS214" s="60"/>
      <c r="FT214" s="60"/>
      <c r="FU214" s="60"/>
      <c r="FV214" s="60"/>
      <c r="FW214" s="60"/>
      <c r="FX214" s="60"/>
      <c r="FY214" s="60"/>
      <c r="FZ214" s="60"/>
      <c r="GA214" s="60"/>
      <c r="GB214" s="60"/>
      <c r="GC214" s="60"/>
      <c r="GD214" s="60"/>
      <c r="GE214" s="60"/>
      <c r="GF214" s="60"/>
      <c r="GG214" s="60"/>
      <c r="GH214" s="60"/>
      <c r="GI214" s="60"/>
      <c r="GJ214" s="60"/>
      <c r="GK214" s="60"/>
      <c r="GL214" s="60"/>
      <c r="GM214" s="60"/>
      <c r="GN214" s="60"/>
      <c r="GO214" s="60"/>
      <c r="GP214" s="60"/>
      <c r="GQ214" s="60"/>
      <c r="GR214" s="60"/>
      <c r="GS214" s="60">
        <v>8.1369461093414603</v>
      </c>
      <c r="GT214" s="60">
        <v>242.439544381064</v>
      </c>
      <c r="GU214" s="60">
        <v>8.1491248349710901</v>
      </c>
      <c r="GV214" s="60">
        <v>242.439544381064</v>
      </c>
      <c r="GW214" s="60">
        <v>8.1810415823131706</v>
      </c>
      <c r="GX214" s="60">
        <v>271.01984087881601</v>
      </c>
      <c r="GY214" s="60">
        <v>8.1966444429781706</v>
      </c>
      <c r="GZ214" s="60">
        <v>271.01984087881601</v>
      </c>
      <c r="HA214" s="60">
        <v>8.1073048205646696</v>
      </c>
      <c r="HB214" s="60">
        <v>271.01984087881601</v>
      </c>
      <c r="HC214" s="60">
        <v>8.2703812047266698</v>
      </c>
      <c r="HD214" s="60">
        <v>271.01984087881601</v>
      </c>
      <c r="HE214" s="60"/>
      <c r="HF214" s="60"/>
      <c r="HG214" s="60"/>
      <c r="HH214" s="60"/>
      <c r="HI214" s="60"/>
      <c r="HJ214" s="60"/>
      <c r="HK214" s="60"/>
      <c r="HL214" s="60">
        <v>1.36823034025824E-2</v>
      </c>
      <c r="HM214" s="60">
        <v>1.21787256296297E-2</v>
      </c>
      <c r="HN214" s="60">
        <v>1.21787256296297E-2</v>
      </c>
      <c r="HO214" s="60">
        <v>8.1369461093414603</v>
      </c>
    </row>
    <row r="215" spans="1:223" ht="12" customHeight="1" x14ac:dyDescent="0.35">
      <c r="A215" s="61">
        <v>153</v>
      </c>
      <c r="B215" s="83">
        <v>8.0787252558094806</v>
      </c>
      <c r="C215" s="83">
        <v>8.0820300810404309</v>
      </c>
      <c r="D215" s="83">
        <v>-3.3048252309466602E-3</v>
      </c>
      <c r="E215" s="83">
        <v>-8.0192107203589102E-2</v>
      </c>
      <c r="F215" s="83">
        <v>-8.0484875507876905E-2</v>
      </c>
      <c r="G215" s="83">
        <v>-8.0325423589133901E-2</v>
      </c>
      <c r="H215" s="83">
        <v>7.2618817331623004E-3</v>
      </c>
      <c r="I215" s="95">
        <v>2.36926168648808E-5</v>
      </c>
      <c r="J215" s="83">
        <v>-6.8700557506271498E-3</v>
      </c>
      <c r="K215" s="83">
        <v>-3.3290000354941102E-3</v>
      </c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V215" s="60"/>
      <c r="BW215" s="60"/>
      <c r="BX215" s="60"/>
      <c r="BY215" s="60"/>
      <c r="BZ215" s="60"/>
      <c r="CA215" s="60"/>
      <c r="CB215" s="60"/>
      <c r="CC215" s="60"/>
      <c r="CD215" s="60"/>
      <c r="CE215" s="60"/>
      <c r="CF215" s="60"/>
      <c r="CG215" s="60"/>
      <c r="CH215" s="60"/>
      <c r="CI215" s="60"/>
      <c r="CJ215" s="60"/>
      <c r="CK215" s="60"/>
      <c r="CL215" s="60"/>
      <c r="CM215" s="60"/>
      <c r="CN215" s="60"/>
      <c r="CO215" s="60"/>
      <c r="CP215" s="60"/>
      <c r="CQ215" s="60"/>
      <c r="CR215" s="60"/>
      <c r="CS215" s="60"/>
      <c r="CT215" s="60"/>
      <c r="CU215" s="60"/>
      <c r="CV215" s="60"/>
      <c r="CW215" s="60"/>
      <c r="CX215" s="60"/>
      <c r="CY215" s="60"/>
      <c r="CZ215" s="60"/>
      <c r="DA215" s="60"/>
      <c r="DB215" s="60"/>
      <c r="DC215" s="60"/>
      <c r="DD215" s="60"/>
      <c r="DE215" s="60"/>
      <c r="DF215" s="60"/>
      <c r="DG215" s="60"/>
      <c r="DH215" s="60"/>
      <c r="DI215" s="60"/>
      <c r="DJ215" s="60"/>
      <c r="DK215" s="60"/>
      <c r="DL215" s="60"/>
      <c r="DM215" s="60"/>
      <c r="DN215" s="60"/>
      <c r="DO215" s="60"/>
      <c r="DP215" s="60"/>
      <c r="DQ215" s="60"/>
      <c r="DR215" s="60"/>
      <c r="DS215" s="60"/>
      <c r="DT215" s="60"/>
      <c r="DU215" s="60"/>
      <c r="DV215" s="60"/>
      <c r="DW215" s="60"/>
      <c r="DX215" s="60"/>
      <c r="DY215" s="60"/>
      <c r="DZ215" s="60"/>
      <c r="EA215" s="60"/>
      <c r="EB215" s="60"/>
      <c r="EC215" s="60"/>
      <c r="ED215" s="60"/>
      <c r="EE215" s="60"/>
      <c r="EF215" s="60"/>
      <c r="EG215" s="60"/>
      <c r="EH215" s="60"/>
      <c r="EI215" s="60"/>
      <c r="EJ215" s="60"/>
      <c r="EK215" s="60"/>
      <c r="EL215" s="60"/>
      <c r="EM215" s="60"/>
      <c r="EN215" s="60"/>
      <c r="EO215" s="60"/>
      <c r="EP215" s="60"/>
      <c r="EQ215" s="60"/>
      <c r="ER215" s="60"/>
      <c r="ES215" s="60"/>
      <c r="ET215" s="60"/>
      <c r="EU215" s="60"/>
      <c r="EV215" s="60"/>
      <c r="EW215" s="60"/>
      <c r="EX215" s="60"/>
      <c r="EY215" s="60"/>
      <c r="EZ215" s="60"/>
      <c r="FA215" s="60"/>
      <c r="FB215" s="60"/>
      <c r="FC215" s="60"/>
      <c r="FD215" s="60"/>
      <c r="FE215" s="60"/>
      <c r="FF215" s="60"/>
      <c r="FG215" s="60"/>
      <c r="FH215" s="60"/>
      <c r="FI215" s="60"/>
      <c r="FJ215" s="60"/>
      <c r="FK215" s="60"/>
      <c r="FL215" s="60"/>
      <c r="FM215" s="60"/>
      <c r="FN215" s="60"/>
      <c r="FO215" s="60"/>
      <c r="FP215" s="60"/>
      <c r="FQ215" s="60"/>
      <c r="FR215" s="60"/>
      <c r="FS215" s="60"/>
      <c r="FT215" s="60"/>
      <c r="FU215" s="60"/>
      <c r="FV215" s="60"/>
      <c r="FW215" s="60"/>
      <c r="FX215" s="60"/>
      <c r="FY215" s="60"/>
      <c r="FZ215" s="60"/>
      <c r="GA215" s="60"/>
      <c r="GB215" s="60"/>
      <c r="GC215" s="60"/>
      <c r="GD215" s="60"/>
      <c r="GE215" s="60"/>
      <c r="GF215" s="60"/>
      <c r="GG215" s="60"/>
      <c r="GH215" s="60"/>
      <c r="GI215" s="60"/>
      <c r="GJ215" s="60"/>
      <c r="GK215" s="60"/>
      <c r="GL215" s="60"/>
      <c r="GM215" s="60"/>
      <c r="GN215" s="60"/>
      <c r="GO215" s="60"/>
      <c r="GP215" s="60"/>
      <c r="GQ215" s="60"/>
      <c r="GR215" s="60"/>
      <c r="GS215" s="60">
        <v>8.1835335219928194</v>
      </c>
      <c r="GT215" s="60">
        <v>268.09583564056402</v>
      </c>
      <c r="GU215" s="60">
        <v>8.1806037423920603</v>
      </c>
      <c r="GV215" s="60">
        <v>268.09583564056402</v>
      </c>
      <c r="GW215" s="60">
        <v>8.1814314037955995</v>
      </c>
      <c r="GX215" s="60">
        <v>271.25191941703503</v>
      </c>
      <c r="GY215" s="60">
        <v>8.1970974509225005</v>
      </c>
      <c r="GZ215" s="60">
        <v>271.25191941703503</v>
      </c>
      <c r="HA215" s="60">
        <v>8.1077232064290801</v>
      </c>
      <c r="HB215" s="60">
        <v>271.25191941703503</v>
      </c>
      <c r="HC215" s="60">
        <v>8.27080564828902</v>
      </c>
      <c r="HD215" s="60">
        <v>271.25191941703503</v>
      </c>
      <c r="HE215" s="60"/>
      <c r="HF215" s="60"/>
      <c r="HG215" s="60"/>
      <c r="HH215" s="60"/>
      <c r="HI215" s="60"/>
      <c r="HJ215" s="60"/>
      <c r="HK215" s="60"/>
      <c r="HL215" s="60">
        <v>-4.0776027431827103E-3</v>
      </c>
      <c r="HM215" s="60">
        <v>-2.9297796007572399E-3</v>
      </c>
      <c r="HN215" s="60">
        <v>-2.9297796007572399E-3</v>
      </c>
      <c r="HO215" s="60">
        <v>8.1835335219928194</v>
      </c>
    </row>
    <row r="216" spans="1:223" ht="12" customHeight="1" x14ac:dyDescent="0.35">
      <c r="A216" s="61">
        <v>154</v>
      </c>
      <c r="B216" s="83">
        <v>8.0788176406923196</v>
      </c>
      <c r="C216" s="83">
        <v>8.0821689111467201</v>
      </c>
      <c r="D216" s="83">
        <v>-3.35127045440231E-3</v>
      </c>
      <c r="E216" s="83">
        <v>-8.13191079005013E-2</v>
      </c>
      <c r="F216" s="83">
        <v>-8.1615191331821296E-2</v>
      </c>
      <c r="G216" s="83">
        <v>-8.1453529827988702E-2</v>
      </c>
      <c r="H216" s="83">
        <v>7.2424351655852402E-3</v>
      </c>
      <c r="I216" s="95">
        <v>2.4297042956540798E-5</v>
      </c>
      <c r="J216" s="83">
        <v>-6.9571379505932798E-3</v>
      </c>
      <c r="K216" s="83">
        <v>-3.3757188795245099E-3</v>
      </c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0"/>
      <c r="BI216" s="60"/>
      <c r="BJ216" s="60"/>
      <c r="BK216" s="60"/>
      <c r="BL216" s="60"/>
      <c r="BM216" s="60"/>
      <c r="BN216" s="60"/>
      <c r="BO216" s="60"/>
      <c r="BP216" s="60"/>
      <c r="BQ216" s="60"/>
      <c r="BR216" s="60"/>
      <c r="BS216" s="60"/>
      <c r="BT216" s="60"/>
      <c r="BU216" s="60"/>
      <c r="BV216" s="60"/>
      <c r="BW216" s="60"/>
      <c r="BX216" s="60"/>
      <c r="BY216" s="60"/>
      <c r="BZ216" s="60"/>
      <c r="CA216" s="60"/>
      <c r="CB216" s="60"/>
      <c r="CC216" s="60"/>
      <c r="CD216" s="60"/>
      <c r="CE216" s="60"/>
      <c r="CF216" s="60"/>
      <c r="CG216" s="60"/>
      <c r="CH216" s="60"/>
      <c r="CI216" s="60"/>
      <c r="CJ216" s="60"/>
      <c r="CK216" s="60"/>
      <c r="CL216" s="60"/>
      <c r="CM216" s="60"/>
      <c r="CN216" s="60"/>
      <c r="CO216" s="60"/>
      <c r="CP216" s="60"/>
      <c r="CQ216" s="60"/>
      <c r="CR216" s="60"/>
      <c r="CS216" s="60"/>
      <c r="CT216" s="60"/>
      <c r="CU216" s="60"/>
      <c r="CV216" s="60"/>
      <c r="CW216" s="60"/>
      <c r="CX216" s="60"/>
      <c r="CY216" s="60"/>
      <c r="CZ216" s="60"/>
      <c r="DA216" s="60"/>
      <c r="DB216" s="60"/>
      <c r="DC216" s="60"/>
      <c r="DD216" s="60"/>
      <c r="DE216" s="60"/>
      <c r="DF216" s="60"/>
      <c r="DG216" s="60"/>
      <c r="DH216" s="60"/>
      <c r="DI216" s="60"/>
      <c r="DJ216" s="60"/>
      <c r="DK216" s="60"/>
      <c r="DL216" s="60"/>
      <c r="DM216" s="60"/>
      <c r="DN216" s="60"/>
      <c r="DO216" s="60"/>
      <c r="DP216" s="60"/>
      <c r="DQ216" s="60"/>
      <c r="DR216" s="60"/>
      <c r="DS216" s="60"/>
      <c r="DT216" s="60"/>
      <c r="DU216" s="60"/>
      <c r="DV216" s="60"/>
      <c r="DW216" s="60"/>
      <c r="DX216" s="60"/>
      <c r="DY216" s="60"/>
      <c r="DZ216" s="60"/>
      <c r="EA216" s="60"/>
      <c r="EB216" s="60"/>
      <c r="EC216" s="60"/>
      <c r="ED216" s="60"/>
      <c r="EE216" s="60"/>
      <c r="EF216" s="60"/>
      <c r="EG216" s="60"/>
      <c r="EH216" s="60"/>
      <c r="EI216" s="60"/>
      <c r="EJ216" s="60"/>
      <c r="EK216" s="60"/>
      <c r="EL216" s="60"/>
      <c r="EM216" s="60"/>
      <c r="EN216" s="60"/>
      <c r="EO216" s="60"/>
      <c r="EP216" s="60"/>
      <c r="EQ216" s="60"/>
      <c r="ER216" s="60"/>
      <c r="ES216" s="60"/>
      <c r="ET216" s="60"/>
      <c r="EU216" s="60"/>
      <c r="EV216" s="60"/>
      <c r="EW216" s="60"/>
      <c r="EX216" s="60"/>
      <c r="EY216" s="60"/>
      <c r="EZ216" s="60"/>
      <c r="FA216" s="60"/>
      <c r="FB216" s="60"/>
      <c r="FC216" s="60"/>
      <c r="FD216" s="60"/>
      <c r="FE216" s="60"/>
      <c r="FF216" s="60"/>
      <c r="FG216" s="60"/>
      <c r="FH216" s="60"/>
      <c r="FI216" s="60"/>
      <c r="FJ216" s="60"/>
      <c r="FK216" s="60"/>
      <c r="FL216" s="60"/>
      <c r="FM216" s="60"/>
      <c r="FN216" s="60"/>
      <c r="FO216" s="60"/>
      <c r="FP216" s="60"/>
      <c r="FQ216" s="60"/>
      <c r="FR216" s="60"/>
      <c r="FS216" s="60"/>
      <c r="FT216" s="60"/>
      <c r="FU216" s="60"/>
      <c r="FV216" s="60"/>
      <c r="FW216" s="60"/>
      <c r="FX216" s="60"/>
      <c r="FY216" s="60"/>
      <c r="FZ216" s="60"/>
      <c r="GA216" s="60"/>
      <c r="GB216" s="60"/>
      <c r="GC216" s="60"/>
      <c r="GD216" s="60"/>
      <c r="GE216" s="60"/>
      <c r="GF216" s="60"/>
      <c r="GG216" s="60"/>
      <c r="GH216" s="60"/>
      <c r="GI216" s="60"/>
      <c r="GJ216" s="60"/>
      <c r="GK216" s="60"/>
      <c r="GL216" s="60"/>
      <c r="GM216" s="60"/>
      <c r="GN216" s="60"/>
      <c r="GO216" s="60"/>
      <c r="GP216" s="60"/>
      <c r="GQ216" s="60"/>
      <c r="GR216" s="60"/>
      <c r="GS216" s="60">
        <v>8.1844398593394097</v>
      </c>
      <c r="GT216" s="60">
        <v>268.59496735061799</v>
      </c>
      <c r="GU216" s="60">
        <v>8.1779016722839906</v>
      </c>
      <c r="GV216" s="60">
        <v>268.59496735061799</v>
      </c>
      <c r="GW216" s="60">
        <v>8.1826839044711193</v>
      </c>
      <c r="GX216" s="60">
        <v>271.99796694520199</v>
      </c>
      <c r="GY216" s="60">
        <v>8.1985543382641808</v>
      </c>
      <c r="GZ216" s="60">
        <v>271.99796694520199</v>
      </c>
      <c r="HA216" s="60">
        <v>8.1090680200887704</v>
      </c>
      <c r="HB216" s="60">
        <v>271.99796694520199</v>
      </c>
      <c r="HC216" s="60">
        <v>8.2721702226465403</v>
      </c>
      <c r="HD216" s="60">
        <v>271.99796694520199</v>
      </c>
      <c r="HE216" s="60"/>
      <c r="HF216" s="60"/>
      <c r="HG216" s="60"/>
      <c r="HH216" s="60"/>
      <c r="HI216" s="60"/>
      <c r="HJ216" s="60"/>
      <c r="HK216" s="60"/>
      <c r="HL216" s="60">
        <v>-1.07040405770298E-2</v>
      </c>
      <c r="HM216" s="60">
        <v>-6.5381870554244203E-3</v>
      </c>
      <c r="HN216" s="60">
        <v>-6.5381870554244203E-3</v>
      </c>
      <c r="HO216" s="60">
        <v>8.1844398593394097</v>
      </c>
    </row>
    <row r="217" spans="1:223" ht="12" customHeight="1" x14ac:dyDescent="0.35">
      <c r="A217" s="61">
        <v>155</v>
      </c>
      <c r="B217" s="83">
        <v>8.0452720662260795</v>
      </c>
      <c r="C217" s="83">
        <v>8.0998990889403704</v>
      </c>
      <c r="D217" s="83">
        <v>-5.4627022714290902E-2</v>
      </c>
      <c r="E217" s="83">
        <v>-1.3255333506584499</v>
      </c>
      <c r="F217" s="83">
        <v>-1.32901319602367</v>
      </c>
      <c r="G217" s="83">
        <v>-1.3310546722589001</v>
      </c>
      <c r="H217" s="83">
        <v>5.2298797605371998E-3</v>
      </c>
      <c r="I217" s="83">
        <v>4.6429880176800603E-3</v>
      </c>
      <c r="J217" s="83">
        <v>-9.6511792176667097E-2</v>
      </c>
      <c r="K217" s="83">
        <v>-5.4914217468796697E-2</v>
      </c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V217" s="60"/>
      <c r="BW217" s="60"/>
      <c r="BX217" s="60"/>
      <c r="BY217" s="60"/>
      <c r="BZ217" s="60"/>
      <c r="CA217" s="60"/>
      <c r="CB217" s="60"/>
      <c r="CC217" s="60"/>
      <c r="CD217" s="60"/>
      <c r="CE217" s="60"/>
      <c r="CF217" s="60"/>
      <c r="CG217" s="60"/>
      <c r="CH217" s="60"/>
      <c r="CI217" s="60"/>
      <c r="CJ217" s="60"/>
      <c r="CK217" s="60"/>
      <c r="CL217" s="60"/>
      <c r="CM217" s="60"/>
      <c r="CN217" s="60"/>
      <c r="CO217" s="60"/>
      <c r="CP217" s="60"/>
      <c r="CQ217" s="60"/>
      <c r="CR217" s="60"/>
      <c r="CS217" s="60"/>
      <c r="CT217" s="60"/>
      <c r="CU217" s="60"/>
      <c r="CV217" s="60"/>
      <c r="CW217" s="60"/>
      <c r="CX217" s="60"/>
      <c r="CY217" s="60"/>
      <c r="CZ217" s="60"/>
      <c r="DA217" s="60"/>
      <c r="DB217" s="60"/>
      <c r="DC217" s="60"/>
      <c r="DD217" s="60"/>
      <c r="DE217" s="60"/>
      <c r="DF217" s="60"/>
      <c r="DG217" s="60"/>
      <c r="DH217" s="60"/>
      <c r="DI217" s="60"/>
      <c r="DJ217" s="60"/>
      <c r="DK217" s="60"/>
      <c r="DL217" s="60"/>
      <c r="DM217" s="60"/>
      <c r="DN217" s="60"/>
      <c r="DO217" s="60"/>
      <c r="DP217" s="60"/>
      <c r="DQ217" s="60"/>
      <c r="DR217" s="60"/>
      <c r="DS217" s="60"/>
      <c r="DT217" s="60"/>
      <c r="DU217" s="60"/>
      <c r="DV217" s="60"/>
      <c r="DW217" s="60"/>
      <c r="DX217" s="60"/>
      <c r="DY217" s="60"/>
      <c r="DZ217" s="60"/>
      <c r="EA217" s="60"/>
      <c r="EB217" s="60"/>
      <c r="EC217" s="60"/>
      <c r="ED217" s="60"/>
      <c r="EE217" s="60"/>
      <c r="EF217" s="60"/>
      <c r="EG217" s="60"/>
      <c r="EH217" s="60"/>
      <c r="EI217" s="60"/>
      <c r="EJ217" s="60"/>
      <c r="EK217" s="60"/>
      <c r="EL217" s="60"/>
      <c r="EM217" s="60"/>
      <c r="EN217" s="60"/>
      <c r="EO217" s="60"/>
      <c r="EP217" s="60"/>
      <c r="EQ217" s="60"/>
      <c r="ER217" s="60"/>
      <c r="ES217" s="60"/>
      <c r="ET217" s="60"/>
      <c r="EU217" s="60"/>
      <c r="EV217" s="60"/>
      <c r="EW217" s="60"/>
      <c r="EX217" s="60"/>
      <c r="EY217" s="60"/>
      <c r="EZ217" s="60"/>
      <c r="FA217" s="60"/>
      <c r="FB217" s="60"/>
      <c r="FC217" s="60"/>
      <c r="FD217" s="60"/>
      <c r="FE217" s="60"/>
      <c r="FF217" s="60"/>
      <c r="FG217" s="60"/>
      <c r="FH217" s="60"/>
      <c r="FI217" s="60"/>
      <c r="FJ217" s="60"/>
      <c r="FK217" s="60"/>
      <c r="FL217" s="60"/>
      <c r="FM217" s="60"/>
      <c r="FN217" s="60"/>
      <c r="FO217" s="60"/>
      <c r="FP217" s="60"/>
      <c r="FQ217" s="60"/>
      <c r="FR217" s="60"/>
      <c r="FS217" s="60"/>
      <c r="FT217" s="60"/>
      <c r="FU217" s="60"/>
      <c r="FV217" s="60"/>
      <c r="FW217" s="60"/>
      <c r="FX217" s="60"/>
      <c r="FY217" s="60"/>
      <c r="FZ217" s="60"/>
      <c r="GA217" s="60"/>
      <c r="GB217" s="60"/>
      <c r="GC217" s="60"/>
      <c r="GD217" s="60"/>
      <c r="GE217" s="60"/>
      <c r="GF217" s="60"/>
      <c r="GG217" s="60"/>
      <c r="GH217" s="60"/>
      <c r="GI217" s="60"/>
      <c r="GJ217" s="60"/>
      <c r="GK217" s="60"/>
      <c r="GL217" s="60"/>
      <c r="GM217" s="60"/>
      <c r="GN217" s="60"/>
      <c r="GO217" s="60"/>
      <c r="GP217" s="60"/>
      <c r="GQ217" s="60"/>
      <c r="GR217" s="60"/>
      <c r="GS217" s="60">
        <v>8.1737182352206101</v>
      </c>
      <c r="GT217" s="60">
        <v>262.690430148144</v>
      </c>
      <c r="GU217" s="60">
        <v>8.1754704234691093</v>
      </c>
      <c r="GV217" s="60">
        <v>262.690430148144</v>
      </c>
      <c r="GW217" s="60">
        <v>8.1830043073387806</v>
      </c>
      <c r="GX217" s="60">
        <v>272.18890429389501</v>
      </c>
      <c r="GY217" s="60">
        <v>8.1989273541735592</v>
      </c>
      <c r="GZ217" s="60">
        <v>272.18890429389501</v>
      </c>
      <c r="HA217" s="60">
        <v>8.1094121655550904</v>
      </c>
      <c r="HB217" s="60">
        <v>272.18890429389501</v>
      </c>
      <c r="HC217" s="60">
        <v>8.2725194959572494</v>
      </c>
      <c r="HD217" s="60">
        <v>272.18890429389501</v>
      </c>
      <c r="HE217" s="60"/>
      <c r="HF217" s="60"/>
      <c r="HG217" s="60"/>
      <c r="HH217" s="60"/>
      <c r="HI217" s="60"/>
      <c r="HJ217" s="60"/>
      <c r="HK217" s="60"/>
      <c r="HL217" s="60">
        <v>3.2601570453659801E-3</v>
      </c>
      <c r="HM217" s="60">
        <v>1.7521882484992099E-3</v>
      </c>
      <c r="HN217" s="60">
        <v>1.7521882484992099E-3</v>
      </c>
      <c r="HO217" s="60">
        <v>8.1737182352206101</v>
      </c>
    </row>
    <row r="218" spans="1:223" ht="12" customHeight="1" x14ac:dyDescent="0.35">
      <c r="A218" s="61">
        <v>156</v>
      </c>
      <c r="B218" s="83">
        <v>8.0446764253335896</v>
      </c>
      <c r="C218" s="83">
        <v>8.0763737006489205</v>
      </c>
      <c r="D218" s="83">
        <v>-3.16972753153308E-2</v>
      </c>
      <c r="E218" s="83">
        <v>-0.76913940148676896</v>
      </c>
      <c r="F218" s="83">
        <v>-0.77227460827988303</v>
      </c>
      <c r="G218" s="83">
        <v>-0.771651994425955</v>
      </c>
      <c r="H218" s="83">
        <v>8.1029280331663296E-3</v>
      </c>
      <c r="I218" s="83">
        <v>2.4360650973789299E-3</v>
      </c>
      <c r="J218" s="83">
        <v>-6.9744372262235205E-2</v>
      </c>
      <c r="K218" s="83">
        <v>-3.1956214219362802E-2</v>
      </c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V218" s="60"/>
      <c r="BW218" s="60"/>
      <c r="BX218" s="60"/>
      <c r="BY218" s="60"/>
      <c r="BZ218" s="60"/>
      <c r="CA218" s="60"/>
      <c r="CB218" s="60"/>
      <c r="CC218" s="60"/>
      <c r="CD218" s="60"/>
      <c r="CE218" s="60"/>
      <c r="CF218" s="60"/>
      <c r="CG218" s="60"/>
      <c r="CH218" s="60"/>
      <c r="CI218" s="60"/>
      <c r="CJ218" s="60"/>
      <c r="CK218" s="60"/>
      <c r="CL218" s="60"/>
      <c r="CM218" s="60"/>
      <c r="CN218" s="60"/>
      <c r="CO218" s="60"/>
      <c r="CP218" s="60"/>
      <c r="CQ218" s="60"/>
      <c r="CR218" s="60"/>
      <c r="CS218" s="60"/>
      <c r="CT218" s="60"/>
      <c r="CU218" s="60"/>
      <c r="CV218" s="60"/>
      <c r="CW218" s="60"/>
      <c r="CX218" s="60"/>
      <c r="CY218" s="60"/>
      <c r="CZ218" s="60"/>
      <c r="DA218" s="60"/>
      <c r="DB218" s="60"/>
      <c r="DC218" s="60"/>
      <c r="DD218" s="60"/>
      <c r="DE218" s="60"/>
      <c r="DF218" s="60"/>
      <c r="DG218" s="60"/>
      <c r="DH218" s="60"/>
      <c r="DI218" s="60"/>
      <c r="DJ218" s="60"/>
      <c r="DK218" s="60"/>
      <c r="DL218" s="60"/>
      <c r="DM218" s="60"/>
      <c r="DN218" s="60"/>
      <c r="DO218" s="60"/>
      <c r="DP218" s="60"/>
      <c r="DQ218" s="60"/>
      <c r="DR218" s="60"/>
      <c r="DS218" s="60"/>
      <c r="DT218" s="60"/>
      <c r="DU218" s="60"/>
      <c r="DV218" s="60"/>
      <c r="DW218" s="60"/>
      <c r="DX218" s="60"/>
      <c r="DY218" s="60"/>
      <c r="DZ218" s="60"/>
      <c r="EA218" s="60"/>
      <c r="EB218" s="60"/>
      <c r="EC218" s="60"/>
      <c r="ED218" s="60"/>
      <c r="EE218" s="60"/>
      <c r="EF218" s="60"/>
      <c r="EG218" s="60"/>
      <c r="EH218" s="60"/>
      <c r="EI218" s="60"/>
      <c r="EJ218" s="60"/>
      <c r="EK218" s="60"/>
      <c r="EL218" s="60"/>
      <c r="EM218" s="60"/>
      <c r="EN218" s="60"/>
      <c r="EO218" s="60"/>
      <c r="EP218" s="60"/>
      <c r="EQ218" s="60"/>
      <c r="ER218" s="60"/>
      <c r="ES218" s="60"/>
      <c r="ET218" s="60"/>
      <c r="EU218" s="60"/>
      <c r="EV218" s="60"/>
      <c r="EW218" s="60"/>
      <c r="EX218" s="60"/>
      <c r="EY218" s="60"/>
      <c r="EZ218" s="60"/>
      <c r="FA218" s="60"/>
      <c r="FB218" s="60"/>
      <c r="FC218" s="60"/>
      <c r="FD218" s="60"/>
      <c r="FE218" s="60"/>
      <c r="FF218" s="60"/>
      <c r="FG218" s="60"/>
      <c r="FH218" s="60"/>
      <c r="FI218" s="60"/>
      <c r="FJ218" s="60"/>
      <c r="FK218" s="60"/>
      <c r="FL218" s="60"/>
      <c r="FM218" s="60"/>
      <c r="FN218" s="60"/>
      <c r="FO218" s="60"/>
      <c r="FP218" s="60"/>
      <c r="FQ218" s="60"/>
      <c r="FR218" s="60"/>
      <c r="FS218" s="60"/>
      <c r="FT218" s="60"/>
      <c r="FU218" s="60"/>
      <c r="FV218" s="60"/>
      <c r="FW218" s="60"/>
      <c r="FX218" s="60"/>
      <c r="FY218" s="60"/>
      <c r="FZ218" s="60"/>
      <c r="GA218" s="60"/>
      <c r="GB218" s="60"/>
      <c r="GC218" s="60"/>
      <c r="GD218" s="60"/>
      <c r="GE218" s="60"/>
      <c r="GF218" s="60"/>
      <c r="GG218" s="60"/>
      <c r="GH218" s="60"/>
      <c r="GI218" s="60"/>
      <c r="GJ218" s="60"/>
      <c r="GK218" s="60"/>
      <c r="GL218" s="60"/>
      <c r="GM218" s="60"/>
      <c r="GN218" s="60"/>
      <c r="GO218" s="60"/>
      <c r="GP218" s="60"/>
      <c r="GQ218" s="60"/>
      <c r="GR218" s="60"/>
      <c r="GS218" s="60">
        <v>8.2024155578118894</v>
      </c>
      <c r="GT218" s="60">
        <v>278.49441720962398</v>
      </c>
      <c r="GU218" s="60">
        <v>8.1881752761441593</v>
      </c>
      <c r="GV218" s="60">
        <v>278.49441720962398</v>
      </c>
      <c r="GW218" s="60">
        <v>8.1842119542442102</v>
      </c>
      <c r="GX218" s="60">
        <v>272.90889870467402</v>
      </c>
      <c r="GY218" s="60">
        <v>8.2003344793240203</v>
      </c>
      <c r="GZ218" s="60">
        <v>272.90889870467402</v>
      </c>
      <c r="HA218" s="60">
        <v>8.1107097543371207</v>
      </c>
      <c r="HB218" s="60">
        <v>272.90889870467402</v>
      </c>
      <c r="HC218" s="60">
        <v>8.2738366792311098</v>
      </c>
      <c r="HD218" s="60">
        <v>272.90889870467402</v>
      </c>
      <c r="HE218" s="60"/>
      <c r="HF218" s="60"/>
      <c r="HG218" s="60"/>
      <c r="HH218" s="60"/>
      <c r="HI218" s="60"/>
      <c r="HJ218" s="60"/>
      <c r="HK218" s="60"/>
      <c r="HL218" s="60">
        <v>-2.0801337613493901E-2</v>
      </c>
      <c r="HM218" s="60">
        <v>-1.42402816677354E-2</v>
      </c>
      <c r="HN218" s="60">
        <v>-1.42402816677354E-2</v>
      </c>
      <c r="HO218" s="60">
        <v>8.2024155578118894</v>
      </c>
    </row>
    <row r="219" spans="1:223" ht="12" customHeight="1" x14ac:dyDescent="0.35">
      <c r="A219" s="61">
        <v>157</v>
      </c>
      <c r="B219" s="83">
        <v>8.0448715182958708</v>
      </c>
      <c r="C219" s="83">
        <v>8.0766519159867407</v>
      </c>
      <c r="D219" s="83">
        <v>-3.1780397690873499E-2</v>
      </c>
      <c r="E219" s="83">
        <v>-0.77115637908307699</v>
      </c>
      <c r="F219" s="83">
        <v>-0.77428279356225804</v>
      </c>
      <c r="G219" s="83">
        <v>-0.77366335860968405</v>
      </c>
      <c r="H219" s="83">
        <v>8.0593358287408007E-3</v>
      </c>
      <c r="I219" s="83">
        <v>2.4354699734428099E-3</v>
      </c>
      <c r="J219" s="83">
        <v>-6.9736285037096404E-2</v>
      </c>
      <c r="K219" s="83">
        <v>-3.20386075889178E-2</v>
      </c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V219" s="60"/>
      <c r="BW219" s="60"/>
      <c r="BX219" s="60"/>
      <c r="BY219" s="60"/>
      <c r="BZ219" s="60"/>
      <c r="CA219" s="60"/>
      <c r="CB219" s="60"/>
      <c r="CC219" s="60"/>
      <c r="CD219" s="60"/>
      <c r="CE219" s="60"/>
      <c r="CF219" s="60"/>
      <c r="CG219" s="60"/>
      <c r="CH219" s="60"/>
      <c r="CI219" s="60"/>
      <c r="CJ219" s="60"/>
      <c r="CK219" s="60"/>
      <c r="CL219" s="60"/>
      <c r="CM219" s="60"/>
      <c r="CN219" s="60"/>
      <c r="CO219" s="60"/>
      <c r="CP219" s="60"/>
      <c r="CQ219" s="60"/>
      <c r="CR219" s="60"/>
      <c r="CS219" s="60"/>
      <c r="CT219" s="60"/>
      <c r="CU219" s="60"/>
      <c r="CV219" s="60"/>
      <c r="CW219" s="60"/>
      <c r="CX219" s="60"/>
      <c r="CY219" s="60"/>
      <c r="CZ219" s="60"/>
      <c r="DA219" s="60"/>
      <c r="DB219" s="60"/>
      <c r="DC219" s="60"/>
      <c r="DD219" s="60"/>
      <c r="DE219" s="60"/>
      <c r="DF219" s="60"/>
      <c r="DG219" s="60"/>
      <c r="DH219" s="60"/>
      <c r="DI219" s="60"/>
      <c r="DJ219" s="60"/>
      <c r="DK219" s="60"/>
      <c r="DL219" s="60"/>
      <c r="DM219" s="60"/>
      <c r="DN219" s="60"/>
      <c r="DO219" s="60"/>
      <c r="DP219" s="60"/>
      <c r="DQ219" s="60"/>
      <c r="DR219" s="60"/>
      <c r="DS219" s="60"/>
      <c r="DT219" s="60"/>
      <c r="DU219" s="60"/>
      <c r="DV219" s="60"/>
      <c r="DW219" s="60"/>
      <c r="DX219" s="60"/>
      <c r="DY219" s="60"/>
      <c r="DZ219" s="60"/>
      <c r="EA219" s="60"/>
      <c r="EB219" s="60"/>
      <c r="EC219" s="60"/>
      <c r="ED219" s="60"/>
      <c r="EE219" s="60"/>
      <c r="EF219" s="60"/>
      <c r="EG219" s="60"/>
      <c r="EH219" s="60"/>
      <c r="EI219" s="60"/>
      <c r="EJ219" s="60"/>
      <c r="EK219" s="60"/>
      <c r="EL219" s="60"/>
      <c r="EM219" s="60"/>
      <c r="EN219" s="60"/>
      <c r="EO219" s="60"/>
      <c r="EP219" s="60"/>
      <c r="EQ219" s="60"/>
      <c r="ER219" s="60"/>
      <c r="ES219" s="60"/>
      <c r="ET219" s="60"/>
      <c r="EU219" s="60"/>
      <c r="EV219" s="60"/>
      <c r="EW219" s="60"/>
      <c r="EX219" s="60"/>
      <c r="EY219" s="60"/>
      <c r="EZ219" s="60"/>
      <c r="FA219" s="60"/>
      <c r="FB219" s="60"/>
      <c r="FC219" s="60"/>
      <c r="FD219" s="60"/>
      <c r="FE219" s="60"/>
      <c r="FF219" s="60"/>
      <c r="FG219" s="60"/>
      <c r="FH219" s="60"/>
      <c r="FI219" s="60"/>
      <c r="FJ219" s="60"/>
      <c r="FK219" s="60"/>
      <c r="FL219" s="60"/>
      <c r="FM219" s="60"/>
      <c r="FN219" s="60"/>
      <c r="FO219" s="60"/>
      <c r="FP219" s="60"/>
      <c r="FQ219" s="60"/>
      <c r="FR219" s="60"/>
      <c r="FS219" s="60"/>
      <c r="FT219" s="60"/>
      <c r="FU219" s="60"/>
      <c r="FV219" s="60"/>
      <c r="FW219" s="60"/>
      <c r="FX219" s="60"/>
      <c r="FY219" s="60"/>
      <c r="FZ219" s="60"/>
      <c r="GA219" s="60"/>
      <c r="GB219" s="60"/>
      <c r="GC219" s="60"/>
      <c r="GD219" s="60"/>
      <c r="GE219" s="60"/>
      <c r="GF219" s="60"/>
      <c r="GG219" s="60"/>
      <c r="GH219" s="60"/>
      <c r="GI219" s="60"/>
      <c r="GJ219" s="60"/>
      <c r="GK219" s="60"/>
      <c r="GL219" s="60"/>
      <c r="GM219" s="60"/>
      <c r="GN219" s="60"/>
      <c r="GO219" s="60"/>
      <c r="GP219" s="60"/>
      <c r="GQ219" s="60"/>
      <c r="GR219" s="60"/>
      <c r="GS219" s="60">
        <v>8.2024704641754607</v>
      </c>
      <c r="GT219" s="60">
        <v>278.52465485484902</v>
      </c>
      <c r="GU219" s="60">
        <v>8.1877246187446495</v>
      </c>
      <c r="GV219" s="60">
        <v>278.52465485484902</v>
      </c>
      <c r="GW219" s="60">
        <v>8.1846827866954097</v>
      </c>
      <c r="GX219" s="60">
        <v>273.18974270408</v>
      </c>
      <c r="GY219" s="60">
        <v>8.2008835756815994</v>
      </c>
      <c r="GZ219" s="60">
        <v>273.18974270408</v>
      </c>
      <c r="HA219" s="60">
        <v>8.1112158418697007</v>
      </c>
      <c r="HB219" s="60">
        <v>273.18974270408</v>
      </c>
      <c r="HC219" s="60">
        <v>8.2743505205072996</v>
      </c>
      <c r="HD219" s="60">
        <v>273.18974270408</v>
      </c>
      <c r="HE219" s="60"/>
      <c r="HF219" s="60"/>
      <c r="HG219" s="60"/>
      <c r="HH219" s="60"/>
      <c r="HI219" s="60"/>
      <c r="HJ219" s="60"/>
      <c r="HK219" s="60"/>
      <c r="HL219" s="60">
        <v>-2.2201489224992901E-2</v>
      </c>
      <c r="HM219" s="60">
        <v>-1.47458454308129E-2</v>
      </c>
      <c r="HN219" s="60">
        <v>-1.47458454308129E-2</v>
      </c>
      <c r="HO219" s="60">
        <v>8.2024704641754607</v>
      </c>
    </row>
    <row r="220" spans="1:223" ht="12" customHeight="1" x14ac:dyDescent="0.35">
      <c r="A220" s="61">
        <v>158</v>
      </c>
      <c r="B220" s="83">
        <v>8.0445244462746803</v>
      </c>
      <c r="C220" s="83">
        <v>8.0784302886692601</v>
      </c>
      <c r="D220" s="83">
        <v>-3.3905842394576197E-2</v>
      </c>
      <c r="E220" s="83">
        <v>-0.82273063116109202</v>
      </c>
      <c r="F220" s="83">
        <v>-0.82595240042125395</v>
      </c>
      <c r="G220" s="83">
        <v>-0.82542792071749205</v>
      </c>
      <c r="H220" s="83">
        <v>7.7861284166642298E-3</v>
      </c>
      <c r="I220" s="83">
        <v>2.6766791228317599E-3</v>
      </c>
      <c r="J220" s="83">
        <v>-7.3120186270364401E-2</v>
      </c>
      <c r="K220" s="83">
        <v>-3.41719092683824E-2</v>
      </c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60"/>
      <c r="CF220" s="60"/>
      <c r="CG220" s="60"/>
      <c r="CH220" s="60"/>
      <c r="CI220" s="60"/>
      <c r="CJ220" s="60"/>
      <c r="CK220" s="60"/>
      <c r="CL220" s="60"/>
      <c r="CM220" s="60"/>
      <c r="CN220" s="60"/>
      <c r="CO220" s="60"/>
      <c r="CP220" s="60"/>
      <c r="CQ220" s="60"/>
      <c r="CR220" s="60"/>
      <c r="CS220" s="60"/>
      <c r="CT220" s="60"/>
      <c r="CU220" s="60"/>
      <c r="CV220" s="60"/>
      <c r="CW220" s="60"/>
      <c r="CX220" s="60"/>
      <c r="CY220" s="60"/>
      <c r="CZ220" s="60"/>
      <c r="DA220" s="60"/>
      <c r="DB220" s="60"/>
      <c r="DC220" s="60"/>
      <c r="DD220" s="60"/>
      <c r="DE220" s="60"/>
      <c r="DF220" s="60"/>
      <c r="DG220" s="60"/>
      <c r="DH220" s="60"/>
      <c r="DI220" s="60"/>
      <c r="DJ220" s="60"/>
      <c r="DK220" s="60"/>
      <c r="DL220" s="60"/>
      <c r="DM220" s="60"/>
      <c r="DN220" s="60"/>
      <c r="DO220" s="60"/>
      <c r="DP220" s="60"/>
      <c r="DQ220" s="60"/>
      <c r="DR220" s="60"/>
      <c r="DS220" s="60"/>
      <c r="DT220" s="60"/>
      <c r="DU220" s="60"/>
      <c r="DV220" s="60"/>
      <c r="DW220" s="60"/>
      <c r="DX220" s="60"/>
      <c r="DY220" s="60"/>
      <c r="DZ220" s="60"/>
      <c r="EA220" s="60"/>
      <c r="EB220" s="60"/>
      <c r="EC220" s="60"/>
      <c r="ED220" s="60"/>
      <c r="EE220" s="60"/>
      <c r="EF220" s="60"/>
      <c r="EG220" s="60"/>
      <c r="EH220" s="60"/>
      <c r="EI220" s="60"/>
      <c r="EJ220" s="60"/>
      <c r="EK220" s="60"/>
      <c r="EL220" s="60"/>
      <c r="EM220" s="60"/>
      <c r="EN220" s="60"/>
      <c r="EO220" s="60"/>
      <c r="EP220" s="60"/>
      <c r="EQ220" s="60"/>
      <c r="ER220" s="60"/>
      <c r="ES220" s="60"/>
      <c r="ET220" s="60"/>
      <c r="EU220" s="60"/>
      <c r="EV220" s="60"/>
      <c r="EW220" s="60"/>
      <c r="EX220" s="60"/>
      <c r="EY220" s="60"/>
      <c r="EZ220" s="60"/>
      <c r="FA220" s="60"/>
      <c r="FB220" s="60"/>
      <c r="FC220" s="60"/>
      <c r="FD220" s="60"/>
      <c r="FE220" s="60"/>
      <c r="FF220" s="60"/>
      <c r="FG220" s="60"/>
      <c r="FH220" s="60"/>
      <c r="FI220" s="60"/>
      <c r="FJ220" s="60"/>
      <c r="FK220" s="60"/>
      <c r="FL220" s="60"/>
      <c r="FM220" s="60"/>
      <c r="FN220" s="60"/>
      <c r="FO220" s="60"/>
      <c r="FP220" s="60"/>
      <c r="FQ220" s="60"/>
      <c r="FR220" s="60"/>
      <c r="FS220" s="60"/>
      <c r="FT220" s="60"/>
      <c r="FU220" s="60"/>
      <c r="FV220" s="60"/>
      <c r="FW220" s="60"/>
      <c r="FX220" s="60"/>
      <c r="FY220" s="60"/>
      <c r="FZ220" s="60"/>
      <c r="GA220" s="60"/>
      <c r="GB220" s="60"/>
      <c r="GC220" s="60"/>
      <c r="GD220" s="60"/>
      <c r="GE220" s="60"/>
      <c r="GF220" s="60"/>
      <c r="GG220" s="60"/>
      <c r="GH220" s="60"/>
      <c r="GI220" s="60"/>
      <c r="GJ220" s="60"/>
      <c r="GK220" s="60"/>
      <c r="GL220" s="60"/>
      <c r="GM220" s="60"/>
      <c r="GN220" s="60"/>
      <c r="GO220" s="60"/>
      <c r="GP220" s="60"/>
      <c r="GQ220" s="60"/>
      <c r="GR220" s="60"/>
      <c r="GS220" s="60">
        <v>8.2024765484488995</v>
      </c>
      <c r="GT220" s="60">
        <v>278.52800554299603</v>
      </c>
      <c r="GU220" s="60">
        <v>8.1870754263276293</v>
      </c>
      <c r="GV220" s="60">
        <v>278.52800554299603</v>
      </c>
      <c r="GW220" s="60">
        <v>8.1847739059826008</v>
      </c>
      <c r="GX220" s="60">
        <v>273.24410252645202</v>
      </c>
      <c r="GY220" s="60">
        <v>8.20098987257205</v>
      </c>
      <c r="GZ220" s="60">
        <v>273.24410252645202</v>
      </c>
      <c r="HA220" s="60">
        <v>8.1113137959704904</v>
      </c>
      <c r="HB220" s="60">
        <v>273.24410252645202</v>
      </c>
      <c r="HC220" s="60">
        <v>8.2744499825841604</v>
      </c>
      <c r="HD220" s="60">
        <v>273.24410252645202</v>
      </c>
      <c r="HE220" s="60"/>
      <c r="HF220" s="60"/>
      <c r="HG220" s="60"/>
      <c r="HH220" s="60"/>
      <c r="HI220" s="60"/>
      <c r="HJ220" s="60"/>
      <c r="HK220" s="60"/>
      <c r="HL220" s="60">
        <v>-2.26739014357802E-2</v>
      </c>
      <c r="HM220" s="60">
        <v>-1.54011221212702E-2</v>
      </c>
      <c r="HN220" s="60">
        <v>-1.54011221212702E-2</v>
      </c>
      <c r="HO220" s="60">
        <v>8.2024765484488995</v>
      </c>
    </row>
    <row r="221" spans="1:223" ht="12" customHeight="1" x14ac:dyDescent="0.35">
      <c r="A221" s="61">
        <v>159</v>
      </c>
      <c r="B221" s="83">
        <v>7.94928774296186</v>
      </c>
      <c r="C221" s="83">
        <v>7.9616593090572598</v>
      </c>
      <c r="D221" s="83">
        <v>-1.23715660953954E-2</v>
      </c>
      <c r="E221" s="83">
        <v>-0.300198009052977</v>
      </c>
      <c r="F221" s="83">
        <v>-0.30729994446201397</v>
      </c>
      <c r="G221" s="83">
        <v>-0.30674489070198502</v>
      </c>
      <c r="H221" s="83">
        <v>4.5687413691331703E-2</v>
      </c>
      <c r="I221" s="83">
        <v>2.26048115097905E-3</v>
      </c>
      <c r="J221" s="83">
        <v>-6.7116654223378702E-2</v>
      </c>
      <c r="K221" s="83">
        <v>-1.29638509151904E-2</v>
      </c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V221" s="60"/>
      <c r="BW221" s="60"/>
      <c r="BX221" s="60"/>
      <c r="BY221" s="60"/>
      <c r="BZ221" s="60"/>
      <c r="CA221" s="60"/>
      <c r="CB221" s="60"/>
      <c r="CC221" s="60"/>
      <c r="CD221" s="60"/>
      <c r="CE221" s="60"/>
      <c r="CF221" s="60"/>
      <c r="CG221" s="60"/>
      <c r="CH221" s="60"/>
      <c r="CI221" s="60"/>
      <c r="CJ221" s="60"/>
      <c r="CK221" s="60"/>
      <c r="CL221" s="60"/>
      <c r="CM221" s="60"/>
      <c r="CN221" s="60"/>
      <c r="CO221" s="60"/>
      <c r="CP221" s="60"/>
      <c r="CQ221" s="60"/>
      <c r="CR221" s="60"/>
      <c r="CS221" s="60"/>
      <c r="CT221" s="60"/>
      <c r="CU221" s="60"/>
      <c r="CV221" s="60"/>
      <c r="CW221" s="60"/>
      <c r="CX221" s="60"/>
      <c r="CY221" s="60"/>
      <c r="CZ221" s="60"/>
      <c r="DA221" s="60"/>
      <c r="DB221" s="60"/>
      <c r="DC221" s="60"/>
      <c r="DD221" s="60"/>
      <c r="DE221" s="60"/>
      <c r="DF221" s="60"/>
      <c r="DG221" s="60"/>
      <c r="DH221" s="60"/>
      <c r="DI221" s="60"/>
      <c r="DJ221" s="60"/>
      <c r="DK221" s="60"/>
      <c r="DL221" s="60"/>
      <c r="DM221" s="60"/>
      <c r="DN221" s="60"/>
      <c r="DO221" s="60"/>
      <c r="DP221" s="60"/>
      <c r="DQ221" s="60"/>
      <c r="DR221" s="60"/>
      <c r="DS221" s="60"/>
      <c r="DT221" s="60"/>
      <c r="DU221" s="60"/>
      <c r="DV221" s="60"/>
      <c r="DW221" s="60"/>
      <c r="DX221" s="60"/>
      <c r="DY221" s="60"/>
      <c r="DZ221" s="60"/>
      <c r="EA221" s="60"/>
      <c r="EB221" s="60"/>
      <c r="EC221" s="60"/>
      <c r="ED221" s="60"/>
      <c r="EE221" s="60"/>
      <c r="EF221" s="60"/>
      <c r="EG221" s="60"/>
      <c r="EH221" s="60"/>
      <c r="EI221" s="60"/>
      <c r="EJ221" s="60"/>
      <c r="EK221" s="60"/>
      <c r="EL221" s="60"/>
      <c r="EM221" s="60"/>
      <c r="EN221" s="60"/>
      <c r="EO221" s="60"/>
      <c r="EP221" s="60"/>
      <c r="EQ221" s="60"/>
      <c r="ER221" s="60"/>
      <c r="ES221" s="60"/>
      <c r="ET221" s="60"/>
      <c r="EU221" s="60"/>
      <c r="EV221" s="60"/>
      <c r="EW221" s="60"/>
      <c r="EX221" s="60"/>
      <c r="EY221" s="60"/>
      <c r="EZ221" s="60"/>
      <c r="FA221" s="60"/>
      <c r="FB221" s="60"/>
      <c r="FC221" s="60"/>
      <c r="FD221" s="60"/>
      <c r="FE221" s="60"/>
      <c r="FF221" s="60"/>
      <c r="FG221" s="60"/>
      <c r="FH221" s="60"/>
      <c r="FI221" s="60"/>
      <c r="FJ221" s="60"/>
      <c r="FK221" s="60"/>
      <c r="FL221" s="60"/>
      <c r="FM221" s="60"/>
      <c r="FN221" s="60"/>
      <c r="FO221" s="60"/>
      <c r="FP221" s="60"/>
      <c r="FQ221" s="60"/>
      <c r="FR221" s="60"/>
      <c r="FS221" s="60"/>
      <c r="FT221" s="60"/>
      <c r="FU221" s="60"/>
      <c r="FV221" s="60"/>
      <c r="FW221" s="60"/>
      <c r="FX221" s="60"/>
      <c r="FY221" s="60"/>
      <c r="FZ221" s="60"/>
      <c r="GA221" s="60"/>
      <c r="GB221" s="60"/>
      <c r="GC221" s="60"/>
      <c r="GD221" s="60"/>
      <c r="GE221" s="60"/>
      <c r="GF221" s="60"/>
      <c r="GG221" s="60"/>
      <c r="GH221" s="60"/>
      <c r="GI221" s="60"/>
      <c r="GJ221" s="60"/>
      <c r="GK221" s="60"/>
      <c r="GL221" s="60"/>
      <c r="GM221" s="60"/>
      <c r="GN221" s="60"/>
      <c r="GO221" s="60"/>
      <c r="GP221" s="60"/>
      <c r="GQ221" s="60"/>
      <c r="GR221" s="60"/>
      <c r="GS221" s="60">
        <v>8.1952150431380204</v>
      </c>
      <c r="GT221" s="60">
        <v>274.52900056213002</v>
      </c>
      <c r="GU221" s="60">
        <v>8.1840444606582796</v>
      </c>
      <c r="GV221" s="60">
        <v>274.52900056213002</v>
      </c>
      <c r="GW221" s="60">
        <v>8.1864981373825998</v>
      </c>
      <c r="GX221" s="60">
        <v>274.27325819431002</v>
      </c>
      <c r="GY221" s="60">
        <v>8.2030031805768004</v>
      </c>
      <c r="GZ221" s="60">
        <v>274.27325819431002</v>
      </c>
      <c r="HA221" s="60">
        <v>8.1131680715892802</v>
      </c>
      <c r="HB221" s="60">
        <v>274.27325819431002</v>
      </c>
      <c r="HC221" s="60">
        <v>8.27633324637012</v>
      </c>
      <c r="HD221" s="60">
        <v>274.27325819431002</v>
      </c>
      <c r="HE221" s="60"/>
      <c r="HF221" s="60"/>
      <c r="HG221" s="60"/>
      <c r="HH221" s="60"/>
      <c r="HI221" s="60"/>
      <c r="HJ221" s="60"/>
      <c r="HK221" s="60"/>
      <c r="HL221" s="60">
        <v>-1.67341849129123E-2</v>
      </c>
      <c r="HM221" s="60">
        <v>-1.11705824797355E-2</v>
      </c>
      <c r="HN221" s="60">
        <v>-1.11705824797355E-2</v>
      </c>
      <c r="HO221" s="60">
        <v>8.1952150431380204</v>
      </c>
    </row>
    <row r="222" spans="1:223" ht="12" customHeight="1" x14ac:dyDescent="0.35">
      <c r="A222" s="61">
        <v>160</v>
      </c>
      <c r="B222" s="83">
        <v>8.0422110275580394</v>
      </c>
      <c r="C222" s="83">
        <v>8.0916703175691609</v>
      </c>
      <c r="D222" s="83">
        <v>-4.9459290011121503E-2</v>
      </c>
      <c r="E222" s="83">
        <v>-1.20013749884412</v>
      </c>
      <c r="F222" s="83">
        <v>-1.20378307717493</v>
      </c>
      <c r="G222" s="83">
        <v>-1.20486575885481</v>
      </c>
      <c r="H222" s="83">
        <v>6.0476977987874497E-3</v>
      </c>
      <c r="I222" s="83">
        <v>4.4085016662907001E-3</v>
      </c>
      <c r="J222" s="83">
        <v>-9.3983352134357795E-2</v>
      </c>
      <c r="K222" s="83">
        <v>-4.9760224813191402E-2</v>
      </c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V222" s="60"/>
      <c r="BW222" s="60"/>
      <c r="BX222" s="60"/>
      <c r="BY222" s="60"/>
      <c r="BZ222" s="60"/>
      <c r="CA222" s="60"/>
      <c r="CB222" s="60"/>
      <c r="CC222" s="60"/>
      <c r="CD222" s="60"/>
      <c r="CE222" s="60"/>
      <c r="CF222" s="60"/>
      <c r="CG222" s="60"/>
      <c r="CH222" s="60"/>
      <c r="CI222" s="60"/>
      <c r="CJ222" s="60"/>
      <c r="CK222" s="60"/>
      <c r="CL222" s="60"/>
      <c r="CM222" s="60"/>
      <c r="CN222" s="60"/>
      <c r="CO222" s="60"/>
      <c r="CP222" s="60"/>
      <c r="CQ222" s="60"/>
      <c r="CR222" s="60"/>
      <c r="CS222" s="60"/>
      <c r="CT222" s="60"/>
      <c r="CU222" s="60"/>
      <c r="CV222" s="60"/>
      <c r="CW222" s="60"/>
      <c r="CX222" s="60"/>
      <c r="CY222" s="60"/>
      <c r="CZ222" s="60"/>
      <c r="DA222" s="60"/>
      <c r="DB222" s="60"/>
      <c r="DC222" s="60"/>
      <c r="DD222" s="60"/>
      <c r="DE222" s="60"/>
      <c r="DF222" s="60"/>
      <c r="DG222" s="60"/>
      <c r="DH222" s="60"/>
      <c r="DI222" s="60"/>
      <c r="DJ222" s="60"/>
      <c r="DK222" s="60"/>
      <c r="DL222" s="60"/>
      <c r="DM222" s="60"/>
      <c r="DN222" s="60"/>
      <c r="DO222" s="60"/>
      <c r="DP222" s="60"/>
      <c r="DQ222" s="60"/>
      <c r="DR222" s="60"/>
      <c r="DS222" s="60"/>
      <c r="DT222" s="60"/>
      <c r="DU222" s="60"/>
      <c r="DV222" s="60"/>
      <c r="DW222" s="60"/>
      <c r="DX222" s="60"/>
      <c r="DY222" s="60"/>
      <c r="DZ222" s="60"/>
      <c r="EA222" s="60"/>
      <c r="EB222" s="60"/>
      <c r="EC222" s="60"/>
      <c r="ED222" s="60"/>
      <c r="EE222" s="60"/>
      <c r="EF222" s="60"/>
      <c r="EG222" s="60"/>
      <c r="EH222" s="60"/>
      <c r="EI222" s="60"/>
      <c r="EJ222" s="60"/>
      <c r="EK222" s="60"/>
      <c r="EL222" s="60"/>
      <c r="EM222" s="60"/>
      <c r="EN222" s="60"/>
      <c r="EO222" s="60"/>
      <c r="EP222" s="60"/>
      <c r="EQ222" s="60"/>
      <c r="ER222" s="60"/>
      <c r="ES222" s="60"/>
      <c r="ET222" s="60"/>
      <c r="EU222" s="60"/>
      <c r="EV222" s="60"/>
      <c r="EW222" s="60"/>
      <c r="EX222" s="60"/>
      <c r="EY222" s="60"/>
      <c r="EZ222" s="60"/>
      <c r="FA222" s="60"/>
      <c r="FB222" s="60"/>
      <c r="FC222" s="60"/>
      <c r="FD222" s="60"/>
      <c r="FE222" s="60"/>
      <c r="FF222" s="60"/>
      <c r="FG222" s="60"/>
      <c r="FH222" s="60"/>
      <c r="FI222" s="60"/>
      <c r="FJ222" s="60"/>
      <c r="FK222" s="60"/>
      <c r="FL222" s="60"/>
      <c r="FM222" s="60"/>
      <c r="FN222" s="60"/>
      <c r="FO222" s="60"/>
      <c r="FP222" s="60"/>
      <c r="FQ222" s="60"/>
      <c r="FR222" s="60"/>
      <c r="FS222" s="60"/>
      <c r="FT222" s="60"/>
      <c r="FU222" s="60"/>
      <c r="FV222" s="60"/>
      <c r="FW222" s="60"/>
      <c r="FX222" s="60"/>
      <c r="FY222" s="60"/>
      <c r="FZ222" s="60"/>
      <c r="GA222" s="60"/>
      <c r="GB222" s="60"/>
      <c r="GC222" s="60"/>
      <c r="GD222" s="60"/>
      <c r="GE222" s="60"/>
      <c r="GF222" s="60"/>
      <c r="GG222" s="60"/>
      <c r="GH222" s="60"/>
      <c r="GI222" s="60"/>
      <c r="GJ222" s="60"/>
      <c r="GK222" s="60"/>
      <c r="GL222" s="60"/>
      <c r="GM222" s="60"/>
      <c r="GN222" s="60"/>
      <c r="GO222" s="60"/>
      <c r="GP222" s="60"/>
      <c r="GQ222" s="60"/>
      <c r="GR222" s="60"/>
      <c r="GS222" s="60">
        <v>8.1994608812627305</v>
      </c>
      <c r="GT222" s="60">
        <v>276.86723858328099</v>
      </c>
      <c r="GU222" s="60">
        <v>8.1956524629288197</v>
      </c>
      <c r="GV222" s="60">
        <v>276.86723858328099</v>
      </c>
      <c r="GW222" s="60">
        <v>8.1869263550708808</v>
      </c>
      <c r="GX222" s="60">
        <v>274.52900056213002</v>
      </c>
      <c r="GY222" s="60">
        <v>8.2035037312051493</v>
      </c>
      <c r="GZ222" s="60">
        <v>274.52900056213002</v>
      </c>
      <c r="HA222" s="60">
        <v>8.1136287893786996</v>
      </c>
      <c r="HB222" s="60">
        <v>274.52900056213002</v>
      </c>
      <c r="HC222" s="60">
        <v>8.2768012968973306</v>
      </c>
      <c r="HD222" s="60">
        <v>274.52900056213002</v>
      </c>
      <c r="HE222" s="60"/>
      <c r="HF222" s="60"/>
      <c r="HG222" s="60"/>
      <c r="HH222" s="60"/>
      <c r="HI222" s="60"/>
      <c r="HJ222" s="60"/>
      <c r="HK222" s="60"/>
      <c r="HL222" s="60">
        <v>-6.9535700831271701E-3</v>
      </c>
      <c r="HM222" s="60">
        <v>-3.80841833391443E-3</v>
      </c>
      <c r="HN222" s="60">
        <v>-3.80841833391443E-3</v>
      </c>
      <c r="HO222" s="60">
        <v>8.1994608812627305</v>
      </c>
    </row>
    <row r="223" spans="1:223" ht="12" customHeight="1" x14ac:dyDescent="0.35">
      <c r="A223" s="61">
        <v>161</v>
      </c>
      <c r="B223" s="83">
        <v>8.0430035543985596</v>
      </c>
      <c r="C223" s="83">
        <v>8.09287486938263</v>
      </c>
      <c r="D223" s="83">
        <v>-4.9871314984070401E-2</v>
      </c>
      <c r="E223" s="83">
        <v>-1.21013535001394</v>
      </c>
      <c r="F223" s="83">
        <v>-1.2137305283584101</v>
      </c>
      <c r="G223" s="83">
        <v>-1.2148806944739201</v>
      </c>
      <c r="H223" s="83">
        <v>5.9154048460437203E-3</v>
      </c>
      <c r="I223" s="83">
        <v>4.3830425289300302E-3</v>
      </c>
      <c r="J223" s="83">
        <v>-9.3716097447270497E-2</v>
      </c>
      <c r="K223" s="83">
        <v>-5.0168079484570097E-2</v>
      </c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  <c r="BV223" s="60"/>
      <c r="BW223" s="60"/>
      <c r="BX223" s="60"/>
      <c r="BY223" s="60"/>
      <c r="BZ223" s="60"/>
      <c r="CA223" s="60"/>
      <c r="CB223" s="60"/>
      <c r="CC223" s="60"/>
      <c r="CD223" s="60"/>
      <c r="CE223" s="60"/>
      <c r="CF223" s="60"/>
      <c r="CG223" s="60"/>
      <c r="CH223" s="60"/>
      <c r="CI223" s="60"/>
      <c r="CJ223" s="60"/>
      <c r="CK223" s="60"/>
      <c r="CL223" s="60"/>
      <c r="CM223" s="60"/>
      <c r="CN223" s="60"/>
      <c r="CO223" s="60"/>
      <c r="CP223" s="60"/>
      <c r="CQ223" s="60"/>
      <c r="CR223" s="60"/>
      <c r="CS223" s="60"/>
      <c r="CT223" s="60"/>
      <c r="CU223" s="60"/>
      <c r="CV223" s="60"/>
      <c r="CW223" s="60"/>
      <c r="CX223" s="60"/>
      <c r="CY223" s="60"/>
      <c r="CZ223" s="60"/>
      <c r="DA223" s="60"/>
      <c r="DB223" s="60"/>
      <c r="DC223" s="60"/>
      <c r="DD223" s="60"/>
      <c r="DE223" s="60"/>
      <c r="DF223" s="60"/>
      <c r="DG223" s="60"/>
      <c r="DH223" s="60"/>
      <c r="DI223" s="60"/>
      <c r="DJ223" s="60"/>
      <c r="DK223" s="60"/>
      <c r="DL223" s="60"/>
      <c r="DM223" s="60"/>
      <c r="DN223" s="60"/>
      <c r="DO223" s="60"/>
      <c r="DP223" s="60"/>
      <c r="DQ223" s="60"/>
      <c r="DR223" s="60"/>
      <c r="DS223" s="60"/>
      <c r="DT223" s="60"/>
      <c r="DU223" s="60"/>
      <c r="DV223" s="60"/>
      <c r="DW223" s="60"/>
      <c r="DX223" s="60"/>
      <c r="DY223" s="60"/>
      <c r="DZ223" s="60"/>
      <c r="EA223" s="60"/>
      <c r="EB223" s="60"/>
      <c r="EC223" s="60"/>
      <c r="ED223" s="60"/>
      <c r="EE223" s="60"/>
      <c r="EF223" s="60"/>
      <c r="EG223" s="60"/>
      <c r="EH223" s="60"/>
      <c r="EI223" s="60"/>
      <c r="EJ223" s="60"/>
      <c r="EK223" s="60"/>
      <c r="EL223" s="60"/>
      <c r="EM223" s="60"/>
      <c r="EN223" s="60"/>
      <c r="EO223" s="60"/>
      <c r="EP223" s="60"/>
      <c r="EQ223" s="60"/>
      <c r="ER223" s="60"/>
      <c r="ES223" s="60"/>
      <c r="ET223" s="60"/>
      <c r="EU223" s="60"/>
      <c r="EV223" s="60"/>
      <c r="EW223" s="60"/>
      <c r="EX223" s="60"/>
      <c r="EY223" s="60"/>
      <c r="EZ223" s="60"/>
      <c r="FA223" s="60"/>
      <c r="FB223" s="60"/>
      <c r="FC223" s="60"/>
      <c r="FD223" s="60"/>
      <c r="FE223" s="60"/>
      <c r="FF223" s="60"/>
      <c r="FG223" s="60"/>
      <c r="FH223" s="60"/>
      <c r="FI223" s="60"/>
      <c r="FJ223" s="60"/>
      <c r="FK223" s="60"/>
      <c r="FL223" s="60"/>
      <c r="FM223" s="60"/>
      <c r="FN223" s="60"/>
      <c r="FO223" s="60"/>
      <c r="FP223" s="60"/>
      <c r="FQ223" s="60"/>
      <c r="FR223" s="60"/>
      <c r="FS223" s="60"/>
      <c r="FT223" s="60"/>
      <c r="FU223" s="60"/>
      <c r="FV223" s="60"/>
      <c r="FW223" s="60"/>
      <c r="FX223" s="60"/>
      <c r="FY223" s="60"/>
      <c r="FZ223" s="60"/>
      <c r="GA223" s="60"/>
      <c r="GB223" s="60"/>
      <c r="GC223" s="60"/>
      <c r="GD223" s="60"/>
      <c r="GE223" s="60"/>
      <c r="GF223" s="60"/>
      <c r="GG223" s="60"/>
      <c r="GH223" s="60"/>
      <c r="GI223" s="60"/>
      <c r="GJ223" s="60"/>
      <c r="GK223" s="60"/>
      <c r="GL223" s="60"/>
      <c r="GM223" s="60"/>
      <c r="GN223" s="60"/>
      <c r="GO223" s="60"/>
      <c r="GP223" s="60"/>
      <c r="GQ223" s="60"/>
      <c r="GR223" s="60"/>
      <c r="GS223" s="60">
        <v>8.1979611679281792</v>
      </c>
      <c r="GT223" s="60">
        <v>276.04132703492201</v>
      </c>
      <c r="GU223" s="60">
        <v>8.1948917006939901</v>
      </c>
      <c r="GV223" s="60">
        <v>276.04132703492201</v>
      </c>
      <c r="GW223" s="60">
        <v>8.1884888499116997</v>
      </c>
      <c r="GX223" s="60">
        <v>275.46264577131899</v>
      </c>
      <c r="GY223" s="60">
        <v>8.2053319146342698</v>
      </c>
      <c r="GZ223" s="60">
        <v>275.46264577131899</v>
      </c>
      <c r="HA223" s="60">
        <v>8.1153105252883293</v>
      </c>
      <c r="HB223" s="60">
        <v>275.46264577131899</v>
      </c>
      <c r="HC223" s="60">
        <v>8.2785102392576508</v>
      </c>
      <c r="HD223" s="60">
        <v>275.46264577131899</v>
      </c>
      <c r="HE223" s="60"/>
      <c r="HF223" s="60"/>
      <c r="HG223" s="60"/>
      <c r="HH223" s="60"/>
      <c r="HI223" s="60"/>
      <c r="HJ223" s="60"/>
      <c r="HK223" s="60"/>
      <c r="HL223" s="60">
        <v>-4.4869101850510199E-3</v>
      </c>
      <c r="HM223" s="60">
        <v>-3.0694672341944301E-3</v>
      </c>
      <c r="HN223" s="60">
        <v>-3.0694672341944301E-3</v>
      </c>
      <c r="HO223" s="60">
        <v>8.1979611679281792</v>
      </c>
    </row>
    <row r="224" spans="1:223" ht="12" customHeight="1" x14ac:dyDescent="0.35">
      <c r="A224" s="61">
        <v>162</v>
      </c>
      <c r="B224" s="83">
        <v>8.0430400354032408</v>
      </c>
      <c r="C224" s="83">
        <v>8.0910173272003707</v>
      </c>
      <c r="D224" s="83">
        <v>-4.7977291797128202E-2</v>
      </c>
      <c r="E224" s="83">
        <v>-1.1641765776616</v>
      </c>
      <c r="F224" s="83">
        <v>-1.1677561083017001</v>
      </c>
      <c r="G224" s="83">
        <v>-1.1686063551288099</v>
      </c>
      <c r="H224" s="83">
        <v>6.1212173244724801E-3</v>
      </c>
      <c r="I224" s="83">
        <v>4.19931718312163E-3</v>
      </c>
      <c r="J224" s="83">
        <v>-9.1710789778848598E-2</v>
      </c>
      <c r="K224" s="83">
        <v>-4.8272779974206703E-2</v>
      </c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V224" s="60"/>
      <c r="BW224" s="60"/>
      <c r="BX224" s="60"/>
      <c r="BY224" s="60"/>
      <c r="BZ224" s="60"/>
      <c r="CA224" s="60"/>
      <c r="CB224" s="60"/>
      <c r="CC224" s="60"/>
      <c r="CD224" s="60"/>
      <c r="CE224" s="60"/>
      <c r="CF224" s="60"/>
      <c r="CG224" s="60"/>
      <c r="CH224" s="60"/>
      <c r="CI224" s="60"/>
      <c r="CJ224" s="60"/>
      <c r="CK224" s="60"/>
      <c r="CL224" s="60"/>
      <c r="CM224" s="60"/>
      <c r="CN224" s="60"/>
      <c r="CO224" s="60"/>
      <c r="CP224" s="60"/>
      <c r="CQ224" s="60"/>
      <c r="CR224" s="60"/>
      <c r="CS224" s="60"/>
      <c r="CT224" s="60"/>
      <c r="CU224" s="60"/>
      <c r="CV224" s="60"/>
      <c r="CW224" s="60"/>
      <c r="CX224" s="60"/>
      <c r="CY224" s="60"/>
      <c r="CZ224" s="60"/>
      <c r="DA224" s="60"/>
      <c r="DB224" s="60"/>
      <c r="DC224" s="60"/>
      <c r="DD224" s="60"/>
      <c r="DE224" s="60"/>
      <c r="DF224" s="60"/>
      <c r="DG224" s="60"/>
      <c r="DH224" s="60"/>
      <c r="DI224" s="60"/>
      <c r="DJ224" s="60"/>
      <c r="DK224" s="60"/>
      <c r="DL224" s="60"/>
      <c r="DM224" s="60"/>
      <c r="DN224" s="60"/>
      <c r="DO224" s="60"/>
      <c r="DP224" s="60"/>
      <c r="DQ224" s="60"/>
      <c r="DR224" s="60"/>
      <c r="DS224" s="60"/>
      <c r="DT224" s="60"/>
      <c r="DU224" s="60"/>
      <c r="DV224" s="60"/>
      <c r="DW224" s="60"/>
      <c r="DX224" s="60"/>
      <c r="DY224" s="60"/>
      <c r="DZ224" s="60"/>
      <c r="EA224" s="60"/>
      <c r="EB224" s="60"/>
      <c r="EC224" s="60"/>
      <c r="ED224" s="60"/>
      <c r="EE224" s="60"/>
      <c r="EF224" s="60"/>
      <c r="EG224" s="60"/>
      <c r="EH224" s="60"/>
      <c r="EI224" s="60"/>
      <c r="EJ224" s="60"/>
      <c r="EK224" s="60"/>
      <c r="EL224" s="60"/>
      <c r="EM224" s="60"/>
      <c r="EN224" s="60"/>
      <c r="EO224" s="60"/>
      <c r="EP224" s="60"/>
      <c r="EQ224" s="60"/>
      <c r="ER224" s="60"/>
      <c r="ES224" s="60"/>
      <c r="ET224" s="60"/>
      <c r="EU224" s="60"/>
      <c r="EV224" s="60"/>
      <c r="EW224" s="60"/>
      <c r="EX224" s="60"/>
      <c r="EY224" s="60"/>
      <c r="EZ224" s="60"/>
      <c r="FA224" s="60"/>
      <c r="FB224" s="60"/>
      <c r="FC224" s="60"/>
      <c r="FD224" s="60"/>
      <c r="FE224" s="60"/>
      <c r="FF224" s="60"/>
      <c r="FG224" s="60"/>
      <c r="FH224" s="60"/>
      <c r="FI224" s="60"/>
      <c r="FJ224" s="60"/>
      <c r="FK224" s="60"/>
      <c r="FL224" s="60"/>
      <c r="FM224" s="60"/>
      <c r="FN224" s="60"/>
      <c r="FO224" s="60"/>
      <c r="FP224" s="60"/>
      <c r="FQ224" s="60"/>
      <c r="FR224" s="60"/>
      <c r="FS224" s="60"/>
      <c r="FT224" s="60"/>
      <c r="FU224" s="60"/>
      <c r="FV224" s="60"/>
      <c r="FW224" s="60"/>
      <c r="FX224" s="60"/>
      <c r="FY224" s="60"/>
      <c r="FZ224" s="60"/>
      <c r="GA224" s="60"/>
      <c r="GB224" s="60"/>
      <c r="GC224" s="60"/>
      <c r="GD224" s="60"/>
      <c r="GE224" s="60"/>
      <c r="GF224" s="60"/>
      <c r="GG224" s="60"/>
      <c r="GH224" s="60"/>
      <c r="GI224" s="60"/>
      <c r="GJ224" s="60"/>
      <c r="GK224" s="60"/>
      <c r="GL224" s="60"/>
      <c r="GM224" s="60"/>
      <c r="GN224" s="60"/>
      <c r="GO224" s="60"/>
      <c r="GP224" s="60"/>
      <c r="GQ224" s="60"/>
      <c r="GR224" s="60"/>
      <c r="GS224" s="60">
        <v>8.19986435367945</v>
      </c>
      <c r="GT224" s="60">
        <v>277.089436066448</v>
      </c>
      <c r="GU224" s="60">
        <v>8.1961155443606906</v>
      </c>
      <c r="GV224" s="60">
        <v>277.089436066448</v>
      </c>
      <c r="GW224" s="60">
        <v>8.1894566777470992</v>
      </c>
      <c r="GX224" s="60">
        <v>276.04132703492201</v>
      </c>
      <c r="GY224" s="60">
        <v>8.2064656581092699</v>
      </c>
      <c r="GZ224" s="60">
        <v>276.04132703492201</v>
      </c>
      <c r="HA224" s="60">
        <v>8.1163527075466497</v>
      </c>
      <c r="HB224" s="60">
        <v>276.04132703492201</v>
      </c>
      <c r="HC224" s="60">
        <v>8.2795696283097193</v>
      </c>
      <c r="HD224" s="60">
        <v>276.04132703492201</v>
      </c>
      <c r="HE224" s="60"/>
      <c r="HF224" s="60"/>
      <c r="HG224" s="60"/>
      <c r="HH224" s="60"/>
      <c r="HI224" s="60"/>
      <c r="HJ224" s="60"/>
      <c r="HK224" s="60"/>
      <c r="HL224" s="60">
        <v>-6.5409602088483997E-3</v>
      </c>
      <c r="HM224" s="60">
        <v>-3.7488093187576501E-3</v>
      </c>
      <c r="HN224" s="60">
        <v>-3.7488093187576501E-3</v>
      </c>
      <c r="HO224" s="60">
        <v>8.19986435367945</v>
      </c>
    </row>
    <row r="225" spans="1:223" ht="12" customHeight="1" x14ac:dyDescent="0.35">
      <c r="A225" s="61">
        <v>163</v>
      </c>
      <c r="B225" s="83">
        <v>7.9970302495316696</v>
      </c>
      <c r="C225" s="83">
        <v>8.0041759696178296</v>
      </c>
      <c r="D225" s="83">
        <v>-7.14572008615644E-3</v>
      </c>
      <c r="E225" s="83">
        <v>-0.17339202867068201</v>
      </c>
      <c r="F225" s="83">
        <v>-0.17579885177181001</v>
      </c>
      <c r="G225" s="83">
        <v>-0.175459107692544</v>
      </c>
      <c r="H225" s="83">
        <v>2.71941191460668E-2</v>
      </c>
      <c r="I225" s="83">
        <v>4.3196730935389797E-4</v>
      </c>
      <c r="J225" s="83">
        <v>-2.9335961076340001E-2</v>
      </c>
      <c r="K225" s="83">
        <v>-7.3454737751830696E-3</v>
      </c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V225" s="60"/>
      <c r="BW225" s="60"/>
      <c r="BX225" s="60"/>
      <c r="BY225" s="60"/>
      <c r="BZ225" s="60"/>
      <c r="CA225" s="60"/>
      <c r="CB225" s="60"/>
      <c r="CC225" s="60"/>
      <c r="CD225" s="60"/>
      <c r="CE225" s="60"/>
      <c r="CF225" s="60"/>
      <c r="CG225" s="60"/>
      <c r="CH225" s="60"/>
      <c r="CI225" s="60"/>
      <c r="CJ225" s="60"/>
      <c r="CK225" s="60"/>
      <c r="CL225" s="60"/>
      <c r="CM225" s="60"/>
      <c r="CN225" s="60"/>
      <c r="CO225" s="60"/>
      <c r="CP225" s="60"/>
      <c r="CQ225" s="60"/>
      <c r="CR225" s="60"/>
      <c r="CS225" s="60"/>
      <c r="CT225" s="60"/>
      <c r="CU225" s="60"/>
      <c r="CV225" s="60"/>
      <c r="CW225" s="60"/>
      <c r="CX225" s="60"/>
      <c r="CY225" s="60"/>
      <c r="CZ225" s="60"/>
      <c r="DA225" s="60"/>
      <c r="DB225" s="60"/>
      <c r="DC225" s="60"/>
      <c r="DD225" s="60"/>
      <c r="DE225" s="60"/>
      <c r="DF225" s="60"/>
      <c r="DG225" s="60"/>
      <c r="DH225" s="60"/>
      <c r="DI225" s="60"/>
      <c r="DJ225" s="60"/>
      <c r="DK225" s="60"/>
      <c r="DL225" s="60"/>
      <c r="DM225" s="60"/>
      <c r="DN225" s="60"/>
      <c r="DO225" s="60"/>
      <c r="DP225" s="60"/>
      <c r="DQ225" s="60"/>
      <c r="DR225" s="60"/>
      <c r="DS225" s="60"/>
      <c r="DT225" s="60"/>
      <c r="DU225" s="60"/>
      <c r="DV225" s="60"/>
      <c r="DW225" s="60"/>
      <c r="DX225" s="60"/>
      <c r="DY225" s="60"/>
      <c r="DZ225" s="60"/>
      <c r="EA225" s="60"/>
      <c r="EB225" s="60"/>
      <c r="EC225" s="60"/>
      <c r="ED225" s="60"/>
      <c r="EE225" s="60"/>
      <c r="EF225" s="60"/>
      <c r="EG225" s="60"/>
      <c r="EH225" s="60"/>
      <c r="EI225" s="60"/>
      <c r="EJ225" s="60"/>
      <c r="EK225" s="60"/>
      <c r="EL225" s="60"/>
      <c r="EM225" s="60"/>
      <c r="EN225" s="60"/>
      <c r="EO225" s="60"/>
      <c r="EP225" s="60"/>
      <c r="EQ225" s="60"/>
      <c r="ER225" s="60"/>
      <c r="ES225" s="60"/>
      <c r="ET225" s="60"/>
      <c r="EU225" s="60"/>
      <c r="EV225" s="60"/>
      <c r="EW225" s="60"/>
      <c r="EX225" s="60"/>
      <c r="EY225" s="60"/>
      <c r="EZ225" s="60"/>
      <c r="FA225" s="60"/>
      <c r="FB225" s="60"/>
      <c r="FC225" s="60"/>
      <c r="FD225" s="60"/>
      <c r="FE225" s="60"/>
      <c r="FF225" s="60"/>
      <c r="FG225" s="60"/>
      <c r="FH225" s="60"/>
      <c r="FI225" s="60"/>
      <c r="FJ225" s="60"/>
      <c r="FK225" s="60"/>
      <c r="FL225" s="60"/>
      <c r="FM225" s="60"/>
      <c r="FN225" s="60"/>
      <c r="FO225" s="60"/>
      <c r="FP225" s="60"/>
      <c r="FQ225" s="60"/>
      <c r="FR225" s="60"/>
      <c r="FS225" s="60"/>
      <c r="FT225" s="60"/>
      <c r="FU225" s="60"/>
      <c r="FV225" s="60"/>
      <c r="FW225" s="60"/>
      <c r="FX225" s="60"/>
      <c r="FY225" s="60"/>
      <c r="FZ225" s="60"/>
      <c r="GA225" s="60"/>
      <c r="GB225" s="60"/>
      <c r="GC225" s="60"/>
      <c r="GD225" s="60"/>
      <c r="GE225" s="60"/>
      <c r="GF225" s="60"/>
      <c r="GG225" s="60"/>
      <c r="GH225" s="60"/>
      <c r="GI225" s="60"/>
      <c r="GJ225" s="60"/>
      <c r="GK225" s="60"/>
      <c r="GL225" s="60"/>
      <c r="GM225" s="60"/>
      <c r="GN225" s="60"/>
      <c r="GO225" s="60"/>
      <c r="GP225" s="60"/>
      <c r="GQ225" s="60"/>
      <c r="GR225" s="60"/>
      <c r="GS225" s="60">
        <v>8.1988793506841802</v>
      </c>
      <c r="GT225" s="60">
        <v>276.54698216527999</v>
      </c>
      <c r="GU225" s="60">
        <v>8.2018857057423702</v>
      </c>
      <c r="GV225" s="60">
        <v>276.54698216527999</v>
      </c>
      <c r="GW225" s="60">
        <v>8.1896772592653093</v>
      </c>
      <c r="GX225" s="60">
        <v>276.17325520199398</v>
      </c>
      <c r="GY225" s="60">
        <v>8.2067241943168092</v>
      </c>
      <c r="GZ225" s="60">
        <v>276.17325520199398</v>
      </c>
      <c r="HA225" s="60">
        <v>8.1165902865810793</v>
      </c>
      <c r="HB225" s="60">
        <v>276.17325520199398</v>
      </c>
      <c r="HC225" s="60">
        <v>8.2798111670010393</v>
      </c>
      <c r="HD225" s="60">
        <v>276.17325520199398</v>
      </c>
      <c r="HE225" s="60"/>
      <c r="HF225" s="60"/>
      <c r="HG225" s="60"/>
      <c r="HH225" s="60"/>
      <c r="HI225" s="60"/>
      <c r="HJ225" s="60"/>
      <c r="HK225" s="60"/>
      <c r="HL225" s="60">
        <v>3.6686987420671202E-3</v>
      </c>
      <c r="HM225" s="60">
        <v>3.0063550581900201E-3</v>
      </c>
      <c r="HN225" s="60">
        <v>3.0063550581900201E-3</v>
      </c>
      <c r="HO225" s="60">
        <v>8.1988793506841802</v>
      </c>
    </row>
    <row r="226" spans="1:223" ht="12" customHeight="1" x14ac:dyDescent="0.35">
      <c r="A226" s="61">
        <v>164</v>
      </c>
      <c r="B226" s="83">
        <v>8.1223033229104793</v>
      </c>
      <c r="C226" s="83">
        <v>8.1002221279489799</v>
      </c>
      <c r="D226" s="83">
        <v>2.2081194961495899E-2</v>
      </c>
      <c r="E226" s="83">
        <v>0.53580368999676298</v>
      </c>
      <c r="F226" s="83">
        <v>0.53720274426659498</v>
      </c>
      <c r="G226" s="83">
        <v>0.53644002544675295</v>
      </c>
      <c r="H226" s="83">
        <v>5.2018813525333499E-3</v>
      </c>
      <c r="I226" s="83">
        <v>7.5452205089304204E-4</v>
      </c>
      <c r="J226" s="83">
        <v>3.8791262821864597E-2</v>
      </c>
      <c r="K226" s="83">
        <v>2.2196659349856401E-2</v>
      </c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0"/>
      <c r="CF226" s="60"/>
      <c r="CG226" s="60"/>
      <c r="CH226" s="60"/>
      <c r="CI226" s="60"/>
      <c r="CJ226" s="60"/>
      <c r="CK226" s="60"/>
      <c r="CL226" s="60"/>
      <c r="CM226" s="60"/>
      <c r="CN226" s="60"/>
      <c r="CO226" s="60"/>
      <c r="CP226" s="60"/>
      <c r="CQ226" s="60"/>
      <c r="CR226" s="60"/>
      <c r="CS226" s="60"/>
      <c r="CT226" s="60"/>
      <c r="CU226" s="60"/>
      <c r="CV226" s="60"/>
      <c r="CW226" s="60"/>
      <c r="CX226" s="60"/>
      <c r="CY226" s="60"/>
      <c r="CZ226" s="60"/>
      <c r="DA226" s="60"/>
      <c r="DB226" s="60"/>
      <c r="DC226" s="60"/>
      <c r="DD226" s="60"/>
      <c r="DE226" s="60"/>
      <c r="DF226" s="60"/>
      <c r="DG226" s="60"/>
      <c r="DH226" s="60"/>
      <c r="DI226" s="60"/>
      <c r="DJ226" s="60"/>
      <c r="DK226" s="60"/>
      <c r="DL226" s="60"/>
      <c r="DM226" s="60"/>
      <c r="DN226" s="60"/>
      <c r="DO226" s="60"/>
      <c r="DP226" s="60"/>
      <c r="DQ226" s="60"/>
      <c r="DR226" s="60"/>
      <c r="DS226" s="60"/>
      <c r="DT226" s="60"/>
      <c r="DU226" s="60"/>
      <c r="DV226" s="60"/>
      <c r="DW226" s="60"/>
      <c r="DX226" s="60"/>
      <c r="DY226" s="60"/>
      <c r="DZ226" s="60"/>
      <c r="EA226" s="60"/>
      <c r="EB226" s="60"/>
      <c r="EC226" s="60"/>
      <c r="ED226" s="60"/>
      <c r="EE226" s="60"/>
      <c r="EF226" s="60"/>
      <c r="EG226" s="60"/>
      <c r="EH226" s="60"/>
      <c r="EI226" s="60"/>
      <c r="EJ226" s="60"/>
      <c r="EK226" s="60"/>
      <c r="EL226" s="60"/>
      <c r="EM226" s="60"/>
      <c r="EN226" s="60"/>
      <c r="EO226" s="60"/>
      <c r="EP226" s="60"/>
      <c r="EQ226" s="60"/>
      <c r="ER226" s="60"/>
      <c r="ES226" s="60"/>
      <c r="ET226" s="60"/>
      <c r="EU226" s="60"/>
      <c r="EV226" s="60"/>
      <c r="EW226" s="60"/>
      <c r="EX226" s="60"/>
      <c r="EY226" s="60"/>
      <c r="EZ226" s="60"/>
      <c r="FA226" s="60"/>
      <c r="FB226" s="60"/>
      <c r="FC226" s="60"/>
      <c r="FD226" s="60"/>
      <c r="FE226" s="60"/>
      <c r="FF226" s="60"/>
      <c r="FG226" s="60"/>
      <c r="FH226" s="60"/>
      <c r="FI226" s="60"/>
      <c r="FJ226" s="60"/>
      <c r="FK226" s="60"/>
      <c r="FL226" s="60"/>
      <c r="FM226" s="60"/>
      <c r="FN226" s="60"/>
      <c r="FO226" s="60"/>
      <c r="FP226" s="60"/>
      <c r="FQ226" s="60"/>
      <c r="FR226" s="60"/>
      <c r="FS226" s="60"/>
      <c r="FT226" s="60"/>
      <c r="FU226" s="60"/>
      <c r="FV226" s="60"/>
      <c r="FW226" s="60"/>
      <c r="FX226" s="60"/>
      <c r="FY226" s="60"/>
      <c r="FZ226" s="60"/>
      <c r="GA226" s="60"/>
      <c r="GB226" s="60"/>
      <c r="GC226" s="60"/>
      <c r="GD226" s="60"/>
      <c r="GE226" s="60"/>
      <c r="GF226" s="60"/>
      <c r="GG226" s="60"/>
      <c r="GH226" s="60"/>
      <c r="GI226" s="60"/>
      <c r="GJ226" s="60"/>
      <c r="GK226" s="60"/>
      <c r="GL226" s="60"/>
      <c r="GM226" s="60"/>
      <c r="GN226" s="60"/>
      <c r="GO226" s="60"/>
      <c r="GP226" s="60"/>
      <c r="GQ226" s="60"/>
      <c r="GR226" s="60"/>
      <c r="GS226" s="60">
        <v>8.1876305820136608</v>
      </c>
      <c r="GT226" s="60">
        <v>270.35213963385399</v>
      </c>
      <c r="GU226" s="60">
        <v>8.1732743939119796</v>
      </c>
      <c r="GV226" s="60">
        <v>270.35213963385399</v>
      </c>
      <c r="GW226" s="60">
        <v>8.1903019962379595</v>
      </c>
      <c r="GX226" s="60">
        <v>276.54698216527999</v>
      </c>
      <c r="GY226" s="60">
        <v>8.2074567051304008</v>
      </c>
      <c r="GZ226" s="60">
        <v>276.54698216527999</v>
      </c>
      <c r="HA226" s="60">
        <v>8.1172632648805791</v>
      </c>
      <c r="HB226" s="60">
        <v>276.54698216527999</v>
      </c>
      <c r="HC226" s="60">
        <v>8.2804954364877794</v>
      </c>
      <c r="HD226" s="60">
        <v>276.54698216527999</v>
      </c>
      <c r="HE226" s="60"/>
      <c r="HF226" s="60"/>
      <c r="HG226" s="60"/>
      <c r="HH226" s="60"/>
      <c r="HI226" s="60"/>
      <c r="HJ226" s="60"/>
      <c r="HK226" s="60"/>
      <c r="HL226" s="60">
        <v>-2.12653018317694E-2</v>
      </c>
      <c r="HM226" s="60">
        <v>-1.43561881016758E-2</v>
      </c>
      <c r="HN226" s="60">
        <v>-1.43561881016758E-2</v>
      </c>
      <c r="HO226" s="60">
        <v>8.1876305820136608</v>
      </c>
    </row>
    <row r="227" spans="1:223" ht="12" customHeight="1" x14ac:dyDescent="0.35">
      <c r="A227" s="61">
        <v>165</v>
      </c>
      <c r="B227" s="83">
        <v>8.1203944808092405</v>
      </c>
      <c r="C227" s="83">
        <v>8.1007673269621492</v>
      </c>
      <c r="D227" s="83">
        <v>1.9627153847094899E-2</v>
      </c>
      <c r="E227" s="83">
        <v>0.47625599401415802</v>
      </c>
      <c r="F227" s="83">
        <v>0.47748838991685399</v>
      </c>
      <c r="G227" s="83">
        <v>0.47675284631508102</v>
      </c>
      <c r="H227" s="83">
        <v>5.1553316222149202E-3</v>
      </c>
      <c r="I227" s="83">
        <v>5.9074080021591705E-4</v>
      </c>
      <c r="J227" s="83">
        <v>3.4319737676028798E-2</v>
      </c>
      <c r="K227" s="83">
        <v>1.9728862676722501E-2</v>
      </c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  <c r="BQ227" s="60"/>
      <c r="BR227" s="60"/>
      <c r="BS227" s="60"/>
      <c r="BT227" s="60"/>
      <c r="BU227" s="60"/>
      <c r="BV227" s="60"/>
      <c r="BW227" s="60"/>
      <c r="BX227" s="60"/>
      <c r="BY227" s="60"/>
      <c r="BZ227" s="60"/>
      <c r="CA227" s="60"/>
      <c r="CB227" s="60"/>
      <c r="CC227" s="60"/>
      <c r="CD227" s="60"/>
      <c r="CE227" s="60"/>
      <c r="CF227" s="60"/>
      <c r="CG227" s="60"/>
      <c r="CH227" s="60"/>
      <c r="CI227" s="60"/>
      <c r="CJ227" s="60"/>
      <c r="CK227" s="60"/>
      <c r="CL227" s="60"/>
      <c r="CM227" s="60"/>
      <c r="CN227" s="60"/>
      <c r="CO227" s="60"/>
      <c r="CP227" s="60"/>
      <c r="CQ227" s="60"/>
      <c r="CR227" s="60"/>
      <c r="CS227" s="60"/>
      <c r="CT227" s="60"/>
      <c r="CU227" s="60"/>
      <c r="CV227" s="60"/>
      <c r="CW227" s="60"/>
      <c r="CX227" s="60"/>
      <c r="CY227" s="60"/>
      <c r="CZ227" s="60"/>
      <c r="DA227" s="60"/>
      <c r="DB227" s="60"/>
      <c r="DC227" s="60"/>
      <c r="DD227" s="60"/>
      <c r="DE227" s="60"/>
      <c r="DF227" s="60"/>
      <c r="DG227" s="60"/>
      <c r="DH227" s="60"/>
      <c r="DI227" s="60"/>
      <c r="DJ227" s="60"/>
      <c r="DK227" s="60"/>
      <c r="DL227" s="60"/>
      <c r="DM227" s="60"/>
      <c r="DN227" s="60"/>
      <c r="DO227" s="60"/>
      <c r="DP227" s="60"/>
      <c r="DQ227" s="60"/>
      <c r="DR227" s="60"/>
      <c r="DS227" s="60"/>
      <c r="DT227" s="60"/>
      <c r="DU227" s="60"/>
      <c r="DV227" s="60"/>
      <c r="DW227" s="60"/>
      <c r="DX227" s="60"/>
      <c r="DY227" s="60"/>
      <c r="DZ227" s="60"/>
      <c r="EA227" s="60"/>
      <c r="EB227" s="60"/>
      <c r="EC227" s="60"/>
      <c r="ED227" s="60"/>
      <c r="EE227" s="60"/>
      <c r="EF227" s="60"/>
      <c r="EG227" s="60"/>
      <c r="EH227" s="60"/>
      <c r="EI227" s="60"/>
      <c r="EJ227" s="60"/>
      <c r="EK227" s="60"/>
      <c r="EL227" s="60"/>
      <c r="EM227" s="60"/>
      <c r="EN227" s="60"/>
      <c r="EO227" s="60"/>
      <c r="EP227" s="60"/>
      <c r="EQ227" s="60"/>
      <c r="ER227" s="60"/>
      <c r="ES227" s="60"/>
      <c r="ET227" s="60"/>
      <c r="EU227" s="60"/>
      <c r="EV227" s="60"/>
      <c r="EW227" s="60"/>
      <c r="EX227" s="60"/>
      <c r="EY227" s="60"/>
      <c r="EZ227" s="60"/>
      <c r="FA227" s="60"/>
      <c r="FB227" s="60"/>
      <c r="FC227" s="60"/>
      <c r="FD227" s="60"/>
      <c r="FE227" s="60"/>
      <c r="FF227" s="60"/>
      <c r="FG227" s="60"/>
      <c r="FH227" s="60"/>
      <c r="FI227" s="60"/>
      <c r="FJ227" s="60"/>
      <c r="FK227" s="60"/>
      <c r="FL227" s="60"/>
      <c r="FM227" s="60"/>
      <c r="FN227" s="60"/>
      <c r="FO227" s="60"/>
      <c r="FP227" s="60"/>
      <c r="FQ227" s="60"/>
      <c r="FR227" s="60"/>
      <c r="FS227" s="60"/>
      <c r="FT227" s="60"/>
      <c r="FU227" s="60"/>
      <c r="FV227" s="60"/>
      <c r="FW227" s="60"/>
      <c r="FX227" s="60"/>
      <c r="FY227" s="60"/>
      <c r="FZ227" s="60"/>
      <c r="GA227" s="60"/>
      <c r="GB227" s="60"/>
      <c r="GC227" s="60"/>
      <c r="GD227" s="60"/>
      <c r="GE227" s="60"/>
      <c r="GF227" s="60"/>
      <c r="GG227" s="60"/>
      <c r="GH227" s="60"/>
      <c r="GI227" s="60"/>
      <c r="GJ227" s="60"/>
      <c r="GK227" s="60"/>
      <c r="GL227" s="60"/>
      <c r="GM227" s="60"/>
      <c r="GN227" s="60"/>
      <c r="GO227" s="60"/>
      <c r="GP227" s="60"/>
      <c r="GQ227" s="60"/>
      <c r="GR227" s="60"/>
      <c r="GS227" s="60">
        <v>8.1993485098025296</v>
      </c>
      <c r="GT227" s="60">
        <v>276.80535416540499</v>
      </c>
      <c r="GU227" s="60">
        <v>8.1748385989234809</v>
      </c>
      <c r="GV227" s="60">
        <v>276.80535416540499</v>
      </c>
      <c r="GW227" s="60">
        <v>8.1907337922167898</v>
      </c>
      <c r="GX227" s="60">
        <v>276.80535416540499</v>
      </c>
      <c r="GY227" s="60">
        <v>8.2079632273882606</v>
      </c>
      <c r="GZ227" s="60">
        <v>276.80535416540499</v>
      </c>
      <c r="HA227" s="60">
        <v>8.1177284889027099</v>
      </c>
      <c r="HB227" s="60">
        <v>276.80535416540499</v>
      </c>
      <c r="HC227" s="60">
        <v>8.2809685307023404</v>
      </c>
      <c r="HD227" s="60">
        <v>276.80535416540499</v>
      </c>
      <c r="HE227" s="60"/>
      <c r="HF227" s="60"/>
      <c r="HG227" s="60"/>
      <c r="HH227" s="60"/>
      <c r="HI227" s="60"/>
      <c r="HJ227" s="60"/>
      <c r="HK227" s="60"/>
      <c r="HL227" s="60">
        <v>-3.01868616733241E-2</v>
      </c>
      <c r="HM227" s="60">
        <v>-2.4509910879047001E-2</v>
      </c>
      <c r="HN227" s="60">
        <v>-2.4509910879047001E-2</v>
      </c>
      <c r="HO227" s="60">
        <v>8.1993485098025296</v>
      </c>
    </row>
    <row r="228" spans="1:223" ht="12" customHeight="1" x14ac:dyDescent="0.35">
      <c r="A228" s="61">
        <v>166</v>
      </c>
      <c r="B228" s="83">
        <v>8.1139071572258299</v>
      </c>
      <c r="C228" s="83">
        <v>8.1000928400707295</v>
      </c>
      <c r="D228" s="83">
        <v>1.38143171551022E-2</v>
      </c>
      <c r="E228" s="83">
        <v>0.33520659182603901</v>
      </c>
      <c r="F228" s="83">
        <v>0.33608374712873001</v>
      </c>
      <c r="G228" s="83">
        <v>0.33548908450419102</v>
      </c>
      <c r="H228" s="83">
        <v>5.21304974061254E-3</v>
      </c>
      <c r="I228" s="83">
        <v>2.95955772392101E-4</v>
      </c>
      <c r="J228" s="83">
        <v>2.4286184452645101E-2</v>
      </c>
      <c r="K228" s="83">
        <v>1.3886709261214301E-2</v>
      </c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  <c r="CL228" s="60"/>
      <c r="CM228" s="60"/>
      <c r="CN228" s="60"/>
      <c r="CO228" s="60"/>
      <c r="CP228" s="60"/>
      <c r="CQ228" s="60"/>
      <c r="CR228" s="60"/>
      <c r="CS228" s="60"/>
      <c r="CT228" s="60"/>
      <c r="CU228" s="60"/>
      <c r="CV228" s="60"/>
      <c r="CW228" s="60"/>
      <c r="CX228" s="60"/>
      <c r="CY228" s="60"/>
      <c r="CZ228" s="60"/>
      <c r="DA228" s="60"/>
      <c r="DB228" s="60"/>
      <c r="DC228" s="60"/>
      <c r="DD228" s="60"/>
      <c r="DE228" s="60"/>
      <c r="DF228" s="60"/>
      <c r="DG228" s="60"/>
      <c r="DH228" s="60"/>
      <c r="DI228" s="60"/>
      <c r="DJ228" s="60"/>
      <c r="DK228" s="60"/>
      <c r="DL228" s="60"/>
      <c r="DM228" s="60"/>
      <c r="DN228" s="60"/>
      <c r="DO228" s="60"/>
      <c r="DP228" s="60"/>
      <c r="DQ228" s="60"/>
      <c r="DR228" s="60"/>
      <c r="DS228" s="60"/>
      <c r="DT228" s="60"/>
      <c r="DU228" s="60"/>
      <c r="DV228" s="60"/>
      <c r="DW228" s="60"/>
      <c r="DX228" s="60"/>
      <c r="DY228" s="60"/>
      <c r="DZ228" s="60"/>
      <c r="EA228" s="60"/>
      <c r="EB228" s="60"/>
      <c r="EC228" s="60"/>
      <c r="ED228" s="60"/>
      <c r="EE228" s="60"/>
      <c r="EF228" s="60"/>
      <c r="EG228" s="60"/>
      <c r="EH228" s="60"/>
      <c r="EI228" s="60"/>
      <c r="EJ228" s="60"/>
      <c r="EK228" s="60"/>
      <c r="EL228" s="60"/>
      <c r="EM228" s="60"/>
      <c r="EN228" s="60"/>
      <c r="EO228" s="60"/>
      <c r="EP228" s="60"/>
      <c r="EQ228" s="60"/>
      <c r="ER228" s="60"/>
      <c r="ES228" s="60"/>
      <c r="ET228" s="60"/>
      <c r="EU228" s="60"/>
      <c r="EV228" s="60"/>
      <c r="EW228" s="60"/>
      <c r="EX228" s="60"/>
      <c r="EY228" s="60"/>
      <c r="EZ228" s="60"/>
      <c r="FA228" s="60"/>
      <c r="FB228" s="60"/>
      <c r="FC228" s="60"/>
      <c r="FD228" s="60"/>
      <c r="FE228" s="60"/>
      <c r="FF228" s="60"/>
      <c r="FG228" s="60"/>
      <c r="FH228" s="60"/>
      <c r="FI228" s="60"/>
      <c r="FJ228" s="60"/>
      <c r="FK228" s="60"/>
      <c r="FL228" s="60"/>
      <c r="FM228" s="60"/>
      <c r="FN228" s="60"/>
      <c r="FO228" s="60"/>
      <c r="FP228" s="60"/>
      <c r="FQ228" s="60"/>
      <c r="FR228" s="60"/>
      <c r="FS228" s="60"/>
      <c r="FT228" s="60"/>
      <c r="FU228" s="60"/>
      <c r="FV228" s="60"/>
      <c r="FW228" s="60"/>
      <c r="FX228" s="60"/>
      <c r="FY228" s="60"/>
      <c r="FZ228" s="60"/>
      <c r="GA228" s="60"/>
      <c r="GB228" s="60"/>
      <c r="GC228" s="60"/>
      <c r="GD228" s="60"/>
      <c r="GE228" s="60"/>
      <c r="GF228" s="60"/>
      <c r="GG228" s="60"/>
      <c r="GH228" s="60"/>
      <c r="GI228" s="60"/>
      <c r="GJ228" s="60"/>
      <c r="GK228" s="60"/>
      <c r="GL228" s="60"/>
      <c r="GM228" s="60"/>
      <c r="GN228" s="60"/>
      <c r="GO228" s="60"/>
      <c r="GP228" s="60"/>
      <c r="GQ228" s="60"/>
      <c r="GR228" s="60"/>
      <c r="GS228" s="60">
        <v>8.1969103822729892</v>
      </c>
      <c r="GT228" s="60">
        <v>275.46264577131899</v>
      </c>
      <c r="GU228" s="60">
        <v>8.1728016083228106</v>
      </c>
      <c r="GV228" s="60">
        <v>275.46264577131899</v>
      </c>
      <c r="GW228" s="60">
        <v>8.1908372015046105</v>
      </c>
      <c r="GX228" s="60">
        <v>276.86723858328099</v>
      </c>
      <c r="GY228" s="60">
        <v>8.2080845610208595</v>
      </c>
      <c r="GZ228" s="60">
        <v>276.86723858328099</v>
      </c>
      <c r="HA228" s="60">
        <v>8.1178399139493305</v>
      </c>
      <c r="HB228" s="60">
        <v>276.86723858328099</v>
      </c>
      <c r="HC228" s="60">
        <v>8.2810818485761395</v>
      </c>
      <c r="HD228" s="60">
        <v>276.86723858328099</v>
      </c>
      <c r="HE228" s="60"/>
      <c r="HF228" s="60"/>
      <c r="HG228" s="60"/>
      <c r="HH228" s="60"/>
      <c r="HI228" s="60"/>
      <c r="HJ228" s="60"/>
      <c r="HK228" s="60"/>
      <c r="HL228" s="60">
        <v>-2.9130905111527099E-2</v>
      </c>
      <c r="HM228" s="60">
        <v>-2.4108773950176899E-2</v>
      </c>
      <c r="HN228" s="60">
        <v>-2.4108773950176899E-2</v>
      </c>
      <c r="HO228" s="60">
        <v>8.1969103822729892</v>
      </c>
    </row>
    <row r="229" spans="1:223" ht="12" customHeight="1" x14ac:dyDescent="0.35">
      <c r="A229" s="61">
        <v>167</v>
      </c>
      <c r="B229" s="83">
        <v>8.1047930785513707</v>
      </c>
      <c r="C229" s="83">
        <v>8.1424265272233693</v>
      </c>
      <c r="D229" s="83">
        <v>-3.7633448671995098E-2</v>
      </c>
      <c r="E229" s="83">
        <v>-0.91318158736065103</v>
      </c>
      <c r="F229" s="83">
        <v>-0.91511093452889303</v>
      </c>
      <c r="G229" s="83">
        <v>-0.91481353677813004</v>
      </c>
      <c r="H229" s="83">
        <v>4.2121960396302302E-3</v>
      </c>
      <c r="I229" s="83">
        <v>1.7711659983166599E-3</v>
      </c>
      <c r="J229" s="83">
        <v>-5.9498150878414299E-2</v>
      </c>
      <c r="K229" s="83">
        <v>-3.7792638674948899E-2</v>
      </c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  <c r="BJ229" s="60"/>
      <c r="BK229" s="60"/>
      <c r="BL229" s="60"/>
      <c r="BM229" s="60"/>
      <c r="BN229" s="60"/>
      <c r="BO229" s="60"/>
      <c r="BP229" s="60"/>
      <c r="BQ229" s="60"/>
      <c r="BR229" s="60"/>
      <c r="BS229" s="60"/>
      <c r="BT229" s="60"/>
      <c r="BU229" s="60"/>
      <c r="BV229" s="60"/>
      <c r="BW229" s="60"/>
      <c r="BX229" s="60"/>
      <c r="BY229" s="60"/>
      <c r="BZ229" s="60"/>
      <c r="CA229" s="60"/>
      <c r="CB229" s="60"/>
      <c r="CC229" s="60"/>
      <c r="CD229" s="60"/>
      <c r="CE229" s="60"/>
      <c r="CF229" s="60"/>
      <c r="CG229" s="60"/>
      <c r="CH229" s="60"/>
      <c r="CI229" s="60"/>
      <c r="CJ229" s="60"/>
      <c r="CK229" s="60"/>
      <c r="CL229" s="60"/>
      <c r="CM229" s="60"/>
      <c r="CN229" s="60"/>
      <c r="CO229" s="60"/>
      <c r="CP229" s="60"/>
      <c r="CQ229" s="60"/>
      <c r="CR229" s="60"/>
      <c r="CS229" s="60"/>
      <c r="CT229" s="60"/>
      <c r="CU229" s="60"/>
      <c r="CV229" s="60"/>
      <c r="CW229" s="60"/>
      <c r="CX229" s="60"/>
      <c r="CY229" s="60"/>
      <c r="CZ229" s="60"/>
      <c r="DA229" s="60"/>
      <c r="DB229" s="60"/>
      <c r="DC229" s="60"/>
      <c r="DD229" s="60"/>
      <c r="DE229" s="60"/>
      <c r="DF229" s="60"/>
      <c r="DG229" s="60"/>
      <c r="DH229" s="60"/>
      <c r="DI229" s="60"/>
      <c r="DJ229" s="60"/>
      <c r="DK229" s="60"/>
      <c r="DL229" s="60"/>
      <c r="DM229" s="60"/>
      <c r="DN229" s="60"/>
      <c r="DO229" s="60"/>
      <c r="DP229" s="60"/>
      <c r="DQ229" s="60"/>
      <c r="DR229" s="60"/>
      <c r="DS229" s="60"/>
      <c r="DT229" s="60"/>
      <c r="DU229" s="60"/>
      <c r="DV229" s="60"/>
      <c r="DW229" s="60"/>
      <c r="DX229" s="60"/>
      <c r="DY229" s="60"/>
      <c r="DZ229" s="60"/>
      <c r="EA229" s="60"/>
      <c r="EB229" s="60"/>
      <c r="EC229" s="60"/>
      <c r="ED229" s="60"/>
      <c r="EE229" s="60"/>
      <c r="EF229" s="60"/>
      <c r="EG229" s="60"/>
      <c r="EH229" s="60"/>
      <c r="EI229" s="60"/>
      <c r="EJ229" s="60"/>
      <c r="EK229" s="60"/>
      <c r="EL229" s="60"/>
      <c r="EM229" s="60"/>
      <c r="EN229" s="60"/>
      <c r="EO229" s="60"/>
      <c r="EP229" s="60"/>
      <c r="EQ229" s="60"/>
      <c r="ER229" s="60"/>
      <c r="ES229" s="60"/>
      <c r="ET229" s="60"/>
      <c r="EU229" s="60"/>
      <c r="EV229" s="60"/>
      <c r="EW229" s="60"/>
      <c r="EX229" s="60"/>
      <c r="EY229" s="60"/>
      <c r="EZ229" s="60"/>
      <c r="FA229" s="60"/>
      <c r="FB229" s="60"/>
      <c r="FC229" s="60"/>
      <c r="FD229" s="60"/>
      <c r="FE229" s="60"/>
      <c r="FF229" s="60"/>
      <c r="FG229" s="60"/>
      <c r="FH229" s="60"/>
      <c r="FI229" s="60"/>
      <c r="FJ229" s="60"/>
      <c r="FK229" s="60"/>
      <c r="FL229" s="60"/>
      <c r="FM229" s="60"/>
      <c r="FN229" s="60"/>
      <c r="FO229" s="60"/>
      <c r="FP229" s="60"/>
      <c r="FQ229" s="60"/>
      <c r="FR229" s="60"/>
      <c r="FS229" s="60"/>
      <c r="FT229" s="60"/>
      <c r="FU229" s="60"/>
      <c r="FV229" s="60"/>
      <c r="FW229" s="60"/>
      <c r="FX229" s="60"/>
      <c r="FY229" s="60"/>
      <c r="FZ229" s="60"/>
      <c r="GA229" s="60"/>
      <c r="GB229" s="60"/>
      <c r="GC229" s="60"/>
      <c r="GD229" s="60"/>
      <c r="GE229" s="60"/>
      <c r="GF229" s="60"/>
      <c r="GG229" s="60"/>
      <c r="GH229" s="60"/>
      <c r="GI229" s="60"/>
      <c r="GJ229" s="60"/>
      <c r="GK229" s="60"/>
      <c r="GL229" s="60"/>
      <c r="GM229" s="60"/>
      <c r="GN229" s="60"/>
      <c r="GO229" s="60"/>
      <c r="GP229" s="60"/>
      <c r="GQ229" s="60"/>
      <c r="GR229" s="60"/>
      <c r="GS229" s="60">
        <v>8.1553376805165403</v>
      </c>
      <c r="GT229" s="60">
        <v>252.56802072120499</v>
      </c>
      <c r="GU229" s="60">
        <v>8.0745014376602295</v>
      </c>
      <c r="GV229" s="60">
        <v>252.56802072120499</v>
      </c>
      <c r="GW229" s="60">
        <v>8.1912084537608703</v>
      </c>
      <c r="GX229" s="60">
        <v>277.089436066448</v>
      </c>
      <c r="GY229" s="60">
        <v>8.2085202535980297</v>
      </c>
      <c r="GZ229" s="60">
        <v>277.089436066448</v>
      </c>
      <c r="HA229" s="60">
        <v>8.1182399758502406</v>
      </c>
      <c r="HB229" s="60">
        <v>277.089436066448</v>
      </c>
      <c r="HC229" s="60">
        <v>8.2814887315086505</v>
      </c>
      <c r="HD229" s="60">
        <v>277.089436066448</v>
      </c>
      <c r="HE229" s="60"/>
      <c r="HF229" s="60"/>
      <c r="HG229" s="60"/>
      <c r="HH229" s="60"/>
      <c r="HI229" s="60"/>
      <c r="HJ229" s="60"/>
      <c r="HK229" s="60"/>
      <c r="HL229" s="60">
        <v>-7.7290566082051093E-2</v>
      </c>
      <c r="HM229" s="60">
        <v>-8.0836242856310705E-2</v>
      </c>
      <c r="HN229" s="60">
        <v>-8.0836242856310705E-2</v>
      </c>
      <c r="HO229" s="60">
        <v>8.1553376805165403</v>
      </c>
    </row>
    <row r="230" spans="1:223" ht="12" customHeight="1" x14ac:dyDescent="0.35">
      <c r="A230" s="61">
        <v>168</v>
      </c>
      <c r="B230" s="83">
        <v>8.1033047860307406</v>
      </c>
      <c r="C230" s="83">
        <v>8.1395951881466999</v>
      </c>
      <c r="D230" s="83">
        <v>-3.6290402115962898E-2</v>
      </c>
      <c r="E230" s="83">
        <v>-0.88059235014707005</v>
      </c>
      <c r="F230" s="83">
        <v>-0.88240883374211199</v>
      </c>
      <c r="G230" s="83">
        <v>-0.88201844237049298</v>
      </c>
      <c r="H230" s="83">
        <v>4.1128643857258297E-3</v>
      </c>
      <c r="I230" s="83">
        <v>1.6078442094746299E-3</v>
      </c>
      <c r="J230" s="83">
        <v>-5.66819522191159E-2</v>
      </c>
      <c r="K230" s="83">
        <v>-3.6440276029450401E-2</v>
      </c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0"/>
      <c r="CF230" s="60"/>
      <c r="CG230" s="60"/>
      <c r="CH230" s="60"/>
      <c r="CI230" s="60"/>
      <c r="CJ230" s="60"/>
      <c r="CK230" s="60"/>
      <c r="CL230" s="60"/>
      <c r="CM230" s="60"/>
      <c r="CN230" s="60"/>
      <c r="CO230" s="60"/>
      <c r="CP230" s="60"/>
      <c r="CQ230" s="60"/>
      <c r="CR230" s="60"/>
      <c r="CS230" s="60"/>
      <c r="CT230" s="60"/>
      <c r="CU230" s="60"/>
      <c r="CV230" s="60"/>
      <c r="CW230" s="60"/>
      <c r="CX230" s="60"/>
      <c r="CY230" s="60"/>
      <c r="CZ230" s="60"/>
      <c r="DA230" s="60"/>
      <c r="DB230" s="60"/>
      <c r="DC230" s="60"/>
      <c r="DD230" s="60"/>
      <c r="DE230" s="60"/>
      <c r="DF230" s="60"/>
      <c r="DG230" s="60"/>
      <c r="DH230" s="60"/>
      <c r="DI230" s="60"/>
      <c r="DJ230" s="60"/>
      <c r="DK230" s="60"/>
      <c r="DL230" s="60"/>
      <c r="DM230" s="60"/>
      <c r="DN230" s="60"/>
      <c r="DO230" s="60"/>
      <c r="DP230" s="60"/>
      <c r="DQ230" s="60"/>
      <c r="DR230" s="60"/>
      <c r="DS230" s="60"/>
      <c r="DT230" s="60"/>
      <c r="DU230" s="60"/>
      <c r="DV230" s="60"/>
      <c r="DW230" s="60"/>
      <c r="DX230" s="60"/>
      <c r="DY230" s="60"/>
      <c r="DZ230" s="60"/>
      <c r="EA230" s="60"/>
      <c r="EB230" s="60"/>
      <c r="EC230" s="60"/>
      <c r="ED230" s="60"/>
      <c r="EE230" s="60"/>
      <c r="EF230" s="60"/>
      <c r="EG230" s="60"/>
      <c r="EH230" s="60"/>
      <c r="EI230" s="60"/>
      <c r="EJ230" s="60"/>
      <c r="EK230" s="60"/>
      <c r="EL230" s="60"/>
      <c r="EM230" s="60"/>
      <c r="EN230" s="60"/>
      <c r="EO230" s="60"/>
      <c r="EP230" s="60"/>
      <c r="EQ230" s="60"/>
      <c r="ER230" s="60"/>
      <c r="ES230" s="60"/>
      <c r="ET230" s="60"/>
      <c r="EU230" s="60"/>
      <c r="EV230" s="60"/>
      <c r="EW230" s="60"/>
      <c r="EX230" s="60"/>
      <c r="EY230" s="60"/>
      <c r="EZ230" s="60"/>
      <c r="FA230" s="60"/>
      <c r="FB230" s="60"/>
      <c r="FC230" s="60"/>
      <c r="FD230" s="60"/>
      <c r="FE230" s="60"/>
      <c r="FF230" s="60"/>
      <c r="FG230" s="60"/>
      <c r="FH230" s="60"/>
      <c r="FI230" s="60"/>
      <c r="FJ230" s="60"/>
      <c r="FK230" s="60"/>
      <c r="FL230" s="60"/>
      <c r="FM230" s="60"/>
      <c r="FN230" s="60"/>
      <c r="FO230" s="60"/>
      <c r="FP230" s="60"/>
      <c r="FQ230" s="60"/>
      <c r="FR230" s="60"/>
      <c r="FS230" s="60"/>
      <c r="FT230" s="60"/>
      <c r="FU230" s="60"/>
      <c r="FV230" s="60"/>
      <c r="FW230" s="60"/>
      <c r="FX230" s="60"/>
      <c r="FY230" s="60"/>
      <c r="FZ230" s="60"/>
      <c r="GA230" s="60"/>
      <c r="GB230" s="60"/>
      <c r="GC230" s="60"/>
      <c r="GD230" s="60"/>
      <c r="GE230" s="60"/>
      <c r="GF230" s="60"/>
      <c r="GG230" s="60"/>
      <c r="GH230" s="60"/>
      <c r="GI230" s="60"/>
      <c r="GJ230" s="60"/>
      <c r="GK230" s="60"/>
      <c r="GL230" s="60"/>
      <c r="GM230" s="60"/>
      <c r="GN230" s="60"/>
      <c r="GO230" s="60"/>
      <c r="GP230" s="60"/>
      <c r="GQ230" s="60"/>
      <c r="GR230" s="60"/>
      <c r="GS230" s="60">
        <v>8.1538584887954695</v>
      </c>
      <c r="GT230" s="60">
        <v>251.75341069105701</v>
      </c>
      <c r="GU230" s="60">
        <v>8.0737693166018705</v>
      </c>
      <c r="GV230" s="60">
        <v>251.75341069105701</v>
      </c>
      <c r="GW230" s="60">
        <v>8.1914758513610106</v>
      </c>
      <c r="GX230" s="60">
        <v>277.24949945927102</v>
      </c>
      <c r="GY230" s="60">
        <v>8.2088341511863696</v>
      </c>
      <c r="GZ230" s="60">
        <v>277.24949945927102</v>
      </c>
      <c r="HA230" s="60">
        <v>8.1185281546127399</v>
      </c>
      <c r="HB230" s="60">
        <v>277.24949945927102</v>
      </c>
      <c r="HC230" s="60">
        <v>8.2817818479346492</v>
      </c>
      <c r="HD230" s="60">
        <v>277.24949945927102</v>
      </c>
      <c r="HE230" s="60"/>
      <c r="HF230" s="60"/>
      <c r="HG230" s="60"/>
      <c r="HH230" s="60"/>
      <c r="HI230" s="60"/>
      <c r="HJ230" s="60"/>
      <c r="HK230" s="60"/>
      <c r="HL230" s="60">
        <v>-7.2976498896988207E-2</v>
      </c>
      <c r="HM230" s="60">
        <v>-8.0089172193598998E-2</v>
      </c>
      <c r="HN230" s="60">
        <v>-8.0089172193598998E-2</v>
      </c>
      <c r="HO230" s="60">
        <v>8.1538584887954695</v>
      </c>
    </row>
    <row r="231" spans="1:223" ht="12" customHeight="1" x14ac:dyDescent="0.35">
      <c r="A231" s="61">
        <v>169</v>
      </c>
      <c r="B231" s="83">
        <v>8.1029039066431299</v>
      </c>
      <c r="C231" s="83">
        <v>8.1402666686100105</v>
      </c>
      <c r="D231" s="83">
        <v>-3.7362761966882402E-2</v>
      </c>
      <c r="E231" s="83">
        <v>-0.90661333162605895</v>
      </c>
      <c r="F231" s="83">
        <v>-0.90849325297115802</v>
      </c>
      <c r="G231" s="83">
        <v>-0.90817610058367004</v>
      </c>
      <c r="H231" s="83">
        <v>4.1342658361056602E-3</v>
      </c>
      <c r="I231" s="83">
        <v>1.71321167852011E-3</v>
      </c>
      <c r="J231" s="83">
        <v>-5.85152242197894E-2</v>
      </c>
      <c r="K231" s="83">
        <v>-3.7517870818450497E-2</v>
      </c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60"/>
      <c r="CC231" s="60"/>
      <c r="CD231" s="60"/>
      <c r="CE231" s="60"/>
      <c r="CF231" s="60"/>
      <c r="CG231" s="60"/>
      <c r="CH231" s="60"/>
      <c r="CI231" s="60"/>
      <c r="CJ231" s="60"/>
      <c r="CK231" s="60"/>
      <c r="CL231" s="60"/>
      <c r="CM231" s="60"/>
      <c r="CN231" s="60"/>
      <c r="CO231" s="60"/>
      <c r="CP231" s="60"/>
      <c r="CQ231" s="60"/>
      <c r="CR231" s="60"/>
      <c r="CS231" s="60"/>
      <c r="CT231" s="60"/>
      <c r="CU231" s="60"/>
      <c r="CV231" s="60"/>
      <c r="CW231" s="60"/>
      <c r="CX231" s="60"/>
      <c r="CY231" s="60"/>
      <c r="CZ231" s="60"/>
      <c r="DA231" s="60"/>
      <c r="DB231" s="60"/>
      <c r="DC231" s="60"/>
      <c r="DD231" s="60"/>
      <c r="DE231" s="60"/>
      <c r="DF231" s="60"/>
      <c r="DG231" s="60"/>
      <c r="DH231" s="60"/>
      <c r="DI231" s="60"/>
      <c r="DJ231" s="60"/>
      <c r="DK231" s="60"/>
      <c r="DL231" s="60"/>
      <c r="DM231" s="60"/>
      <c r="DN231" s="60"/>
      <c r="DO231" s="60"/>
      <c r="DP231" s="60"/>
      <c r="DQ231" s="60"/>
      <c r="DR231" s="60"/>
      <c r="DS231" s="60"/>
      <c r="DT231" s="60"/>
      <c r="DU231" s="60"/>
      <c r="DV231" s="60"/>
      <c r="DW231" s="60"/>
      <c r="DX231" s="60"/>
      <c r="DY231" s="60"/>
      <c r="DZ231" s="60"/>
      <c r="EA231" s="60"/>
      <c r="EB231" s="60"/>
      <c r="EC231" s="60"/>
      <c r="ED231" s="60"/>
      <c r="EE231" s="60"/>
      <c r="EF231" s="60"/>
      <c r="EG231" s="60"/>
      <c r="EH231" s="60"/>
      <c r="EI231" s="60"/>
      <c r="EJ231" s="60"/>
      <c r="EK231" s="60"/>
      <c r="EL231" s="60"/>
      <c r="EM231" s="60"/>
      <c r="EN231" s="60"/>
      <c r="EO231" s="60"/>
      <c r="EP231" s="60"/>
      <c r="EQ231" s="60"/>
      <c r="ER231" s="60"/>
      <c r="ES231" s="60"/>
      <c r="ET231" s="60"/>
      <c r="EU231" s="60"/>
      <c r="EV231" s="60"/>
      <c r="EW231" s="60"/>
      <c r="EX231" s="60"/>
      <c r="EY231" s="60"/>
      <c r="EZ231" s="60"/>
      <c r="FA231" s="60"/>
      <c r="FB231" s="60"/>
      <c r="FC231" s="60"/>
      <c r="FD231" s="60"/>
      <c r="FE231" s="60"/>
      <c r="FF231" s="60"/>
      <c r="FG231" s="60"/>
      <c r="FH231" s="60"/>
      <c r="FI231" s="60"/>
      <c r="FJ231" s="60"/>
      <c r="FK231" s="60"/>
      <c r="FL231" s="60"/>
      <c r="FM231" s="60"/>
      <c r="FN231" s="60"/>
      <c r="FO231" s="60"/>
      <c r="FP231" s="60"/>
      <c r="FQ231" s="60"/>
      <c r="FR231" s="60"/>
      <c r="FS231" s="60"/>
      <c r="FT231" s="60"/>
      <c r="FU231" s="60"/>
      <c r="FV231" s="60"/>
      <c r="FW231" s="60"/>
      <c r="FX231" s="60"/>
      <c r="FY231" s="60"/>
      <c r="FZ231" s="60"/>
      <c r="GA231" s="60"/>
      <c r="GB231" s="60"/>
      <c r="GC231" s="60"/>
      <c r="GD231" s="60"/>
      <c r="GE231" s="60"/>
      <c r="GF231" s="60"/>
      <c r="GG231" s="60"/>
      <c r="GH231" s="60"/>
      <c r="GI231" s="60"/>
      <c r="GJ231" s="60"/>
      <c r="GK231" s="60"/>
      <c r="GL231" s="60"/>
      <c r="GM231" s="60"/>
      <c r="GN231" s="60"/>
      <c r="GO231" s="60"/>
      <c r="GP231" s="60"/>
      <c r="GQ231" s="60"/>
      <c r="GR231" s="60"/>
      <c r="GS231" s="60">
        <v>8.15118868287162</v>
      </c>
      <c r="GT231" s="60">
        <v>250.28311400595899</v>
      </c>
      <c r="GU231" s="60">
        <v>8.0734397052597604</v>
      </c>
      <c r="GV231" s="60">
        <v>250.28311400595899</v>
      </c>
      <c r="GW231" s="60">
        <v>8.1919065425437907</v>
      </c>
      <c r="GX231" s="60">
        <v>277.50735130606699</v>
      </c>
      <c r="GY231" s="60">
        <v>8.2093398892223099</v>
      </c>
      <c r="GZ231" s="60">
        <v>277.50735130606699</v>
      </c>
      <c r="HA231" s="60">
        <v>8.1189923709363807</v>
      </c>
      <c r="HB231" s="60">
        <v>277.50735130606699</v>
      </c>
      <c r="HC231" s="60">
        <v>8.2822540608297199</v>
      </c>
      <c r="HD231" s="60">
        <v>277.50735130606699</v>
      </c>
      <c r="HE231" s="60"/>
      <c r="HF231" s="60"/>
      <c r="HG231" s="60"/>
      <c r="HH231" s="60"/>
      <c r="HI231" s="60"/>
      <c r="HJ231" s="60"/>
      <c r="HK231" s="60"/>
      <c r="HL231" s="60">
        <v>-7.1089921617274399E-2</v>
      </c>
      <c r="HM231" s="60">
        <v>-7.7748977611859602E-2</v>
      </c>
      <c r="HN231" s="60">
        <v>-7.7748977611859602E-2</v>
      </c>
      <c r="HO231" s="60">
        <v>8.15118868287162</v>
      </c>
    </row>
    <row r="232" spans="1:223" ht="12" customHeight="1" x14ac:dyDescent="0.35">
      <c r="A232" s="61">
        <v>170</v>
      </c>
      <c r="B232" s="83">
        <v>8.0842499250238795</v>
      </c>
      <c r="C232" s="83">
        <v>8.1124815399899202</v>
      </c>
      <c r="D232" s="83">
        <v>-2.8231614966040701E-2</v>
      </c>
      <c r="E232" s="83">
        <v>-0.68504460468509498</v>
      </c>
      <c r="F232" s="83">
        <v>-0.68654588573880004</v>
      </c>
      <c r="G232" s="83">
        <v>-0.68582114346904</v>
      </c>
      <c r="H232" s="83">
        <v>4.3686507981729001E-3</v>
      </c>
      <c r="I232" s="83">
        <v>1.03408898201458E-3</v>
      </c>
      <c r="J232" s="83">
        <v>-4.5429217296968999E-2</v>
      </c>
      <c r="K232" s="83">
        <v>-2.8355490200939599E-2</v>
      </c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  <c r="BQ232" s="60"/>
      <c r="BR232" s="60"/>
      <c r="BS232" s="60"/>
      <c r="BT232" s="60"/>
      <c r="BU232" s="60"/>
      <c r="BV232" s="60"/>
      <c r="BW232" s="60"/>
      <c r="BX232" s="60"/>
      <c r="BY232" s="60"/>
      <c r="BZ232" s="60"/>
      <c r="CA232" s="60"/>
      <c r="CB232" s="60"/>
      <c r="CC232" s="60"/>
      <c r="CD232" s="60"/>
      <c r="CE232" s="60"/>
      <c r="CF232" s="60"/>
      <c r="CG232" s="60"/>
      <c r="CH232" s="60"/>
      <c r="CI232" s="60"/>
      <c r="CJ232" s="60"/>
      <c r="CK232" s="60"/>
      <c r="CL232" s="60"/>
      <c r="CM232" s="60"/>
      <c r="CN232" s="60"/>
      <c r="CO232" s="60"/>
      <c r="CP232" s="60"/>
      <c r="CQ232" s="60"/>
      <c r="CR232" s="60"/>
      <c r="CS232" s="60"/>
      <c r="CT232" s="60"/>
      <c r="CU232" s="60"/>
      <c r="CV232" s="60"/>
      <c r="CW232" s="60"/>
      <c r="CX232" s="60"/>
      <c r="CY232" s="60"/>
      <c r="CZ232" s="60"/>
      <c r="DA232" s="60"/>
      <c r="DB232" s="60"/>
      <c r="DC232" s="60"/>
      <c r="DD232" s="60"/>
      <c r="DE232" s="60"/>
      <c r="DF232" s="60"/>
      <c r="DG232" s="60"/>
      <c r="DH232" s="60"/>
      <c r="DI232" s="60"/>
      <c r="DJ232" s="60"/>
      <c r="DK232" s="60"/>
      <c r="DL232" s="60"/>
      <c r="DM232" s="60"/>
      <c r="DN232" s="60"/>
      <c r="DO232" s="60"/>
      <c r="DP232" s="60"/>
      <c r="DQ232" s="60"/>
      <c r="DR232" s="60"/>
      <c r="DS232" s="60"/>
      <c r="DT232" s="60"/>
      <c r="DU232" s="60"/>
      <c r="DV232" s="60"/>
      <c r="DW232" s="60"/>
      <c r="DX232" s="60"/>
      <c r="DY232" s="60"/>
      <c r="DZ232" s="60"/>
      <c r="EA232" s="60"/>
      <c r="EB232" s="60"/>
      <c r="EC232" s="60"/>
      <c r="ED232" s="60"/>
      <c r="EE232" s="60"/>
      <c r="EF232" s="60"/>
      <c r="EG232" s="60"/>
      <c r="EH232" s="60"/>
      <c r="EI232" s="60"/>
      <c r="EJ232" s="60"/>
      <c r="EK232" s="60"/>
      <c r="EL232" s="60"/>
      <c r="EM232" s="60"/>
      <c r="EN232" s="60"/>
      <c r="EO232" s="60"/>
      <c r="EP232" s="60"/>
      <c r="EQ232" s="60"/>
      <c r="ER232" s="60"/>
      <c r="ES232" s="60"/>
      <c r="ET232" s="60"/>
      <c r="EU232" s="60"/>
      <c r="EV232" s="60"/>
      <c r="EW232" s="60"/>
      <c r="EX232" s="60"/>
      <c r="EY232" s="60"/>
      <c r="EZ232" s="60"/>
      <c r="FA232" s="60"/>
      <c r="FB232" s="60"/>
      <c r="FC232" s="60"/>
      <c r="FD232" s="60"/>
      <c r="FE232" s="60"/>
      <c r="FF232" s="60"/>
      <c r="FG232" s="60"/>
      <c r="FH232" s="60"/>
      <c r="FI232" s="60"/>
      <c r="FJ232" s="60"/>
      <c r="FK232" s="60"/>
      <c r="FL232" s="60"/>
      <c r="FM232" s="60"/>
      <c r="FN232" s="60"/>
      <c r="FO232" s="60"/>
      <c r="FP232" s="60"/>
      <c r="FQ232" s="60"/>
      <c r="FR232" s="60"/>
      <c r="FS232" s="60"/>
      <c r="FT232" s="60"/>
      <c r="FU232" s="60"/>
      <c r="FV232" s="60"/>
      <c r="FW232" s="60"/>
      <c r="FX232" s="60"/>
      <c r="FY232" s="60"/>
      <c r="FZ232" s="60"/>
      <c r="GA232" s="60"/>
      <c r="GB232" s="60"/>
      <c r="GC232" s="60"/>
      <c r="GD232" s="60"/>
      <c r="GE232" s="60"/>
      <c r="GF232" s="60"/>
      <c r="GG232" s="60"/>
      <c r="GH232" s="60"/>
      <c r="GI232" s="60"/>
      <c r="GJ232" s="60"/>
      <c r="GK232" s="60"/>
      <c r="GL232" s="60"/>
      <c r="GM232" s="60"/>
      <c r="GN232" s="60"/>
      <c r="GO232" s="60"/>
      <c r="GP232" s="60"/>
      <c r="GQ232" s="60"/>
      <c r="GR232" s="60"/>
      <c r="GS232" s="60">
        <v>8.1909658307561699</v>
      </c>
      <c r="GT232" s="60">
        <v>272.18890429389501</v>
      </c>
      <c r="GU232" s="60">
        <v>8.1224470839729594</v>
      </c>
      <c r="GV232" s="60">
        <v>272.18890429389501</v>
      </c>
      <c r="GW232" s="60">
        <v>8.1919390502963303</v>
      </c>
      <c r="GX232" s="60">
        <v>277.52681553322498</v>
      </c>
      <c r="GY232" s="60">
        <v>8.2093780688480305</v>
      </c>
      <c r="GZ232" s="60">
        <v>277.52681553322498</v>
      </c>
      <c r="HA232" s="60">
        <v>8.1190274117509205</v>
      </c>
      <c r="HB232" s="60">
        <v>277.52681553322498</v>
      </c>
      <c r="HC232" s="60">
        <v>8.2822897073934403</v>
      </c>
      <c r="HD232" s="60">
        <v>277.52681553322498</v>
      </c>
      <c r="HE232" s="60"/>
      <c r="HF232" s="60"/>
      <c r="HG232" s="60"/>
      <c r="HH232" s="60"/>
      <c r="HI232" s="60"/>
      <c r="HJ232" s="60"/>
      <c r="HK232" s="60"/>
      <c r="HL232" s="60">
        <v>-6.7711133064718501E-2</v>
      </c>
      <c r="HM232" s="60">
        <v>-6.8518746783208698E-2</v>
      </c>
      <c r="HN232" s="60">
        <v>-6.8518746783208698E-2</v>
      </c>
      <c r="HO232" s="60">
        <v>8.1909658307561699</v>
      </c>
    </row>
    <row r="233" spans="1:223" ht="12" customHeight="1" x14ac:dyDescent="0.35">
      <c r="A233" s="61">
        <v>171</v>
      </c>
      <c r="B233" s="83">
        <v>8.18033553459294</v>
      </c>
      <c r="C233" s="83">
        <v>8.1676657473345209</v>
      </c>
      <c r="D233" s="83">
        <v>1.26697872584156E-2</v>
      </c>
      <c r="E233" s="83">
        <v>0.30743439276590601</v>
      </c>
      <c r="F233" s="83">
        <v>0.30838427610563501</v>
      </c>
      <c r="G233" s="83">
        <v>0.30782767332741501</v>
      </c>
      <c r="H233" s="83">
        <v>6.1509000349332099E-3</v>
      </c>
      <c r="I233" s="83">
        <v>2.9428808351080301E-4</v>
      </c>
      <c r="J233" s="83">
        <v>2.4216800824300701E-2</v>
      </c>
      <c r="K233" s="83">
        <v>1.2748200163245E-2</v>
      </c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  <c r="BQ233" s="60"/>
      <c r="BR233" s="60"/>
      <c r="BS233" s="60"/>
      <c r="BT233" s="60"/>
      <c r="BU233" s="60"/>
      <c r="BV233" s="60"/>
      <c r="BW233" s="60"/>
      <c r="BX233" s="60"/>
      <c r="BY233" s="60"/>
      <c r="BZ233" s="60"/>
      <c r="CA233" s="60"/>
      <c r="CB233" s="60"/>
      <c r="CC233" s="60"/>
      <c r="CD233" s="60"/>
      <c r="CE233" s="60"/>
      <c r="CF233" s="60"/>
      <c r="CG233" s="60"/>
      <c r="CH233" s="60"/>
      <c r="CI233" s="60"/>
      <c r="CJ233" s="60"/>
      <c r="CK233" s="60"/>
      <c r="CL233" s="60"/>
      <c r="CM233" s="60"/>
      <c r="CN233" s="60"/>
      <c r="CO233" s="60"/>
      <c r="CP233" s="60"/>
      <c r="CQ233" s="60"/>
      <c r="CR233" s="60"/>
      <c r="CS233" s="60"/>
      <c r="CT233" s="60"/>
      <c r="CU233" s="60"/>
      <c r="CV233" s="60"/>
      <c r="CW233" s="60"/>
      <c r="CX233" s="60"/>
      <c r="CY233" s="60"/>
      <c r="CZ233" s="60"/>
      <c r="DA233" s="60"/>
      <c r="DB233" s="60"/>
      <c r="DC233" s="60"/>
      <c r="DD233" s="60"/>
      <c r="DE233" s="60"/>
      <c r="DF233" s="60"/>
      <c r="DG233" s="60"/>
      <c r="DH233" s="60"/>
      <c r="DI233" s="60"/>
      <c r="DJ233" s="60"/>
      <c r="DK233" s="60"/>
      <c r="DL233" s="60"/>
      <c r="DM233" s="60"/>
      <c r="DN233" s="60"/>
      <c r="DO233" s="60"/>
      <c r="DP233" s="60"/>
      <c r="DQ233" s="60"/>
      <c r="DR233" s="60"/>
      <c r="DS233" s="60"/>
      <c r="DT233" s="60"/>
      <c r="DU233" s="60"/>
      <c r="DV233" s="60"/>
      <c r="DW233" s="60"/>
      <c r="DX233" s="60"/>
      <c r="DY233" s="60"/>
      <c r="DZ233" s="60"/>
      <c r="EA233" s="60"/>
      <c r="EB233" s="60"/>
      <c r="EC233" s="60"/>
      <c r="ED233" s="60"/>
      <c r="EE233" s="60"/>
      <c r="EF233" s="60"/>
      <c r="EG233" s="60"/>
      <c r="EH233" s="60"/>
      <c r="EI233" s="60"/>
      <c r="EJ233" s="60"/>
      <c r="EK233" s="60"/>
      <c r="EL233" s="60"/>
      <c r="EM233" s="60"/>
      <c r="EN233" s="60"/>
      <c r="EO233" s="60"/>
      <c r="EP233" s="60"/>
      <c r="EQ233" s="60"/>
      <c r="ER233" s="60"/>
      <c r="ES233" s="60"/>
      <c r="ET233" s="60"/>
      <c r="EU233" s="60"/>
      <c r="EV233" s="60"/>
      <c r="EW233" s="60"/>
      <c r="EX233" s="60"/>
      <c r="EY233" s="60"/>
      <c r="EZ233" s="60"/>
      <c r="FA233" s="60"/>
      <c r="FB233" s="60"/>
      <c r="FC233" s="60"/>
      <c r="FD233" s="60"/>
      <c r="FE233" s="60"/>
      <c r="FF233" s="60"/>
      <c r="FG233" s="60"/>
      <c r="FH233" s="60"/>
      <c r="FI233" s="60"/>
      <c r="FJ233" s="60"/>
      <c r="FK233" s="60"/>
      <c r="FL233" s="60"/>
      <c r="FM233" s="60"/>
      <c r="FN233" s="60"/>
      <c r="FO233" s="60"/>
      <c r="FP233" s="60"/>
      <c r="FQ233" s="60"/>
      <c r="FR233" s="60"/>
      <c r="FS233" s="60"/>
      <c r="FT233" s="60"/>
      <c r="FU233" s="60"/>
      <c r="FV233" s="60"/>
      <c r="FW233" s="60"/>
      <c r="FX233" s="60"/>
      <c r="FY233" s="60"/>
      <c r="FZ233" s="60"/>
      <c r="GA233" s="60"/>
      <c r="GB233" s="60"/>
      <c r="GC233" s="60"/>
      <c r="GD233" s="60"/>
      <c r="GE233" s="60"/>
      <c r="GF233" s="60"/>
      <c r="GG233" s="60"/>
      <c r="GH233" s="60"/>
      <c r="GI233" s="60"/>
      <c r="GJ233" s="60"/>
      <c r="GK233" s="60"/>
      <c r="GL233" s="60"/>
      <c r="GM233" s="60"/>
      <c r="GN233" s="60"/>
      <c r="GO233" s="60"/>
      <c r="GP233" s="60"/>
      <c r="GQ233" s="60"/>
      <c r="GR233" s="60"/>
      <c r="GS233" s="60">
        <v>8.1274047260934292</v>
      </c>
      <c r="GT233" s="60">
        <v>237.18498110531601</v>
      </c>
      <c r="GU233" s="60">
        <v>7.9533173457778403</v>
      </c>
      <c r="GV233" s="60">
        <v>237.18498110531601</v>
      </c>
      <c r="GW233" s="60">
        <v>8.1919980323294901</v>
      </c>
      <c r="GX233" s="60">
        <v>277.56213214157799</v>
      </c>
      <c r="GY233" s="60">
        <v>8.2094473445891705</v>
      </c>
      <c r="GZ233" s="60">
        <v>277.56213214157799</v>
      </c>
      <c r="HA233" s="60">
        <v>8.1190909907115305</v>
      </c>
      <c r="HB233" s="60">
        <v>277.56213214157799</v>
      </c>
      <c r="HC233" s="60">
        <v>8.28235438620713</v>
      </c>
      <c r="HD233" s="60">
        <v>277.56213214157799</v>
      </c>
      <c r="HE233" s="60"/>
      <c r="HF233" s="60"/>
      <c r="HG233" s="60"/>
      <c r="HH233" s="60"/>
      <c r="HI233" s="60"/>
      <c r="HJ233" s="60"/>
      <c r="HK233" s="60"/>
      <c r="HL233" s="60">
        <v>-0.115622924825961</v>
      </c>
      <c r="HM233" s="60">
        <v>-0.17408738031559201</v>
      </c>
      <c r="HN233" s="60">
        <v>-0.17408738031559201</v>
      </c>
      <c r="HO233" s="60">
        <v>8.1274047260934292</v>
      </c>
    </row>
    <row r="234" spans="1:223" ht="12" customHeight="1" x14ac:dyDescent="0.35">
      <c r="A234" s="61">
        <v>172</v>
      </c>
      <c r="B234" s="83">
        <v>8.1802653587554008</v>
      </c>
      <c r="C234" s="83">
        <v>8.1677245968898795</v>
      </c>
      <c r="D234" s="83">
        <v>1.25407618655213E-2</v>
      </c>
      <c r="E234" s="83">
        <v>0.304303571189601</v>
      </c>
      <c r="F234" s="83">
        <v>0.30524481526724601</v>
      </c>
      <c r="G234" s="83">
        <v>0.30469270917867902</v>
      </c>
      <c r="H234" s="83">
        <v>6.1576337034554597E-3</v>
      </c>
      <c r="I234" s="83">
        <v>2.8864427008104603E-4</v>
      </c>
      <c r="J234" s="83">
        <v>2.3983371492938901E-2</v>
      </c>
      <c r="K234" s="83">
        <v>1.2618461730760399E-2</v>
      </c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60"/>
      <c r="BH234" s="60"/>
      <c r="BI234" s="60"/>
      <c r="BJ234" s="60"/>
      <c r="BK234" s="60"/>
      <c r="BL234" s="60"/>
      <c r="BM234" s="60"/>
      <c r="BN234" s="60"/>
      <c r="BO234" s="60"/>
      <c r="BP234" s="60"/>
      <c r="BQ234" s="60"/>
      <c r="BR234" s="60"/>
      <c r="BS234" s="60"/>
      <c r="BT234" s="60"/>
      <c r="BU234" s="60"/>
      <c r="BV234" s="60"/>
      <c r="BW234" s="60"/>
      <c r="BX234" s="60"/>
      <c r="BY234" s="60"/>
      <c r="BZ234" s="60"/>
      <c r="CA234" s="60"/>
      <c r="CB234" s="60"/>
      <c r="CC234" s="60"/>
      <c r="CD234" s="60"/>
      <c r="CE234" s="60"/>
      <c r="CF234" s="60"/>
      <c r="CG234" s="60"/>
      <c r="CH234" s="60"/>
      <c r="CI234" s="60"/>
      <c r="CJ234" s="60"/>
      <c r="CK234" s="60"/>
      <c r="CL234" s="60"/>
      <c r="CM234" s="60"/>
      <c r="CN234" s="60"/>
      <c r="CO234" s="60"/>
      <c r="CP234" s="60"/>
      <c r="CQ234" s="60"/>
      <c r="CR234" s="60"/>
      <c r="CS234" s="60"/>
      <c r="CT234" s="60"/>
      <c r="CU234" s="60"/>
      <c r="CV234" s="60"/>
      <c r="CW234" s="60"/>
      <c r="CX234" s="60"/>
      <c r="CY234" s="60"/>
      <c r="CZ234" s="60"/>
      <c r="DA234" s="60"/>
      <c r="DB234" s="60"/>
      <c r="DC234" s="60"/>
      <c r="DD234" s="60"/>
      <c r="DE234" s="60"/>
      <c r="DF234" s="60"/>
      <c r="DG234" s="60"/>
      <c r="DH234" s="60"/>
      <c r="DI234" s="60"/>
      <c r="DJ234" s="60"/>
      <c r="DK234" s="60"/>
      <c r="DL234" s="60"/>
      <c r="DM234" s="60"/>
      <c r="DN234" s="60"/>
      <c r="DO234" s="60"/>
      <c r="DP234" s="60"/>
      <c r="DQ234" s="60"/>
      <c r="DR234" s="60"/>
      <c r="DS234" s="60"/>
      <c r="DT234" s="60"/>
      <c r="DU234" s="60"/>
      <c r="DV234" s="60"/>
      <c r="DW234" s="60"/>
      <c r="DX234" s="60"/>
      <c r="DY234" s="60"/>
      <c r="DZ234" s="60"/>
      <c r="EA234" s="60"/>
      <c r="EB234" s="60"/>
      <c r="EC234" s="60"/>
      <c r="ED234" s="60"/>
      <c r="EE234" s="60"/>
      <c r="EF234" s="60"/>
      <c r="EG234" s="60"/>
      <c r="EH234" s="60"/>
      <c r="EI234" s="60"/>
      <c r="EJ234" s="60"/>
      <c r="EK234" s="60"/>
      <c r="EL234" s="60"/>
      <c r="EM234" s="60"/>
      <c r="EN234" s="60"/>
      <c r="EO234" s="60"/>
      <c r="EP234" s="60"/>
      <c r="EQ234" s="60"/>
      <c r="ER234" s="60"/>
      <c r="ES234" s="60"/>
      <c r="ET234" s="60"/>
      <c r="EU234" s="60"/>
      <c r="EV234" s="60"/>
      <c r="EW234" s="60"/>
      <c r="EX234" s="60"/>
      <c r="EY234" s="60"/>
      <c r="EZ234" s="60"/>
      <c r="FA234" s="60"/>
      <c r="FB234" s="60"/>
      <c r="FC234" s="60"/>
      <c r="FD234" s="60"/>
      <c r="FE234" s="60"/>
      <c r="FF234" s="60"/>
      <c r="FG234" s="60"/>
      <c r="FH234" s="60"/>
      <c r="FI234" s="60"/>
      <c r="FJ234" s="60"/>
      <c r="FK234" s="60"/>
      <c r="FL234" s="60"/>
      <c r="FM234" s="60"/>
      <c r="FN234" s="60"/>
      <c r="FO234" s="60"/>
      <c r="FP234" s="60"/>
      <c r="FQ234" s="60"/>
      <c r="FR234" s="60"/>
      <c r="FS234" s="60"/>
      <c r="FT234" s="60"/>
      <c r="FU234" s="60"/>
      <c r="FV234" s="60"/>
      <c r="FW234" s="60"/>
      <c r="FX234" s="60"/>
      <c r="FY234" s="60"/>
      <c r="FZ234" s="60"/>
      <c r="GA234" s="60"/>
      <c r="GB234" s="60"/>
      <c r="GC234" s="60"/>
      <c r="GD234" s="60"/>
      <c r="GE234" s="60"/>
      <c r="GF234" s="60"/>
      <c r="GG234" s="60"/>
      <c r="GH234" s="60"/>
      <c r="GI234" s="60"/>
      <c r="GJ234" s="60"/>
      <c r="GK234" s="60"/>
      <c r="GL234" s="60"/>
      <c r="GM234" s="60"/>
      <c r="GN234" s="60"/>
      <c r="GO234" s="60"/>
      <c r="GP234" s="60"/>
      <c r="GQ234" s="60"/>
      <c r="GR234" s="60"/>
      <c r="GS234" s="60">
        <v>8.1243841926669695</v>
      </c>
      <c r="GT234" s="60">
        <v>235.52153424407001</v>
      </c>
      <c r="GU234" s="60">
        <v>8.0710385075528102</v>
      </c>
      <c r="GV234" s="60">
        <v>235.52153424407001</v>
      </c>
      <c r="GW234" s="60">
        <v>8.1933396440992095</v>
      </c>
      <c r="GX234" s="60">
        <v>278.36569983371402</v>
      </c>
      <c r="GY234" s="60">
        <v>8.21102401428797</v>
      </c>
      <c r="GZ234" s="60">
        <v>278.36569983371402</v>
      </c>
      <c r="HA234" s="60">
        <v>8.1205374865246203</v>
      </c>
      <c r="HB234" s="60">
        <v>278.36569983371402</v>
      </c>
      <c r="HC234" s="60">
        <v>8.2838261718625592</v>
      </c>
      <c r="HD234" s="60">
        <v>278.36569983371402</v>
      </c>
      <c r="HE234" s="60"/>
      <c r="HF234" s="60"/>
      <c r="HG234" s="60"/>
      <c r="HH234" s="60"/>
      <c r="HI234" s="60"/>
      <c r="HJ234" s="60"/>
      <c r="HK234" s="60"/>
      <c r="HL234" s="60">
        <v>-5.7393845083900698E-2</v>
      </c>
      <c r="HM234" s="60">
        <v>-5.33456851141558E-2</v>
      </c>
      <c r="HN234" s="60">
        <v>-5.33456851141558E-2</v>
      </c>
      <c r="HO234" s="60">
        <v>8.1243841926669695</v>
      </c>
    </row>
    <row r="235" spans="1:223" ht="12" customHeight="1" x14ac:dyDescent="0.35">
      <c r="A235" s="61">
        <v>173</v>
      </c>
      <c r="B235" s="83">
        <v>8.1787414236326192</v>
      </c>
      <c r="C235" s="83">
        <v>8.1608683049137003</v>
      </c>
      <c r="D235" s="83">
        <v>1.7873118718920701E-2</v>
      </c>
      <c r="E235" s="83">
        <v>0.433694054060343</v>
      </c>
      <c r="F235" s="83">
        <v>0.43487906347149702</v>
      </c>
      <c r="G235" s="83">
        <v>0.43417550487079298</v>
      </c>
      <c r="H235" s="83">
        <v>5.4424090940787201E-3</v>
      </c>
      <c r="I235" s="83">
        <v>5.1744983295228095E-4</v>
      </c>
      <c r="J235" s="83">
        <v>3.2117811253232799E-2</v>
      </c>
      <c r="K235" s="83">
        <v>1.7970923838246999E-2</v>
      </c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  <c r="BQ235" s="60"/>
      <c r="BR235" s="60"/>
      <c r="BS235" s="60"/>
      <c r="BT235" s="60"/>
      <c r="BU235" s="60"/>
      <c r="BV235" s="60"/>
      <c r="BW235" s="60"/>
      <c r="BX235" s="60"/>
      <c r="BY235" s="60"/>
      <c r="BZ235" s="60"/>
      <c r="CA235" s="60"/>
      <c r="CB235" s="60"/>
      <c r="CC235" s="60"/>
      <c r="CD235" s="60"/>
      <c r="CE235" s="60"/>
      <c r="CF235" s="60"/>
      <c r="CG235" s="60"/>
      <c r="CH235" s="60"/>
      <c r="CI235" s="60"/>
      <c r="CJ235" s="60"/>
      <c r="CK235" s="60"/>
      <c r="CL235" s="60"/>
      <c r="CM235" s="60"/>
      <c r="CN235" s="60"/>
      <c r="CO235" s="60"/>
      <c r="CP235" s="60"/>
      <c r="CQ235" s="60"/>
      <c r="CR235" s="60"/>
      <c r="CS235" s="60"/>
      <c r="CT235" s="60"/>
      <c r="CU235" s="60"/>
      <c r="CV235" s="60"/>
      <c r="CW235" s="60"/>
      <c r="CX235" s="60"/>
      <c r="CY235" s="60"/>
      <c r="CZ235" s="60"/>
      <c r="DA235" s="60"/>
      <c r="DB235" s="60"/>
      <c r="DC235" s="60"/>
      <c r="DD235" s="60"/>
      <c r="DE235" s="60"/>
      <c r="DF235" s="60"/>
      <c r="DG235" s="60"/>
      <c r="DH235" s="60"/>
      <c r="DI235" s="60"/>
      <c r="DJ235" s="60"/>
      <c r="DK235" s="60"/>
      <c r="DL235" s="60"/>
      <c r="DM235" s="60"/>
      <c r="DN235" s="60"/>
      <c r="DO235" s="60"/>
      <c r="DP235" s="60"/>
      <c r="DQ235" s="60"/>
      <c r="DR235" s="60"/>
      <c r="DS235" s="60"/>
      <c r="DT235" s="60"/>
      <c r="DU235" s="60"/>
      <c r="DV235" s="60"/>
      <c r="DW235" s="60"/>
      <c r="DX235" s="60"/>
      <c r="DY235" s="60"/>
      <c r="DZ235" s="60"/>
      <c r="EA235" s="60"/>
      <c r="EB235" s="60"/>
      <c r="EC235" s="60"/>
      <c r="ED235" s="60"/>
      <c r="EE235" s="60"/>
      <c r="EF235" s="60"/>
      <c r="EG235" s="60"/>
      <c r="EH235" s="60"/>
      <c r="EI235" s="60"/>
      <c r="EJ235" s="60"/>
      <c r="EK235" s="60"/>
      <c r="EL235" s="60"/>
      <c r="EM235" s="60"/>
      <c r="EN235" s="60"/>
      <c r="EO235" s="60"/>
      <c r="EP235" s="60"/>
      <c r="EQ235" s="60"/>
      <c r="ER235" s="60"/>
      <c r="ES235" s="60"/>
      <c r="ET235" s="60"/>
      <c r="EU235" s="60"/>
      <c r="EV235" s="60"/>
      <c r="EW235" s="60"/>
      <c r="EX235" s="60"/>
      <c r="EY235" s="60"/>
      <c r="EZ235" s="60"/>
      <c r="FA235" s="60"/>
      <c r="FB235" s="60"/>
      <c r="FC235" s="60"/>
      <c r="FD235" s="60"/>
      <c r="FE235" s="60"/>
      <c r="FF235" s="60"/>
      <c r="FG235" s="60"/>
      <c r="FH235" s="60"/>
      <c r="FI235" s="60"/>
      <c r="FJ235" s="60"/>
      <c r="FK235" s="60"/>
      <c r="FL235" s="60"/>
      <c r="FM235" s="60"/>
      <c r="FN235" s="60"/>
      <c r="FO235" s="60"/>
      <c r="FP235" s="60"/>
      <c r="FQ235" s="60"/>
      <c r="FR235" s="60"/>
      <c r="FS235" s="60"/>
      <c r="FT235" s="60"/>
      <c r="FU235" s="60"/>
      <c r="FV235" s="60"/>
      <c r="FW235" s="60"/>
      <c r="FX235" s="60"/>
      <c r="FY235" s="60"/>
      <c r="FZ235" s="60"/>
      <c r="GA235" s="60"/>
      <c r="GB235" s="60"/>
      <c r="GC235" s="60"/>
      <c r="GD235" s="60"/>
      <c r="GE235" s="60"/>
      <c r="GF235" s="60"/>
      <c r="GG235" s="60"/>
      <c r="GH235" s="60"/>
      <c r="GI235" s="60"/>
      <c r="GJ235" s="60"/>
      <c r="GK235" s="60"/>
      <c r="GL235" s="60"/>
      <c r="GM235" s="60"/>
      <c r="GN235" s="60"/>
      <c r="GO235" s="60"/>
      <c r="GP235" s="60"/>
      <c r="GQ235" s="60"/>
      <c r="GR235" s="60"/>
      <c r="GS235" s="60">
        <v>8.1238482129341598</v>
      </c>
      <c r="GT235" s="60">
        <v>235.226363266514</v>
      </c>
      <c r="GU235" s="60">
        <v>8.2122513398492192</v>
      </c>
      <c r="GV235" s="60">
        <v>235.226363266514</v>
      </c>
      <c r="GW235" s="60">
        <v>8.1935544728494207</v>
      </c>
      <c r="GX235" s="60">
        <v>278.49441720962398</v>
      </c>
      <c r="GY235" s="60">
        <v>8.2112766427743704</v>
      </c>
      <c r="GZ235" s="60">
        <v>278.49441720962398</v>
      </c>
      <c r="HA235" s="60">
        <v>8.1207691661015602</v>
      </c>
      <c r="HB235" s="60">
        <v>278.49441720962398</v>
      </c>
      <c r="HC235" s="60">
        <v>8.2840619495222292</v>
      </c>
      <c r="HD235" s="60">
        <v>278.49441720962398</v>
      </c>
      <c r="HE235" s="60"/>
      <c r="HF235" s="60"/>
      <c r="HG235" s="60"/>
      <c r="HH235" s="60"/>
      <c r="HI235" s="60"/>
      <c r="HJ235" s="60"/>
      <c r="HK235" s="60"/>
      <c r="HL235" s="60">
        <v>8.6003117529312195E-2</v>
      </c>
      <c r="HM235" s="60">
        <v>8.8403126915061095E-2</v>
      </c>
      <c r="HN235" s="60">
        <v>8.8403126915061095E-2</v>
      </c>
      <c r="HO235" s="60">
        <v>8.1238482129341598</v>
      </c>
    </row>
    <row r="236" spans="1:223" ht="12" customHeight="1" x14ac:dyDescent="0.35">
      <c r="A236" s="61">
        <v>174</v>
      </c>
      <c r="B236" s="83">
        <v>8.1772947994574796</v>
      </c>
      <c r="C236" s="83">
        <v>8.1694370629265798</v>
      </c>
      <c r="D236" s="83">
        <v>7.8577365308998299E-3</v>
      </c>
      <c r="E236" s="83">
        <v>0.190669220375983</v>
      </c>
      <c r="F236" s="83">
        <v>0.191278271913256</v>
      </c>
      <c r="G236" s="83">
        <v>0.19091077392619499</v>
      </c>
      <c r="H236" s="83">
        <v>6.3580864348367801E-3</v>
      </c>
      <c r="I236" s="83">
        <v>1.17057112909846E-4</v>
      </c>
      <c r="J236" s="83">
        <v>1.5271394658434001E-2</v>
      </c>
      <c r="K236" s="83">
        <v>7.90801638258843E-3</v>
      </c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  <c r="BQ236" s="60"/>
      <c r="BR236" s="60"/>
      <c r="BS236" s="60"/>
      <c r="BT236" s="60"/>
      <c r="BU236" s="60"/>
      <c r="BV236" s="60"/>
      <c r="BW236" s="60"/>
      <c r="BX236" s="60"/>
      <c r="BY236" s="60"/>
      <c r="BZ236" s="60"/>
      <c r="CA236" s="60"/>
      <c r="CB236" s="60"/>
      <c r="CC236" s="60"/>
      <c r="CD236" s="60"/>
      <c r="CE236" s="60"/>
      <c r="CF236" s="60"/>
      <c r="CG236" s="60"/>
      <c r="CH236" s="60"/>
      <c r="CI236" s="60"/>
      <c r="CJ236" s="60"/>
      <c r="CK236" s="60"/>
      <c r="CL236" s="60"/>
      <c r="CM236" s="60"/>
      <c r="CN236" s="60"/>
      <c r="CO236" s="60"/>
      <c r="CP236" s="60"/>
      <c r="CQ236" s="60"/>
      <c r="CR236" s="60"/>
      <c r="CS236" s="60"/>
      <c r="CT236" s="60"/>
      <c r="CU236" s="60"/>
      <c r="CV236" s="60"/>
      <c r="CW236" s="60"/>
      <c r="CX236" s="60"/>
      <c r="CY236" s="60"/>
      <c r="CZ236" s="60"/>
      <c r="DA236" s="60"/>
      <c r="DB236" s="60"/>
      <c r="DC236" s="60"/>
      <c r="DD236" s="60"/>
      <c r="DE236" s="60"/>
      <c r="DF236" s="60"/>
      <c r="DG236" s="60"/>
      <c r="DH236" s="60"/>
      <c r="DI236" s="60"/>
      <c r="DJ236" s="60"/>
      <c r="DK236" s="60"/>
      <c r="DL236" s="60"/>
      <c r="DM236" s="60"/>
      <c r="DN236" s="60"/>
      <c r="DO236" s="60"/>
      <c r="DP236" s="60"/>
      <c r="DQ236" s="60"/>
      <c r="DR236" s="60"/>
      <c r="DS236" s="60"/>
      <c r="DT236" s="60"/>
      <c r="DU236" s="60"/>
      <c r="DV236" s="60"/>
      <c r="DW236" s="60"/>
      <c r="DX236" s="60"/>
      <c r="DY236" s="60"/>
      <c r="DZ236" s="60"/>
      <c r="EA236" s="60"/>
      <c r="EB236" s="60"/>
      <c r="EC236" s="60"/>
      <c r="ED236" s="60"/>
      <c r="EE236" s="60"/>
      <c r="EF236" s="60"/>
      <c r="EG236" s="60"/>
      <c r="EH236" s="60"/>
      <c r="EI236" s="60"/>
      <c r="EJ236" s="60"/>
      <c r="EK236" s="60"/>
      <c r="EL236" s="60"/>
      <c r="EM236" s="60"/>
      <c r="EN236" s="60"/>
      <c r="EO236" s="60"/>
      <c r="EP236" s="60"/>
      <c r="EQ236" s="60"/>
      <c r="ER236" s="60"/>
      <c r="ES236" s="60"/>
      <c r="ET236" s="60"/>
      <c r="EU236" s="60"/>
      <c r="EV236" s="60"/>
      <c r="EW236" s="60"/>
      <c r="EX236" s="60"/>
      <c r="EY236" s="60"/>
      <c r="EZ236" s="60"/>
      <c r="FA236" s="60"/>
      <c r="FB236" s="60"/>
      <c r="FC236" s="60"/>
      <c r="FD236" s="60"/>
      <c r="FE236" s="60"/>
      <c r="FF236" s="60"/>
      <c r="FG236" s="60"/>
      <c r="FH236" s="60"/>
      <c r="FI236" s="60"/>
      <c r="FJ236" s="60"/>
      <c r="FK236" s="60"/>
      <c r="FL236" s="60"/>
      <c r="FM236" s="60"/>
      <c r="FN236" s="60"/>
      <c r="FO236" s="60"/>
      <c r="FP236" s="60"/>
      <c r="FQ236" s="60"/>
      <c r="FR236" s="60"/>
      <c r="FS236" s="60"/>
      <c r="FT236" s="60"/>
      <c r="FU236" s="60"/>
      <c r="FV236" s="60"/>
      <c r="FW236" s="60"/>
      <c r="FX236" s="60"/>
      <c r="FY236" s="60"/>
      <c r="FZ236" s="60"/>
      <c r="GA236" s="60"/>
      <c r="GB236" s="60"/>
      <c r="GC236" s="60"/>
      <c r="GD236" s="60"/>
      <c r="GE236" s="60"/>
      <c r="GF236" s="60"/>
      <c r="GG236" s="60"/>
      <c r="GH236" s="60"/>
      <c r="GI236" s="60"/>
      <c r="GJ236" s="60"/>
      <c r="GK236" s="60"/>
      <c r="GL236" s="60"/>
      <c r="GM236" s="60"/>
      <c r="GN236" s="60"/>
      <c r="GO236" s="60"/>
      <c r="GP236" s="60"/>
      <c r="GQ236" s="60"/>
      <c r="GR236" s="60"/>
      <c r="GS236" s="60">
        <v>8.1079012828395101</v>
      </c>
      <c r="GT236" s="60">
        <v>226.44418241725799</v>
      </c>
      <c r="GU236" s="60">
        <v>8.0478530144386102</v>
      </c>
      <c r="GV236" s="60">
        <v>226.44418241725799</v>
      </c>
      <c r="GW236" s="60">
        <v>8.1936049364411598</v>
      </c>
      <c r="GX236" s="60">
        <v>278.52465485484902</v>
      </c>
      <c r="GY236" s="60">
        <v>8.2113359919097597</v>
      </c>
      <c r="GZ236" s="60">
        <v>278.52465485484902</v>
      </c>
      <c r="HA236" s="60">
        <v>8.1208235901715398</v>
      </c>
      <c r="HB236" s="60">
        <v>278.52465485484902</v>
      </c>
      <c r="HC236" s="60">
        <v>8.2841173381793798</v>
      </c>
      <c r="HD236" s="60">
        <v>278.52465485484902</v>
      </c>
      <c r="HE236" s="60"/>
      <c r="HF236" s="60"/>
      <c r="HG236" s="60"/>
      <c r="HH236" s="60"/>
      <c r="HI236" s="60"/>
      <c r="HJ236" s="60"/>
      <c r="HK236" s="60"/>
      <c r="HL236" s="60">
        <v>-6.3367205656700204E-2</v>
      </c>
      <c r="HM236" s="60">
        <v>-6.0048268400901599E-2</v>
      </c>
      <c r="HN236" s="60">
        <v>-6.0048268400901599E-2</v>
      </c>
      <c r="HO236" s="60">
        <v>8.1079012828395101</v>
      </c>
    </row>
    <row r="237" spans="1:223" ht="12" customHeight="1" x14ac:dyDescent="0.35">
      <c r="A237" s="61">
        <v>175</v>
      </c>
      <c r="B237" s="83">
        <v>8.1923297130285793</v>
      </c>
      <c r="C237" s="83">
        <v>8.0817649823041098</v>
      </c>
      <c r="D237" s="83">
        <v>0.110564730724468</v>
      </c>
      <c r="E237" s="83">
        <v>2.6828706874320001</v>
      </c>
      <c r="F237" s="83">
        <v>2.6927159879331501</v>
      </c>
      <c r="G237" s="83">
        <v>2.7270235095594799</v>
      </c>
      <c r="H237" s="83">
        <v>7.2991745136001696E-3</v>
      </c>
      <c r="I237" s="83">
        <v>2.6656705036493901E-2</v>
      </c>
      <c r="J237" s="83">
        <v>0.23383879483362</v>
      </c>
      <c r="K237" s="83">
        <v>0.111377695964233</v>
      </c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60"/>
      <c r="BH237" s="60"/>
      <c r="BI237" s="60"/>
      <c r="BJ237" s="60"/>
      <c r="BK237" s="60"/>
      <c r="BL237" s="60"/>
      <c r="BM237" s="60"/>
      <c r="BN237" s="60"/>
      <c r="BO237" s="60"/>
      <c r="BP237" s="60"/>
      <c r="BQ237" s="60"/>
      <c r="BR237" s="60"/>
      <c r="BS237" s="60"/>
      <c r="BT237" s="60"/>
      <c r="BU237" s="60"/>
      <c r="BV237" s="60"/>
      <c r="BW237" s="60"/>
      <c r="BX237" s="60"/>
      <c r="BY237" s="60"/>
      <c r="BZ237" s="60"/>
      <c r="CA237" s="60"/>
      <c r="CB237" s="60"/>
      <c r="CC237" s="60"/>
      <c r="CD237" s="60"/>
      <c r="CE237" s="60"/>
      <c r="CF237" s="60"/>
      <c r="CG237" s="60"/>
      <c r="CH237" s="60"/>
      <c r="CI237" s="60"/>
      <c r="CJ237" s="60"/>
      <c r="CK237" s="60"/>
      <c r="CL237" s="60"/>
      <c r="CM237" s="60"/>
      <c r="CN237" s="60"/>
      <c r="CO237" s="60"/>
      <c r="CP237" s="60"/>
      <c r="CQ237" s="60"/>
      <c r="CR237" s="60"/>
      <c r="CS237" s="60"/>
      <c r="CT237" s="60"/>
      <c r="CU237" s="60"/>
      <c r="CV237" s="60"/>
      <c r="CW237" s="60"/>
      <c r="CX237" s="60"/>
      <c r="CY237" s="60"/>
      <c r="CZ237" s="60"/>
      <c r="DA237" s="60"/>
      <c r="DB237" s="60"/>
      <c r="DC237" s="60"/>
      <c r="DD237" s="60"/>
      <c r="DE237" s="60"/>
      <c r="DF237" s="60"/>
      <c r="DG237" s="60"/>
      <c r="DH237" s="60"/>
      <c r="DI237" s="60"/>
      <c r="DJ237" s="60"/>
      <c r="DK237" s="60"/>
      <c r="DL237" s="60"/>
      <c r="DM237" s="60"/>
      <c r="DN237" s="60"/>
      <c r="DO237" s="60"/>
      <c r="DP237" s="60"/>
      <c r="DQ237" s="60"/>
      <c r="DR237" s="60"/>
      <c r="DS237" s="60"/>
      <c r="DT237" s="60"/>
      <c r="DU237" s="60"/>
      <c r="DV237" s="60"/>
      <c r="DW237" s="60"/>
      <c r="DX237" s="60"/>
      <c r="DY237" s="60"/>
      <c r="DZ237" s="60"/>
      <c r="EA237" s="60"/>
      <c r="EB237" s="60"/>
      <c r="EC237" s="60"/>
      <c r="ED237" s="60"/>
      <c r="EE237" s="60"/>
      <c r="EF237" s="60"/>
      <c r="EG237" s="60"/>
      <c r="EH237" s="60"/>
      <c r="EI237" s="60"/>
      <c r="EJ237" s="60"/>
      <c r="EK237" s="60"/>
      <c r="EL237" s="60"/>
      <c r="EM237" s="60"/>
      <c r="EN237" s="60"/>
      <c r="EO237" s="60"/>
      <c r="EP237" s="60"/>
      <c r="EQ237" s="60"/>
      <c r="ER237" s="60"/>
      <c r="ES237" s="60"/>
      <c r="ET237" s="60"/>
      <c r="EU237" s="60"/>
      <c r="EV237" s="60"/>
      <c r="EW237" s="60"/>
      <c r="EX237" s="60"/>
      <c r="EY237" s="60"/>
      <c r="EZ237" s="60"/>
      <c r="FA237" s="60"/>
      <c r="FB237" s="60"/>
      <c r="FC237" s="60"/>
      <c r="FD237" s="60"/>
      <c r="FE237" s="60"/>
      <c r="FF237" s="60"/>
      <c r="FG237" s="60"/>
      <c r="FH237" s="60"/>
      <c r="FI237" s="60"/>
      <c r="FJ237" s="60"/>
      <c r="FK237" s="60"/>
      <c r="FL237" s="60"/>
      <c r="FM237" s="60"/>
      <c r="FN237" s="60"/>
      <c r="FO237" s="60"/>
      <c r="FP237" s="60"/>
      <c r="FQ237" s="60"/>
      <c r="FR237" s="60"/>
      <c r="FS237" s="60"/>
      <c r="FT237" s="60"/>
      <c r="FU237" s="60"/>
      <c r="FV237" s="60"/>
      <c r="FW237" s="60"/>
      <c r="FX237" s="60"/>
      <c r="FY237" s="60"/>
      <c r="FZ237" s="60"/>
      <c r="GA237" s="60"/>
      <c r="GB237" s="60"/>
      <c r="GC237" s="60"/>
      <c r="GD237" s="60"/>
      <c r="GE237" s="60"/>
      <c r="GF237" s="60"/>
      <c r="GG237" s="60"/>
      <c r="GH237" s="60"/>
      <c r="GI237" s="60"/>
      <c r="GJ237" s="60"/>
      <c r="GK237" s="60"/>
      <c r="GL237" s="60"/>
      <c r="GM237" s="60"/>
      <c r="GN237" s="60"/>
      <c r="GO237" s="60"/>
      <c r="GP237" s="60"/>
      <c r="GQ237" s="60"/>
      <c r="GR237" s="60"/>
      <c r="GS237" s="60">
        <v>8.1058246053699197</v>
      </c>
      <c r="GT237" s="60">
        <v>225.30052925045601</v>
      </c>
      <c r="GU237" s="60">
        <v>8.0473036455034102</v>
      </c>
      <c r="GV237" s="60">
        <v>225.30052925045601</v>
      </c>
      <c r="GW237" s="60">
        <v>8.1936105283350908</v>
      </c>
      <c r="GX237" s="60">
        <v>278.52800554299603</v>
      </c>
      <c r="GY237" s="60">
        <v>8.2113425685627099</v>
      </c>
      <c r="GZ237" s="60">
        <v>278.52800554299603</v>
      </c>
      <c r="HA237" s="60">
        <v>8.1208296209790696</v>
      </c>
      <c r="HB237" s="60">
        <v>278.52800554299603</v>
      </c>
      <c r="HC237" s="60">
        <v>8.2841234759187294</v>
      </c>
      <c r="HD237" s="60">
        <v>278.52800554299603</v>
      </c>
      <c r="HE237" s="60"/>
      <c r="HF237" s="60"/>
      <c r="HG237" s="60"/>
      <c r="HH237" s="60"/>
      <c r="HI237" s="60"/>
      <c r="HJ237" s="60"/>
      <c r="HK237" s="60"/>
      <c r="HL237" s="60">
        <v>-6.2065320516731803E-2</v>
      </c>
      <c r="HM237" s="60">
        <v>-5.8520959866513102E-2</v>
      </c>
      <c r="HN237" s="60">
        <v>-5.8520959866513102E-2</v>
      </c>
      <c r="HO237" s="60">
        <v>8.1058246053699197</v>
      </c>
    </row>
    <row r="238" spans="1:223" ht="12" customHeight="1" x14ac:dyDescent="0.35">
      <c r="A238" s="61">
        <v>176</v>
      </c>
      <c r="B238" s="83">
        <v>8.1929350072825606</v>
      </c>
      <c r="C238" s="83">
        <v>8.1051520182865104</v>
      </c>
      <c r="D238" s="83">
        <v>8.7782988996046599E-2</v>
      </c>
      <c r="E238" s="83">
        <v>2.1300681192772202</v>
      </c>
      <c r="F238" s="83">
        <v>2.1352128097257599</v>
      </c>
      <c r="G238" s="83">
        <v>2.15057606125561</v>
      </c>
      <c r="H238" s="83">
        <v>4.8130963673397899E-3</v>
      </c>
      <c r="I238" s="83">
        <v>1.10248386386866E-2</v>
      </c>
      <c r="J238" s="83">
        <v>0.149559760049254</v>
      </c>
      <c r="K238" s="83">
        <v>8.8207540388261396E-2</v>
      </c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  <c r="BJ238" s="60"/>
      <c r="BK238" s="60"/>
      <c r="BL238" s="60"/>
      <c r="BM238" s="60"/>
      <c r="BN238" s="60"/>
      <c r="BO238" s="60"/>
      <c r="BP238" s="60"/>
      <c r="BQ238" s="60"/>
      <c r="BR238" s="60"/>
      <c r="BS238" s="60"/>
      <c r="BT238" s="60"/>
      <c r="BU238" s="60"/>
      <c r="BV238" s="60"/>
      <c r="BW238" s="60"/>
      <c r="BX238" s="60"/>
      <c r="BY238" s="60"/>
      <c r="BZ238" s="60"/>
      <c r="CA238" s="60"/>
      <c r="CB238" s="60"/>
      <c r="CC238" s="60"/>
      <c r="CD238" s="60"/>
      <c r="CE238" s="60"/>
      <c r="CF238" s="60"/>
      <c r="CG238" s="60"/>
      <c r="CH238" s="60"/>
      <c r="CI238" s="60"/>
      <c r="CJ238" s="60"/>
      <c r="CK238" s="60"/>
      <c r="CL238" s="60"/>
      <c r="CM238" s="60"/>
      <c r="CN238" s="60"/>
      <c r="CO238" s="60"/>
      <c r="CP238" s="60"/>
      <c r="CQ238" s="60"/>
      <c r="CR238" s="60"/>
      <c r="CS238" s="60"/>
      <c r="CT238" s="60"/>
      <c r="CU238" s="60"/>
      <c r="CV238" s="60"/>
      <c r="CW238" s="60"/>
      <c r="CX238" s="60"/>
      <c r="CY238" s="60"/>
      <c r="CZ238" s="60"/>
      <c r="DA238" s="60"/>
      <c r="DB238" s="60"/>
      <c r="DC238" s="60"/>
      <c r="DD238" s="60"/>
      <c r="DE238" s="60"/>
      <c r="DF238" s="60"/>
      <c r="DG238" s="60"/>
      <c r="DH238" s="60"/>
      <c r="DI238" s="60"/>
      <c r="DJ238" s="60"/>
      <c r="DK238" s="60"/>
      <c r="DL238" s="60"/>
      <c r="DM238" s="60"/>
      <c r="DN238" s="60"/>
      <c r="DO238" s="60"/>
      <c r="DP238" s="60"/>
      <c r="DQ238" s="60"/>
      <c r="DR238" s="60"/>
      <c r="DS238" s="60"/>
      <c r="DT238" s="60"/>
      <c r="DU238" s="60"/>
      <c r="DV238" s="60"/>
      <c r="DW238" s="60"/>
      <c r="DX238" s="60"/>
      <c r="DY238" s="60"/>
      <c r="DZ238" s="60"/>
      <c r="EA238" s="60"/>
      <c r="EB238" s="60"/>
      <c r="EC238" s="60"/>
      <c r="ED238" s="60"/>
      <c r="EE238" s="60"/>
      <c r="EF238" s="60"/>
      <c r="EG238" s="60"/>
      <c r="EH238" s="60"/>
      <c r="EI238" s="60"/>
      <c r="EJ238" s="60"/>
      <c r="EK238" s="60"/>
      <c r="EL238" s="60"/>
      <c r="EM238" s="60"/>
      <c r="EN238" s="60"/>
      <c r="EO238" s="60"/>
      <c r="EP238" s="60"/>
      <c r="EQ238" s="60"/>
      <c r="ER238" s="60"/>
      <c r="ES238" s="60"/>
      <c r="ET238" s="60"/>
      <c r="EU238" s="60"/>
      <c r="EV238" s="60"/>
      <c r="EW238" s="60"/>
      <c r="EX238" s="60"/>
      <c r="EY238" s="60"/>
      <c r="EZ238" s="60"/>
      <c r="FA238" s="60"/>
      <c r="FB238" s="60"/>
      <c r="FC238" s="60"/>
      <c r="FD238" s="60"/>
      <c r="FE238" s="60"/>
      <c r="FF238" s="60"/>
      <c r="FG238" s="60"/>
      <c r="FH238" s="60"/>
      <c r="FI238" s="60"/>
      <c r="FJ238" s="60"/>
      <c r="FK238" s="60"/>
      <c r="FL238" s="60"/>
      <c r="FM238" s="60"/>
      <c r="FN238" s="60"/>
      <c r="FO238" s="60"/>
      <c r="FP238" s="60"/>
      <c r="FQ238" s="60"/>
      <c r="FR238" s="60"/>
      <c r="FS238" s="60"/>
      <c r="FT238" s="60"/>
      <c r="FU238" s="60"/>
      <c r="FV238" s="60"/>
      <c r="FW238" s="60"/>
      <c r="FX238" s="60"/>
      <c r="FY238" s="60"/>
      <c r="FZ238" s="60"/>
      <c r="GA238" s="60"/>
      <c r="GB238" s="60"/>
      <c r="GC238" s="60"/>
      <c r="GD238" s="60"/>
      <c r="GE238" s="60"/>
      <c r="GF238" s="60"/>
      <c r="GG238" s="60"/>
      <c r="GH238" s="60"/>
      <c r="GI238" s="60"/>
      <c r="GJ238" s="60"/>
      <c r="GK238" s="60"/>
      <c r="GL238" s="60"/>
      <c r="GM238" s="60"/>
      <c r="GN238" s="60"/>
      <c r="GO238" s="60"/>
      <c r="GP238" s="60"/>
      <c r="GQ238" s="60"/>
      <c r="GR238" s="60"/>
      <c r="GS238" s="60">
        <v>8.1201052620121299</v>
      </c>
      <c r="GT238" s="60">
        <v>233.16507173817399</v>
      </c>
      <c r="GU238" s="60">
        <v>8.0398329242530302</v>
      </c>
      <c r="GV238" s="60">
        <v>233.16507173817399</v>
      </c>
      <c r="GW238" s="60">
        <v>8.1939247946296305</v>
      </c>
      <c r="GX238" s="60">
        <v>278.71632833592901</v>
      </c>
      <c r="GY238" s="60">
        <v>8.2117122258779691</v>
      </c>
      <c r="GZ238" s="60">
        <v>278.71632833592901</v>
      </c>
      <c r="HA238" s="60">
        <v>8.1211685706934507</v>
      </c>
      <c r="HB238" s="60">
        <v>278.71632833592901</v>
      </c>
      <c r="HC238" s="60">
        <v>8.2844684498141401</v>
      </c>
      <c r="HD238" s="60">
        <v>278.71632833592901</v>
      </c>
      <c r="HE238" s="60"/>
      <c r="HF238" s="60"/>
      <c r="HG238" s="60"/>
      <c r="HH238" s="60"/>
      <c r="HI238" s="60"/>
      <c r="HJ238" s="60"/>
      <c r="HK238" s="60"/>
      <c r="HL238" s="60">
        <v>-7.5030434562857601E-2</v>
      </c>
      <c r="HM238" s="60">
        <v>-8.0272337759101503E-2</v>
      </c>
      <c r="HN238" s="60">
        <v>-8.0272337759101503E-2</v>
      </c>
      <c r="HO238" s="60">
        <v>8.1201052620121299</v>
      </c>
    </row>
    <row r="239" spans="1:223" ht="12" customHeight="1" x14ac:dyDescent="0.35">
      <c r="A239" s="61">
        <v>177</v>
      </c>
      <c r="B239" s="83">
        <v>8.1913403749928602</v>
      </c>
      <c r="C239" s="83">
        <v>8.1680601652781295</v>
      </c>
      <c r="D239" s="83">
        <v>2.32802097147271E-2</v>
      </c>
      <c r="E239" s="83">
        <v>0.56489797272295195</v>
      </c>
      <c r="F239" s="83">
        <v>0.56665626601724195</v>
      </c>
      <c r="G239" s="83">
        <v>0.56588842288715402</v>
      </c>
      <c r="H239" s="83">
        <v>6.1962267825846603E-3</v>
      </c>
      <c r="I239" s="83">
        <v>1.00100456635467E-3</v>
      </c>
      <c r="J239" s="83">
        <v>4.4683186940078799E-2</v>
      </c>
      <c r="K239" s="83">
        <v>2.3425358548758601E-2</v>
      </c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  <c r="BE239" s="60"/>
      <c r="BF239" s="60"/>
      <c r="BG239" s="60"/>
      <c r="BH239" s="60"/>
      <c r="BI239" s="60"/>
      <c r="BJ239" s="60"/>
      <c r="BK239" s="60"/>
      <c r="BL239" s="60"/>
      <c r="BM239" s="60"/>
      <c r="BN239" s="60"/>
      <c r="BO239" s="60"/>
      <c r="BP239" s="60"/>
      <c r="BQ239" s="60"/>
      <c r="BR239" s="60"/>
      <c r="BS239" s="60"/>
      <c r="BT239" s="60"/>
      <c r="BU239" s="60"/>
      <c r="BV239" s="60"/>
      <c r="BW239" s="60"/>
      <c r="BX239" s="60"/>
      <c r="BY239" s="60"/>
      <c r="BZ239" s="60"/>
      <c r="CA239" s="60"/>
      <c r="CB239" s="60"/>
      <c r="CC239" s="60"/>
      <c r="CD239" s="60"/>
      <c r="CE239" s="60"/>
      <c r="CF239" s="60"/>
      <c r="CG239" s="60"/>
      <c r="CH239" s="60"/>
      <c r="CI239" s="60"/>
      <c r="CJ239" s="60"/>
      <c r="CK239" s="60"/>
      <c r="CL239" s="60"/>
      <c r="CM239" s="60"/>
      <c r="CN239" s="60"/>
      <c r="CO239" s="60"/>
      <c r="CP239" s="60"/>
      <c r="CQ239" s="60"/>
      <c r="CR239" s="60"/>
      <c r="CS239" s="60"/>
      <c r="CT239" s="60"/>
      <c r="CU239" s="60"/>
      <c r="CV239" s="60"/>
      <c r="CW239" s="60"/>
      <c r="CX239" s="60"/>
      <c r="CY239" s="60"/>
      <c r="CZ239" s="60"/>
      <c r="DA239" s="60"/>
      <c r="DB239" s="60"/>
      <c r="DC239" s="60"/>
      <c r="DD239" s="60"/>
      <c r="DE239" s="60"/>
      <c r="DF239" s="60"/>
      <c r="DG239" s="60"/>
      <c r="DH239" s="60"/>
      <c r="DI239" s="60"/>
      <c r="DJ239" s="60"/>
      <c r="DK239" s="60"/>
      <c r="DL239" s="60"/>
      <c r="DM239" s="60"/>
      <c r="DN239" s="60"/>
      <c r="DO239" s="60"/>
      <c r="DP239" s="60"/>
      <c r="DQ239" s="60"/>
      <c r="DR239" s="60"/>
      <c r="DS239" s="60"/>
      <c r="DT239" s="60"/>
      <c r="DU239" s="60"/>
      <c r="DV239" s="60"/>
      <c r="DW239" s="60"/>
      <c r="DX239" s="60"/>
      <c r="DY239" s="60"/>
      <c r="DZ239" s="60"/>
      <c r="EA239" s="60"/>
      <c r="EB239" s="60"/>
      <c r="EC239" s="60"/>
      <c r="ED239" s="60"/>
      <c r="EE239" s="60"/>
      <c r="EF239" s="60"/>
      <c r="EG239" s="60"/>
      <c r="EH239" s="60"/>
      <c r="EI239" s="60"/>
      <c r="EJ239" s="60"/>
      <c r="EK239" s="60"/>
      <c r="EL239" s="60"/>
      <c r="EM239" s="60"/>
      <c r="EN239" s="60"/>
      <c r="EO239" s="60"/>
      <c r="EP239" s="60"/>
      <c r="EQ239" s="60"/>
      <c r="ER239" s="60"/>
      <c r="ES239" s="60"/>
      <c r="ET239" s="60"/>
      <c r="EU239" s="60"/>
      <c r="EV239" s="60"/>
      <c r="EW239" s="60"/>
      <c r="EX239" s="60"/>
      <c r="EY239" s="60"/>
      <c r="EZ239" s="60"/>
      <c r="FA239" s="60"/>
      <c r="FB239" s="60"/>
      <c r="FC239" s="60"/>
      <c r="FD239" s="60"/>
      <c r="FE239" s="60"/>
      <c r="FF239" s="60"/>
      <c r="FG239" s="60"/>
      <c r="FH239" s="60"/>
      <c r="FI239" s="60"/>
      <c r="FJ239" s="60"/>
      <c r="FK239" s="60"/>
      <c r="FL239" s="60"/>
      <c r="FM239" s="60"/>
      <c r="FN239" s="60"/>
      <c r="FO239" s="60"/>
      <c r="FP239" s="60"/>
      <c r="FQ239" s="60"/>
      <c r="FR239" s="60"/>
      <c r="FS239" s="60"/>
      <c r="FT239" s="60"/>
      <c r="FU239" s="60"/>
      <c r="FV239" s="60"/>
      <c r="FW239" s="60"/>
      <c r="FX239" s="60"/>
      <c r="FY239" s="60"/>
      <c r="FZ239" s="60"/>
      <c r="GA239" s="60"/>
      <c r="GB239" s="60"/>
      <c r="GC239" s="60"/>
      <c r="GD239" s="60"/>
      <c r="GE239" s="60"/>
      <c r="GF239" s="60"/>
      <c r="GG239" s="60"/>
      <c r="GH239" s="60"/>
      <c r="GI239" s="60"/>
      <c r="GJ239" s="60"/>
      <c r="GK239" s="60"/>
      <c r="GL239" s="60"/>
      <c r="GM239" s="60"/>
      <c r="GN239" s="60"/>
      <c r="GO239" s="60"/>
      <c r="GP239" s="60"/>
      <c r="GQ239" s="60"/>
      <c r="GR239" s="60"/>
      <c r="GS239" s="60">
        <v>8.07922898169031</v>
      </c>
      <c r="GT239" s="60">
        <v>210.65397498785501</v>
      </c>
      <c r="GU239" s="60">
        <v>7.9875409340600196</v>
      </c>
      <c r="GV239" s="60">
        <v>210.65397498785501</v>
      </c>
      <c r="GW239" s="60">
        <v>8.1939714327342408</v>
      </c>
      <c r="GX239" s="60">
        <v>278.74427819999198</v>
      </c>
      <c r="GY239" s="60">
        <v>8.2117670920661894</v>
      </c>
      <c r="GZ239" s="60">
        <v>278.74427819999198</v>
      </c>
      <c r="HA239" s="60">
        <v>8.1212188746156606</v>
      </c>
      <c r="HB239" s="60">
        <v>278.74427819999198</v>
      </c>
      <c r="HC239" s="60">
        <v>8.2845196501847802</v>
      </c>
      <c r="HD239" s="60">
        <v>278.74427819999198</v>
      </c>
      <c r="HE239" s="60"/>
      <c r="HF239" s="60"/>
      <c r="HG239" s="60"/>
      <c r="HH239" s="60"/>
      <c r="HI239" s="60"/>
      <c r="HJ239" s="60"/>
      <c r="HK239" s="60"/>
      <c r="HL239" s="60">
        <v>-9.0014949298484706E-2</v>
      </c>
      <c r="HM239" s="60">
        <v>-9.1688047630288594E-2</v>
      </c>
      <c r="HN239" s="60">
        <v>-9.1688047630288594E-2</v>
      </c>
      <c r="HO239" s="60">
        <v>8.07922898169031</v>
      </c>
    </row>
    <row r="240" spans="1:223" ht="12" customHeight="1" x14ac:dyDescent="0.35">
      <c r="A240" s="61">
        <v>178</v>
      </c>
      <c r="B240" s="83">
        <v>8.2138708689630295</v>
      </c>
      <c r="C240" s="83">
        <v>8.2247758669816395</v>
      </c>
      <c r="D240" s="83">
        <v>-1.09049980186118E-2</v>
      </c>
      <c r="E240" s="83">
        <v>-0.26461150259160399</v>
      </c>
      <c r="F240" s="83">
        <v>-0.26696166595864901</v>
      </c>
      <c r="G240" s="83">
        <v>-0.266467171889192</v>
      </c>
      <c r="H240" s="83">
        <v>1.7529248442461901E-2</v>
      </c>
      <c r="I240" s="83">
        <v>6.3578675785017102E-4</v>
      </c>
      <c r="J240" s="83">
        <v>-3.5593077950152402E-2</v>
      </c>
      <c r="K240" s="83">
        <v>-1.10995650520118E-2</v>
      </c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60"/>
      <c r="BH240" s="60"/>
      <c r="BI240" s="60"/>
      <c r="BJ240" s="60"/>
      <c r="BK240" s="60"/>
      <c r="BL240" s="60"/>
      <c r="BM240" s="60"/>
      <c r="BN240" s="60"/>
      <c r="BO240" s="60"/>
      <c r="BP240" s="60"/>
      <c r="BQ240" s="60"/>
      <c r="BR240" s="60"/>
      <c r="BS240" s="60"/>
      <c r="BT240" s="60"/>
      <c r="BU240" s="60"/>
      <c r="BV240" s="60"/>
      <c r="BW240" s="60"/>
      <c r="BX240" s="60"/>
      <c r="BY240" s="60"/>
      <c r="BZ240" s="60"/>
      <c r="CA240" s="60"/>
      <c r="CB240" s="60"/>
      <c r="CC240" s="60"/>
      <c r="CD240" s="60"/>
      <c r="CE240" s="60"/>
      <c r="CF240" s="60"/>
      <c r="CG240" s="60"/>
      <c r="CH240" s="60"/>
      <c r="CI240" s="60"/>
      <c r="CJ240" s="60"/>
      <c r="CK240" s="60"/>
      <c r="CL240" s="60"/>
      <c r="CM240" s="60"/>
      <c r="CN240" s="60"/>
      <c r="CO240" s="60"/>
      <c r="CP240" s="60"/>
      <c r="CQ240" s="60"/>
      <c r="CR240" s="60"/>
      <c r="CS240" s="60"/>
      <c r="CT240" s="60"/>
      <c r="CU240" s="60"/>
      <c r="CV240" s="60"/>
      <c r="CW240" s="60"/>
      <c r="CX240" s="60"/>
      <c r="CY240" s="60"/>
      <c r="CZ240" s="60"/>
      <c r="DA240" s="60"/>
      <c r="DB240" s="60"/>
      <c r="DC240" s="60"/>
      <c r="DD240" s="60"/>
      <c r="DE240" s="60"/>
      <c r="DF240" s="60"/>
      <c r="DG240" s="60"/>
      <c r="DH240" s="60"/>
      <c r="DI240" s="60"/>
      <c r="DJ240" s="60"/>
      <c r="DK240" s="60"/>
      <c r="DL240" s="60"/>
      <c r="DM240" s="60"/>
      <c r="DN240" s="60"/>
      <c r="DO240" s="60"/>
      <c r="DP240" s="60"/>
      <c r="DQ240" s="60"/>
      <c r="DR240" s="60"/>
      <c r="DS240" s="60"/>
      <c r="DT240" s="60"/>
      <c r="DU240" s="60"/>
      <c r="DV240" s="60"/>
      <c r="DW240" s="60"/>
      <c r="DX240" s="60"/>
      <c r="DY240" s="60"/>
      <c r="DZ240" s="60"/>
      <c r="EA240" s="60"/>
      <c r="EB240" s="60"/>
      <c r="EC240" s="60"/>
      <c r="ED240" s="60"/>
      <c r="EE240" s="60"/>
      <c r="EF240" s="60"/>
      <c r="EG240" s="60"/>
      <c r="EH240" s="60"/>
      <c r="EI240" s="60"/>
      <c r="EJ240" s="60"/>
      <c r="EK240" s="60"/>
      <c r="EL240" s="60"/>
      <c r="EM240" s="60"/>
      <c r="EN240" s="60"/>
      <c r="EO240" s="60"/>
      <c r="EP240" s="60"/>
      <c r="EQ240" s="60"/>
      <c r="ER240" s="60"/>
      <c r="ES240" s="60"/>
      <c r="ET240" s="60"/>
      <c r="EU240" s="60"/>
      <c r="EV240" s="60"/>
      <c r="EW240" s="60"/>
      <c r="EX240" s="60"/>
      <c r="EY240" s="60"/>
      <c r="EZ240" s="60"/>
      <c r="FA240" s="60"/>
      <c r="FB240" s="60"/>
      <c r="FC240" s="60"/>
      <c r="FD240" s="60"/>
      <c r="FE240" s="60"/>
      <c r="FF240" s="60"/>
      <c r="FG240" s="60"/>
      <c r="FH240" s="60"/>
      <c r="FI240" s="60"/>
      <c r="FJ240" s="60"/>
      <c r="FK240" s="60"/>
      <c r="FL240" s="60"/>
      <c r="FM240" s="60"/>
      <c r="FN240" s="60"/>
      <c r="FO240" s="60"/>
      <c r="FP240" s="60"/>
      <c r="FQ240" s="60"/>
      <c r="FR240" s="60"/>
      <c r="FS240" s="60"/>
      <c r="FT240" s="60"/>
      <c r="FU240" s="60"/>
      <c r="FV240" s="60"/>
      <c r="FW240" s="60"/>
      <c r="FX240" s="60"/>
      <c r="FY240" s="60"/>
      <c r="FZ240" s="60"/>
      <c r="GA240" s="60"/>
      <c r="GB240" s="60"/>
      <c r="GC240" s="60"/>
      <c r="GD240" s="60"/>
      <c r="GE240" s="60"/>
      <c r="GF240" s="60"/>
      <c r="GG240" s="60"/>
      <c r="GH240" s="60"/>
      <c r="GI240" s="60"/>
      <c r="GJ240" s="60"/>
      <c r="GK240" s="60"/>
      <c r="GL240" s="60"/>
      <c r="GM240" s="60"/>
      <c r="GN240" s="60"/>
      <c r="GO240" s="60"/>
      <c r="GP240" s="60"/>
      <c r="GQ240" s="60"/>
      <c r="GR240" s="60"/>
      <c r="GS240" s="60">
        <v>8.0805171645551503</v>
      </c>
      <c r="GT240" s="60">
        <v>211.36339396810999</v>
      </c>
      <c r="GU240" s="60">
        <v>7.9873238899655501</v>
      </c>
      <c r="GV240" s="60">
        <v>211.36339396810999</v>
      </c>
      <c r="GW240" s="60">
        <v>8.1944773088144292</v>
      </c>
      <c r="GX240" s="60">
        <v>279.04748166270798</v>
      </c>
      <c r="GY240" s="60">
        <v>8.2123623466749205</v>
      </c>
      <c r="GZ240" s="60">
        <v>279.04748166270798</v>
      </c>
      <c r="HA240" s="60">
        <v>8.1217645578754105</v>
      </c>
      <c r="HB240" s="60">
        <v>279.04748166270798</v>
      </c>
      <c r="HC240" s="60">
        <v>8.2850750976139391</v>
      </c>
      <c r="HD240" s="60">
        <v>279.04748166270798</v>
      </c>
      <c r="HE240" s="60"/>
      <c r="HF240" s="60"/>
      <c r="HG240" s="60"/>
      <c r="HH240" s="60"/>
      <c r="HI240" s="60"/>
      <c r="HJ240" s="60"/>
      <c r="HK240" s="60"/>
      <c r="HL240" s="60">
        <v>-0.102345245653702</v>
      </c>
      <c r="HM240" s="60">
        <v>-9.3193274589598502E-2</v>
      </c>
      <c r="HN240" s="60">
        <v>-9.3193274589598502E-2</v>
      </c>
      <c r="HO240" s="60">
        <v>8.0805171645551503</v>
      </c>
    </row>
    <row r="241" spans="1:223" ht="12" customHeight="1" x14ac:dyDescent="0.35">
      <c r="A241" s="61">
        <v>179</v>
      </c>
      <c r="B241" s="83">
        <v>8.2127943586582308</v>
      </c>
      <c r="C241" s="83">
        <v>8.22605101185707</v>
      </c>
      <c r="D241" s="83">
        <v>-1.32566531988392E-2</v>
      </c>
      <c r="E241" s="83">
        <v>-0.32167478767934599</v>
      </c>
      <c r="F241" s="83">
        <v>-0.32459201843442398</v>
      </c>
      <c r="G241" s="83">
        <v>-0.32401278656294102</v>
      </c>
      <c r="H241" s="83">
        <v>1.7893980530851099E-2</v>
      </c>
      <c r="I241" s="83">
        <v>9.5982987855029397E-4</v>
      </c>
      <c r="J241" s="83">
        <v>-4.3735736360502202E-2</v>
      </c>
      <c r="K241" s="83">
        <v>-1.34981895396637E-2</v>
      </c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  <c r="BE241" s="60"/>
      <c r="BF241" s="60"/>
      <c r="BG241" s="60"/>
      <c r="BH241" s="60"/>
      <c r="BI241" s="60"/>
      <c r="BJ241" s="60"/>
      <c r="BK241" s="60"/>
      <c r="BL241" s="60"/>
      <c r="BM241" s="60"/>
      <c r="BN241" s="60"/>
      <c r="BO241" s="60"/>
      <c r="BP241" s="60"/>
      <c r="BQ241" s="60"/>
      <c r="BR241" s="60"/>
      <c r="BS241" s="60"/>
      <c r="BT241" s="60"/>
      <c r="BU241" s="60"/>
      <c r="BV241" s="60"/>
      <c r="BW241" s="60"/>
      <c r="BX241" s="60"/>
      <c r="BY241" s="60"/>
      <c r="BZ241" s="60"/>
      <c r="CA241" s="60"/>
      <c r="CB241" s="60"/>
      <c r="CC241" s="60"/>
      <c r="CD241" s="60"/>
      <c r="CE241" s="60"/>
      <c r="CF241" s="60"/>
      <c r="CG241" s="60"/>
      <c r="CH241" s="60"/>
      <c r="CI241" s="60"/>
      <c r="CJ241" s="60"/>
      <c r="CK241" s="60"/>
      <c r="CL241" s="60"/>
      <c r="CM241" s="60"/>
      <c r="CN241" s="60"/>
      <c r="CO241" s="60"/>
      <c r="CP241" s="60"/>
      <c r="CQ241" s="60"/>
      <c r="CR241" s="60"/>
      <c r="CS241" s="60"/>
      <c r="CT241" s="60"/>
      <c r="CU241" s="60"/>
      <c r="CV241" s="60"/>
      <c r="CW241" s="60"/>
      <c r="CX241" s="60"/>
      <c r="CY241" s="60"/>
      <c r="CZ241" s="60"/>
      <c r="DA241" s="60"/>
      <c r="DB241" s="60"/>
      <c r="DC241" s="60"/>
      <c r="DD241" s="60"/>
      <c r="DE241" s="60"/>
      <c r="DF241" s="60"/>
      <c r="DG241" s="60"/>
      <c r="DH241" s="60"/>
      <c r="DI241" s="60"/>
      <c r="DJ241" s="60"/>
      <c r="DK241" s="60"/>
      <c r="DL241" s="60"/>
      <c r="DM241" s="60"/>
      <c r="DN241" s="60"/>
      <c r="DO241" s="60"/>
      <c r="DP241" s="60"/>
      <c r="DQ241" s="60"/>
      <c r="DR241" s="60"/>
      <c r="DS241" s="60"/>
      <c r="DT241" s="60"/>
      <c r="DU241" s="60"/>
      <c r="DV241" s="60"/>
      <c r="DW241" s="60"/>
      <c r="DX241" s="60"/>
      <c r="DY241" s="60"/>
      <c r="DZ241" s="60"/>
      <c r="EA241" s="60"/>
      <c r="EB241" s="60"/>
      <c r="EC241" s="60"/>
      <c r="ED241" s="60"/>
      <c r="EE241" s="60"/>
      <c r="EF241" s="60"/>
      <c r="EG241" s="60"/>
      <c r="EH241" s="60"/>
      <c r="EI241" s="60"/>
      <c r="EJ241" s="60"/>
      <c r="EK241" s="60"/>
      <c r="EL241" s="60"/>
      <c r="EM241" s="60"/>
      <c r="EN241" s="60"/>
      <c r="EO241" s="60"/>
      <c r="EP241" s="60"/>
      <c r="EQ241" s="60"/>
      <c r="ER241" s="60"/>
      <c r="ES241" s="60"/>
      <c r="ET241" s="60"/>
      <c r="EU241" s="60"/>
      <c r="EV241" s="60"/>
      <c r="EW241" s="60"/>
      <c r="EX241" s="60"/>
      <c r="EY241" s="60"/>
      <c r="EZ241" s="60"/>
      <c r="FA241" s="60"/>
      <c r="FB241" s="60"/>
      <c r="FC241" s="60"/>
      <c r="FD241" s="60"/>
      <c r="FE241" s="60"/>
      <c r="FF241" s="60"/>
      <c r="FG241" s="60"/>
      <c r="FH241" s="60"/>
      <c r="FI241" s="60"/>
      <c r="FJ241" s="60"/>
      <c r="FK241" s="60"/>
      <c r="FL241" s="60"/>
      <c r="FM241" s="60"/>
      <c r="FN241" s="60"/>
      <c r="FO241" s="60"/>
      <c r="FP241" s="60"/>
      <c r="FQ241" s="60"/>
      <c r="FR241" s="60"/>
      <c r="FS241" s="60"/>
      <c r="FT241" s="60"/>
      <c r="FU241" s="60"/>
      <c r="FV241" s="60"/>
      <c r="FW241" s="60"/>
      <c r="FX241" s="60"/>
      <c r="FY241" s="60"/>
      <c r="FZ241" s="60"/>
      <c r="GA241" s="60"/>
      <c r="GB241" s="60"/>
      <c r="GC241" s="60"/>
      <c r="GD241" s="60"/>
      <c r="GE241" s="60"/>
      <c r="GF241" s="60"/>
      <c r="GG241" s="60"/>
      <c r="GH241" s="60"/>
      <c r="GI241" s="60"/>
      <c r="GJ241" s="60"/>
      <c r="GK241" s="60"/>
      <c r="GL241" s="60"/>
      <c r="GM241" s="60"/>
      <c r="GN241" s="60"/>
      <c r="GO241" s="60"/>
      <c r="GP241" s="60"/>
      <c r="GQ241" s="60"/>
      <c r="GR241" s="60"/>
      <c r="GS241" s="60">
        <v>8.0792525733991294</v>
      </c>
      <c r="GT241" s="60">
        <v>210.66696724731901</v>
      </c>
      <c r="GU241" s="60">
        <v>7.9873737290146796</v>
      </c>
      <c r="GV241" s="60">
        <v>210.66696724731901</v>
      </c>
      <c r="GW241" s="60">
        <v>8.1950519275878602</v>
      </c>
      <c r="GX241" s="60">
        <v>279.39196552250002</v>
      </c>
      <c r="GY241" s="60">
        <v>8.2130387747940894</v>
      </c>
      <c r="GZ241" s="60">
        <v>279.39196552250002</v>
      </c>
      <c r="HA241" s="60">
        <v>8.1223844907943992</v>
      </c>
      <c r="HB241" s="60">
        <v>279.39196552250002</v>
      </c>
      <c r="HC241" s="60">
        <v>8.2857062115875593</v>
      </c>
      <c r="HD241" s="60">
        <v>279.39196552250002</v>
      </c>
      <c r="HE241" s="60"/>
      <c r="HF241" s="60"/>
      <c r="HG241" s="60"/>
      <c r="HH241" s="60"/>
      <c r="HI241" s="60"/>
      <c r="HJ241" s="60"/>
      <c r="HK241" s="60"/>
      <c r="HL241" s="60">
        <v>-9.5126658502368094E-2</v>
      </c>
      <c r="HM241" s="60">
        <v>-9.1878844384453401E-2</v>
      </c>
      <c r="HN241" s="60">
        <v>-9.1878844384453401E-2</v>
      </c>
      <c r="HO241" s="60">
        <v>8.0792525733991294</v>
      </c>
    </row>
    <row r="242" spans="1:223" ht="12" customHeight="1" x14ac:dyDescent="0.35">
      <c r="A242" s="61">
        <v>180</v>
      </c>
      <c r="B242" s="83">
        <v>8.2116752210606005</v>
      </c>
      <c r="C242" s="83">
        <v>8.2184279420428297</v>
      </c>
      <c r="D242" s="83">
        <v>-6.7527209822291203E-3</v>
      </c>
      <c r="E242" s="83">
        <v>-0.163855843223433</v>
      </c>
      <c r="F242" s="83">
        <v>-0.16516463004387699</v>
      </c>
      <c r="G242" s="83">
        <v>-0.16484424658121999</v>
      </c>
      <c r="H242" s="83">
        <v>1.5785478021447402E-2</v>
      </c>
      <c r="I242" s="83">
        <v>2.18762093757178E-4</v>
      </c>
      <c r="J242" s="83">
        <v>-2.0876504263578E-2</v>
      </c>
      <c r="K242" s="83">
        <v>-6.8610255502573004E-3</v>
      </c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60"/>
      <c r="BH242" s="60"/>
      <c r="BI242" s="60"/>
      <c r="BJ242" s="60"/>
      <c r="BK242" s="60"/>
      <c r="BL242" s="60"/>
      <c r="BM242" s="60"/>
      <c r="BN242" s="60"/>
      <c r="BO242" s="60"/>
      <c r="BP242" s="60"/>
      <c r="BQ242" s="60"/>
      <c r="BR242" s="60"/>
      <c r="BS242" s="60"/>
      <c r="BT242" s="60"/>
      <c r="BU242" s="60"/>
      <c r="BV242" s="60"/>
      <c r="BW242" s="60"/>
      <c r="BX242" s="60"/>
      <c r="BY242" s="60"/>
      <c r="BZ242" s="60"/>
      <c r="CA242" s="60"/>
      <c r="CB242" s="60"/>
      <c r="CC242" s="60"/>
      <c r="CD242" s="60"/>
      <c r="CE242" s="60"/>
      <c r="CF242" s="60"/>
      <c r="CG242" s="60"/>
      <c r="CH242" s="60"/>
      <c r="CI242" s="60"/>
      <c r="CJ242" s="60"/>
      <c r="CK242" s="60"/>
      <c r="CL242" s="60"/>
      <c r="CM242" s="60"/>
      <c r="CN242" s="60"/>
      <c r="CO242" s="60"/>
      <c r="CP242" s="60"/>
      <c r="CQ242" s="60"/>
      <c r="CR242" s="60"/>
      <c r="CS242" s="60"/>
      <c r="CT242" s="60"/>
      <c r="CU242" s="60"/>
      <c r="CV242" s="60"/>
      <c r="CW242" s="60"/>
      <c r="CX242" s="60"/>
      <c r="CY242" s="60"/>
      <c r="CZ242" s="60"/>
      <c r="DA242" s="60"/>
      <c r="DB242" s="60"/>
      <c r="DC242" s="60"/>
      <c r="DD242" s="60"/>
      <c r="DE242" s="60"/>
      <c r="DF242" s="60"/>
      <c r="DG242" s="60"/>
      <c r="DH242" s="60"/>
      <c r="DI242" s="60"/>
      <c r="DJ242" s="60"/>
      <c r="DK242" s="60"/>
      <c r="DL242" s="60"/>
      <c r="DM242" s="60"/>
      <c r="DN242" s="60"/>
      <c r="DO242" s="60"/>
      <c r="DP242" s="60"/>
      <c r="DQ242" s="60"/>
      <c r="DR242" s="60"/>
      <c r="DS242" s="60"/>
      <c r="DT242" s="60"/>
      <c r="DU242" s="60"/>
      <c r="DV242" s="60"/>
      <c r="DW242" s="60"/>
      <c r="DX242" s="60"/>
      <c r="DY242" s="60"/>
      <c r="DZ242" s="60"/>
      <c r="EA242" s="60"/>
      <c r="EB242" s="60"/>
      <c r="EC242" s="60"/>
      <c r="ED242" s="60"/>
      <c r="EE242" s="60"/>
      <c r="EF242" s="60"/>
      <c r="EG242" s="60"/>
      <c r="EH242" s="60"/>
      <c r="EI242" s="60"/>
      <c r="EJ242" s="60"/>
      <c r="EK242" s="60"/>
      <c r="EL242" s="60"/>
      <c r="EM242" s="60"/>
      <c r="EN242" s="60"/>
      <c r="EO242" s="60"/>
      <c r="EP242" s="60"/>
      <c r="EQ242" s="60"/>
      <c r="ER242" s="60"/>
      <c r="ES242" s="60"/>
      <c r="ET242" s="60"/>
      <c r="EU242" s="60"/>
      <c r="EV242" s="60"/>
      <c r="EW242" s="60"/>
      <c r="EX242" s="60"/>
      <c r="EY242" s="60"/>
      <c r="EZ242" s="60"/>
      <c r="FA242" s="60"/>
      <c r="FB242" s="60"/>
      <c r="FC242" s="60"/>
      <c r="FD242" s="60"/>
      <c r="FE242" s="60"/>
      <c r="FF242" s="60"/>
      <c r="FG242" s="60"/>
      <c r="FH242" s="60"/>
      <c r="FI242" s="60"/>
      <c r="FJ242" s="60"/>
      <c r="FK242" s="60"/>
      <c r="FL242" s="60"/>
      <c r="FM242" s="60"/>
      <c r="FN242" s="60"/>
      <c r="FO242" s="60"/>
      <c r="FP242" s="60"/>
      <c r="FQ242" s="60"/>
      <c r="FR242" s="60"/>
      <c r="FS242" s="60"/>
      <c r="FT242" s="60"/>
      <c r="FU242" s="60"/>
      <c r="FV242" s="60"/>
      <c r="FW242" s="60"/>
      <c r="FX242" s="60"/>
      <c r="FY242" s="60"/>
      <c r="FZ242" s="60"/>
      <c r="GA242" s="60"/>
      <c r="GB242" s="60"/>
      <c r="GC242" s="60"/>
      <c r="GD242" s="60"/>
      <c r="GE242" s="60"/>
      <c r="GF242" s="60"/>
      <c r="GG242" s="60"/>
      <c r="GH242" s="60"/>
      <c r="GI242" s="60"/>
      <c r="GJ242" s="60"/>
      <c r="GK242" s="60"/>
      <c r="GL242" s="60"/>
      <c r="GM242" s="60"/>
      <c r="GN242" s="60"/>
      <c r="GO242" s="60"/>
      <c r="GP242" s="60"/>
      <c r="GQ242" s="60"/>
      <c r="GR242" s="60"/>
      <c r="GS242" s="60">
        <v>8.0708076589941697</v>
      </c>
      <c r="GT242" s="60">
        <v>206.01624355813999</v>
      </c>
      <c r="GU242" s="60">
        <v>7.9804949524267803</v>
      </c>
      <c r="GV242" s="60">
        <v>206.01624355813999</v>
      </c>
      <c r="GW242" s="60">
        <v>8.1952448397990505</v>
      </c>
      <c r="GX242" s="60">
        <v>279.50763487230802</v>
      </c>
      <c r="GY242" s="60">
        <v>8.2132659338766096</v>
      </c>
      <c r="GZ242" s="60">
        <v>279.50763487230802</v>
      </c>
      <c r="HA242" s="60">
        <v>8.1225926388400893</v>
      </c>
      <c r="HB242" s="60">
        <v>279.50763487230802</v>
      </c>
      <c r="HC242" s="60">
        <v>8.2859181348355708</v>
      </c>
      <c r="HD242" s="60">
        <v>279.50763487230802</v>
      </c>
      <c r="HE242" s="60"/>
      <c r="HF242" s="60"/>
      <c r="HG242" s="60"/>
      <c r="HH242" s="60"/>
      <c r="HI242" s="60"/>
      <c r="HJ242" s="60"/>
      <c r="HK242" s="60"/>
      <c r="HL242" s="60">
        <v>-8.6003117529313E-2</v>
      </c>
      <c r="HM242" s="60">
        <v>-9.0312706567391196E-2</v>
      </c>
      <c r="HN242" s="60">
        <v>-9.0312706567391196E-2</v>
      </c>
      <c r="HO242" s="60">
        <v>8.0708076589941697</v>
      </c>
    </row>
    <row r="243" spans="1:223" ht="12" customHeight="1" x14ac:dyDescent="0.35">
      <c r="A243" s="61">
        <v>181</v>
      </c>
      <c r="B243" s="83">
        <v>8.2065560979784795</v>
      </c>
      <c r="C243" s="83">
        <v>8.16628476921003</v>
      </c>
      <c r="D243" s="83">
        <v>4.0271328768451298E-2</v>
      </c>
      <c r="E243" s="83">
        <v>0.97719016533457004</v>
      </c>
      <c r="F243" s="83">
        <v>0.98013294424382102</v>
      </c>
      <c r="G243" s="83">
        <v>0.98005583763703896</v>
      </c>
      <c r="H243" s="83">
        <v>5.9958420643621297E-3</v>
      </c>
      <c r="I243" s="83">
        <v>2.8973566757599799E-3</v>
      </c>
      <c r="J243" s="83">
        <v>7.6117026035756402E-2</v>
      </c>
      <c r="K243" s="83">
        <v>4.0514245787550203E-2</v>
      </c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  <c r="BE243" s="60"/>
      <c r="BF243" s="60"/>
      <c r="BG243" s="60"/>
      <c r="BH243" s="60"/>
      <c r="BI243" s="60"/>
      <c r="BJ243" s="60"/>
      <c r="BK243" s="60"/>
      <c r="BL243" s="60"/>
      <c r="BM243" s="60"/>
      <c r="BN243" s="60"/>
      <c r="BO243" s="60"/>
      <c r="BP243" s="60"/>
      <c r="BQ243" s="60"/>
      <c r="BR243" s="60"/>
      <c r="BS243" s="60"/>
      <c r="BT243" s="60"/>
      <c r="BU243" s="60"/>
      <c r="BV243" s="60"/>
      <c r="BW243" s="60"/>
      <c r="BX243" s="60"/>
      <c r="BY243" s="60"/>
      <c r="BZ243" s="60"/>
      <c r="CA243" s="60"/>
      <c r="CB243" s="60"/>
      <c r="CC243" s="60"/>
      <c r="CD243" s="60"/>
      <c r="CE243" s="60"/>
      <c r="CF243" s="60"/>
      <c r="CG243" s="60"/>
      <c r="CH243" s="60"/>
      <c r="CI243" s="60"/>
      <c r="CJ243" s="60"/>
      <c r="CK243" s="60"/>
      <c r="CL243" s="60"/>
      <c r="CM243" s="60"/>
      <c r="CN243" s="60"/>
      <c r="CO243" s="60"/>
      <c r="CP243" s="60"/>
      <c r="CQ243" s="60"/>
      <c r="CR243" s="60"/>
      <c r="CS243" s="60"/>
      <c r="CT243" s="60"/>
      <c r="CU243" s="60"/>
      <c r="CV243" s="60"/>
      <c r="CW243" s="60"/>
      <c r="CX243" s="60"/>
      <c r="CY243" s="60"/>
      <c r="CZ243" s="60"/>
      <c r="DA243" s="60"/>
      <c r="DB243" s="60"/>
      <c r="DC243" s="60"/>
      <c r="DD243" s="60"/>
      <c r="DE243" s="60"/>
      <c r="DF243" s="60"/>
      <c r="DG243" s="60"/>
      <c r="DH243" s="60"/>
      <c r="DI243" s="60"/>
      <c r="DJ243" s="60"/>
      <c r="DK243" s="60"/>
      <c r="DL243" s="60"/>
      <c r="DM243" s="60"/>
      <c r="DN243" s="60"/>
      <c r="DO243" s="60"/>
      <c r="DP243" s="60"/>
      <c r="DQ243" s="60"/>
      <c r="DR243" s="60"/>
      <c r="DS243" s="60"/>
      <c r="DT243" s="60"/>
      <c r="DU243" s="60"/>
      <c r="DV243" s="60"/>
      <c r="DW243" s="60"/>
      <c r="DX243" s="60"/>
      <c r="DY243" s="60"/>
      <c r="DZ243" s="60"/>
      <c r="EA243" s="60"/>
      <c r="EB243" s="60"/>
      <c r="EC243" s="60"/>
      <c r="ED243" s="60"/>
      <c r="EE243" s="60"/>
      <c r="EF243" s="60"/>
      <c r="EG243" s="60"/>
      <c r="EH243" s="60"/>
      <c r="EI243" s="60"/>
      <c r="EJ243" s="60"/>
      <c r="EK243" s="60"/>
      <c r="EL243" s="60"/>
      <c r="EM243" s="60"/>
      <c r="EN243" s="60"/>
      <c r="EO243" s="60"/>
      <c r="EP243" s="60"/>
      <c r="EQ243" s="60"/>
      <c r="ER243" s="60"/>
      <c r="ES243" s="60"/>
      <c r="ET243" s="60"/>
      <c r="EU243" s="60"/>
      <c r="EV243" s="60"/>
      <c r="EW243" s="60"/>
      <c r="EX243" s="60"/>
      <c r="EY243" s="60"/>
      <c r="EZ243" s="60"/>
      <c r="FA243" s="60"/>
      <c r="FB243" s="60"/>
      <c r="FC243" s="60"/>
      <c r="FD243" s="60"/>
      <c r="FE243" s="60"/>
      <c r="FF243" s="60"/>
      <c r="FG243" s="60"/>
      <c r="FH243" s="60"/>
      <c r="FI243" s="60"/>
      <c r="FJ243" s="60"/>
      <c r="FK243" s="60"/>
      <c r="FL243" s="60"/>
      <c r="FM243" s="60"/>
      <c r="FN243" s="60"/>
      <c r="FO243" s="60"/>
      <c r="FP243" s="60"/>
      <c r="FQ243" s="60"/>
      <c r="FR243" s="60"/>
      <c r="FS243" s="60"/>
      <c r="FT243" s="60"/>
      <c r="FU243" s="60"/>
      <c r="FV243" s="60"/>
      <c r="FW243" s="60"/>
      <c r="FX243" s="60"/>
      <c r="FY243" s="60"/>
      <c r="FZ243" s="60"/>
      <c r="GA243" s="60"/>
      <c r="GB243" s="60"/>
      <c r="GC243" s="60"/>
      <c r="GD243" s="60"/>
      <c r="GE243" s="60"/>
      <c r="GF243" s="60"/>
      <c r="GG243" s="60"/>
      <c r="GH243" s="60"/>
      <c r="GI243" s="60"/>
      <c r="GJ243" s="60"/>
      <c r="GK243" s="60"/>
      <c r="GL243" s="60"/>
      <c r="GM243" s="60"/>
      <c r="GN243" s="60"/>
      <c r="GO243" s="60"/>
      <c r="GP243" s="60"/>
      <c r="GQ243" s="60"/>
      <c r="GR243" s="60"/>
      <c r="GS243" s="60">
        <v>8.0812013600849895</v>
      </c>
      <c r="GT243" s="60">
        <v>211.740189303866</v>
      </c>
      <c r="GU243" s="60">
        <v>8.0418812845864291</v>
      </c>
      <c r="GV243" s="60">
        <v>211.740189303866</v>
      </c>
      <c r="GW243" s="60">
        <v>8.1976944625247601</v>
      </c>
      <c r="GX243" s="60">
        <v>280.97720354478901</v>
      </c>
      <c r="GY243" s="60">
        <v>8.2161532791071803</v>
      </c>
      <c r="GZ243" s="60">
        <v>280.97720354478901</v>
      </c>
      <c r="HA243" s="60">
        <v>8.1252366843666195</v>
      </c>
      <c r="HB243" s="60">
        <v>280.97720354478901</v>
      </c>
      <c r="HC243" s="60">
        <v>8.2886110572653209</v>
      </c>
      <c r="HD243" s="60">
        <v>280.97720354478901</v>
      </c>
      <c r="HE243" s="60"/>
      <c r="HF243" s="60"/>
      <c r="HG243" s="60"/>
      <c r="HH243" s="60"/>
      <c r="HI243" s="60"/>
      <c r="HJ243" s="60"/>
      <c r="HK243" s="60"/>
      <c r="HL243" s="60">
        <v>-4.6557021623119199E-2</v>
      </c>
      <c r="HM243" s="60">
        <v>-3.9320075498556803E-2</v>
      </c>
      <c r="HN243" s="60">
        <v>-3.9320075498556803E-2</v>
      </c>
      <c r="HO243" s="60">
        <v>8.0812013600849895</v>
      </c>
    </row>
    <row r="244" spans="1:223" ht="12" customHeight="1" x14ac:dyDescent="0.35">
      <c r="A244" s="61">
        <v>182</v>
      </c>
      <c r="B244" s="83">
        <v>8.20675573731687</v>
      </c>
      <c r="C244" s="83">
        <v>8.1659123495543504</v>
      </c>
      <c r="D244" s="83">
        <v>4.0843387762524899E-2</v>
      </c>
      <c r="E244" s="83">
        <v>0.99107126735169304</v>
      </c>
      <c r="F244" s="83">
        <v>0.99403542585715199</v>
      </c>
      <c r="G244" s="83">
        <v>0.99401178143670299</v>
      </c>
      <c r="H244" s="83">
        <v>5.9549970762455802E-3</v>
      </c>
      <c r="I244" s="83">
        <v>2.95971051190486E-3</v>
      </c>
      <c r="J244" s="83">
        <v>7.6935943647703897E-2</v>
      </c>
      <c r="K244" s="83">
        <v>4.1088067081865999E-2</v>
      </c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  <c r="BE244" s="60"/>
      <c r="BF244" s="60"/>
      <c r="BG244" s="60"/>
      <c r="BH244" s="60"/>
      <c r="BI244" s="60"/>
      <c r="BJ244" s="60"/>
      <c r="BK244" s="60"/>
      <c r="BL244" s="60"/>
      <c r="BM244" s="60"/>
      <c r="BN244" s="60"/>
      <c r="BO244" s="60"/>
      <c r="BP244" s="60"/>
      <c r="BQ244" s="60"/>
      <c r="BR244" s="60"/>
      <c r="BS244" s="60"/>
      <c r="BT244" s="60"/>
      <c r="BU244" s="60"/>
      <c r="BV244" s="60"/>
      <c r="BW244" s="60"/>
      <c r="BX244" s="60"/>
      <c r="BY244" s="60"/>
      <c r="BZ244" s="60"/>
      <c r="CA244" s="60"/>
      <c r="CB244" s="60"/>
      <c r="CC244" s="60"/>
      <c r="CD244" s="60"/>
      <c r="CE244" s="60"/>
      <c r="CF244" s="60"/>
      <c r="CG244" s="60"/>
      <c r="CH244" s="60"/>
      <c r="CI244" s="60"/>
      <c r="CJ244" s="60"/>
      <c r="CK244" s="60"/>
      <c r="CL244" s="60"/>
      <c r="CM244" s="60"/>
      <c r="CN244" s="60"/>
      <c r="CO244" s="60"/>
      <c r="CP244" s="60"/>
      <c r="CQ244" s="60"/>
      <c r="CR244" s="60"/>
      <c r="CS244" s="60"/>
      <c r="CT244" s="60"/>
      <c r="CU244" s="60"/>
      <c r="CV244" s="60"/>
      <c r="CW244" s="60"/>
      <c r="CX244" s="60"/>
      <c r="CY244" s="60"/>
      <c r="CZ244" s="60"/>
      <c r="DA244" s="60"/>
      <c r="DB244" s="60"/>
      <c r="DC244" s="60"/>
      <c r="DD244" s="60"/>
      <c r="DE244" s="60"/>
      <c r="DF244" s="60"/>
      <c r="DG244" s="60"/>
      <c r="DH244" s="60"/>
      <c r="DI244" s="60"/>
      <c r="DJ244" s="60"/>
      <c r="DK244" s="60"/>
      <c r="DL244" s="60"/>
      <c r="DM244" s="60"/>
      <c r="DN244" s="60"/>
      <c r="DO244" s="60"/>
      <c r="DP244" s="60"/>
      <c r="DQ244" s="60"/>
      <c r="DR244" s="60"/>
      <c r="DS244" s="60"/>
      <c r="DT244" s="60"/>
      <c r="DU244" s="60"/>
      <c r="DV244" s="60"/>
      <c r="DW244" s="60"/>
      <c r="DX244" s="60"/>
      <c r="DY244" s="60"/>
      <c r="DZ244" s="60"/>
      <c r="EA244" s="60"/>
      <c r="EB244" s="60"/>
      <c r="EC244" s="60"/>
      <c r="ED244" s="60"/>
      <c r="EE244" s="60"/>
      <c r="EF244" s="60"/>
      <c r="EG244" s="60"/>
      <c r="EH244" s="60"/>
      <c r="EI244" s="60"/>
      <c r="EJ244" s="60"/>
      <c r="EK244" s="60"/>
      <c r="EL244" s="60"/>
      <c r="EM244" s="60"/>
      <c r="EN244" s="60"/>
      <c r="EO244" s="60"/>
      <c r="EP244" s="60"/>
      <c r="EQ244" s="60"/>
      <c r="ER244" s="60"/>
      <c r="ES244" s="60"/>
      <c r="ET244" s="60"/>
      <c r="EU244" s="60"/>
      <c r="EV244" s="60"/>
      <c r="EW244" s="60"/>
      <c r="EX244" s="60"/>
      <c r="EY244" s="60"/>
      <c r="EZ244" s="60"/>
      <c r="FA244" s="60"/>
      <c r="FB244" s="60"/>
      <c r="FC244" s="60"/>
      <c r="FD244" s="60"/>
      <c r="FE244" s="60"/>
      <c r="FF244" s="60"/>
      <c r="FG244" s="60"/>
      <c r="FH244" s="60"/>
      <c r="FI244" s="60"/>
      <c r="FJ244" s="60"/>
      <c r="FK244" s="60"/>
      <c r="FL244" s="60"/>
      <c r="FM244" s="60"/>
      <c r="FN244" s="60"/>
      <c r="FO244" s="60"/>
      <c r="FP244" s="60"/>
      <c r="FQ244" s="60"/>
      <c r="FR244" s="60"/>
      <c r="FS244" s="60"/>
      <c r="FT244" s="60"/>
      <c r="FU244" s="60"/>
      <c r="FV244" s="60"/>
      <c r="FW244" s="60"/>
      <c r="FX244" s="60"/>
      <c r="FY244" s="60"/>
      <c r="FZ244" s="60"/>
      <c r="GA244" s="60"/>
      <c r="GB244" s="60"/>
      <c r="GC244" s="60"/>
      <c r="GD244" s="60"/>
      <c r="GE244" s="60"/>
      <c r="GF244" s="60"/>
      <c r="GG244" s="60"/>
      <c r="GH244" s="60"/>
      <c r="GI244" s="60"/>
      <c r="GJ244" s="60"/>
      <c r="GK244" s="60"/>
      <c r="GL244" s="60"/>
      <c r="GM244" s="60"/>
      <c r="GN244" s="60"/>
      <c r="GO244" s="60"/>
      <c r="GP244" s="60"/>
      <c r="GQ244" s="60"/>
      <c r="GR244" s="60"/>
      <c r="GS244" s="60">
        <v>8.0833445568519</v>
      </c>
      <c r="GT244" s="60">
        <v>212.920475508854</v>
      </c>
      <c r="GU244" s="60">
        <v>8.0383289057532394</v>
      </c>
      <c r="GV244" s="60">
        <v>212.920475508854</v>
      </c>
      <c r="GW244" s="60">
        <v>8.1989938357419199</v>
      </c>
      <c r="GX244" s="60">
        <v>281.75728823417001</v>
      </c>
      <c r="GY244" s="60">
        <v>8.2176869051695807</v>
      </c>
      <c r="GZ244" s="60">
        <v>281.75728823417001</v>
      </c>
      <c r="HA244" s="60">
        <v>8.1266398676190992</v>
      </c>
      <c r="HB244" s="60">
        <v>281.75728823417001</v>
      </c>
      <c r="HC244" s="60">
        <v>8.2900408732923996</v>
      </c>
      <c r="HD244" s="60">
        <v>281.75728823417001</v>
      </c>
      <c r="HE244" s="60"/>
      <c r="HF244" s="60"/>
      <c r="HG244" s="60"/>
      <c r="HH244" s="60"/>
      <c r="HI244" s="60"/>
      <c r="HJ244" s="60"/>
      <c r="HK244" s="60"/>
      <c r="HL244" s="60">
        <v>-5.0647907323327697E-2</v>
      </c>
      <c r="HM244" s="60">
        <v>-4.5015651098664101E-2</v>
      </c>
      <c r="HN244" s="60">
        <v>-4.5015651098664101E-2</v>
      </c>
      <c r="HO244" s="60">
        <v>8.0833445568519</v>
      </c>
    </row>
    <row r="245" spans="1:223" ht="12" customHeight="1" x14ac:dyDescent="0.35">
      <c r="A245" s="61">
        <v>183</v>
      </c>
      <c r="B245" s="83">
        <v>8.2174806053644591</v>
      </c>
      <c r="C245" s="83">
        <v>8.1663426769840903</v>
      </c>
      <c r="D245" s="83">
        <v>5.1137928380374099E-2</v>
      </c>
      <c r="E245" s="83">
        <v>1.24086992451148</v>
      </c>
      <c r="F245" s="83">
        <v>1.24461076642571</v>
      </c>
      <c r="G245" s="83">
        <v>1.2459797436923701</v>
      </c>
      <c r="H245" s="83">
        <v>6.0022301235924599E-3</v>
      </c>
      <c r="I245" s="83">
        <v>4.67696740748977E-3</v>
      </c>
      <c r="J245" s="83">
        <v>9.6822122300032495E-2</v>
      </c>
      <c r="K245" s="83">
        <v>5.1446723453647702E-2</v>
      </c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  <c r="BE245" s="60"/>
      <c r="BF245" s="60"/>
      <c r="BG245" s="60"/>
      <c r="BH245" s="60"/>
      <c r="BI245" s="60"/>
      <c r="BJ245" s="60"/>
      <c r="BK245" s="60"/>
      <c r="BL245" s="60"/>
      <c r="BM245" s="60"/>
      <c r="BN245" s="60"/>
      <c r="BO245" s="60"/>
      <c r="BP245" s="60"/>
      <c r="BQ245" s="60"/>
      <c r="BR245" s="60"/>
      <c r="BS245" s="60"/>
      <c r="BT245" s="60"/>
      <c r="BU245" s="60"/>
      <c r="BV245" s="60"/>
      <c r="BW245" s="60"/>
      <c r="BX245" s="60"/>
      <c r="BY245" s="60"/>
      <c r="BZ245" s="60"/>
      <c r="CA245" s="60"/>
      <c r="CB245" s="60"/>
      <c r="CC245" s="60"/>
      <c r="CD245" s="60"/>
      <c r="CE245" s="60"/>
      <c r="CF245" s="60"/>
      <c r="CG245" s="60"/>
      <c r="CH245" s="60"/>
      <c r="CI245" s="60"/>
      <c r="CJ245" s="60"/>
      <c r="CK245" s="60"/>
      <c r="CL245" s="60"/>
      <c r="CM245" s="60"/>
      <c r="CN245" s="60"/>
      <c r="CO245" s="60"/>
      <c r="CP245" s="60"/>
      <c r="CQ245" s="60"/>
      <c r="CR245" s="60"/>
      <c r="CS245" s="60"/>
      <c r="CT245" s="60"/>
      <c r="CU245" s="60"/>
      <c r="CV245" s="60"/>
      <c r="CW245" s="60"/>
      <c r="CX245" s="60"/>
      <c r="CY245" s="60"/>
      <c r="CZ245" s="60"/>
      <c r="DA245" s="60"/>
      <c r="DB245" s="60"/>
      <c r="DC245" s="60"/>
      <c r="DD245" s="60"/>
      <c r="DE245" s="60"/>
      <c r="DF245" s="60"/>
      <c r="DG245" s="60"/>
      <c r="DH245" s="60"/>
      <c r="DI245" s="60"/>
      <c r="DJ245" s="60"/>
      <c r="DK245" s="60"/>
      <c r="DL245" s="60"/>
      <c r="DM245" s="60"/>
      <c r="DN245" s="60"/>
      <c r="DO245" s="60"/>
      <c r="DP245" s="60"/>
      <c r="DQ245" s="60"/>
      <c r="DR245" s="60"/>
      <c r="DS245" s="60"/>
      <c r="DT245" s="60"/>
      <c r="DU245" s="60"/>
      <c r="DV245" s="60"/>
      <c r="DW245" s="60"/>
      <c r="DX245" s="60"/>
      <c r="DY245" s="60"/>
      <c r="DZ245" s="60"/>
      <c r="EA245" s="60"/>
      <c r="EB245" s="60"/>
      <c r="EC245" s="60"/>
      <c r="ED245" s="60"/>
      <c r="EE245" s="60"/>
      <c r="EF245" s="60"/>
      <c r="EG245" s="60"/>
      <c r="EH245" s="60"/>
      <c r="EI245" s="60"/>
      <c r="EJ245" s="60"/>
      <c r="EK245" s="60"/>
      <c r="EL245" s="60"/>
      <c r="EM245" s="60"/>
      <c r="EN245" s="60"/>
      <c r="EO245" s="60"/>
      <c r="EP245" s="60"/>
      <c r="EQ245" s="60"/>
      <c r="ER245" s="60"/>
      <c r="ES245" s="60"/>
      <c r="ET245" s="60"/>
      <c r="EU245" s="60"/>
      <c r="EV245" s="60"/>
      <c r="EW245" s="60"/>
      <c r="EX245" s="60"/>
      <c r="EY245" s="60"/>
      <c r="EZ245" s="60"/>
      <c r="FA245" s="60"/>
      <c r="FB245" s="60"/>
      <c r="FC245" s="60"/>
      <c r="FD245" s="60"/>
      <c r="FE245" s="60"/>
      <c r="FF245" s="60"/>
      <c r="FG245" s="60"/>
      <c r="FH245" s="60"/>
      <c r="FI245" s="60"/>
      <c r="FJ245" s="60"/>
      <c r="FK245" s="60"/>
      <c r="FL245" s="60"/>
      <c r="FM245" s="60"/>
      <c r="FN245" s="60"/>
      <c r="FO245" s="60"/>
      <c r="FP245" s="60"/>
      <c r="FQ245" s="60"/>
      <c r="FR245" s="60"/>
      <c r="FS245" s="60"/>
      <c r="FT245" s="60"/>
      <c r="FU245" s="60"/>
      <c r="FV245" s="60"/>
      <c r="FW245" s="60"/>
      <c r="FX245" s="60"/>
      <c r="FY245" s="60"/>
      <c r="FZ245" s="60"/>
      <c r="GA245" s="60"/>
      <c r="GB245" s="60"/>
      <c r="GC245" s="60"/>
      <c r="GD245" s="60"/>
      <c r="GE245" s="60"/>
      <c r="GF245" s="60"/>
      <c r="GG245" s="60"/>
      <c r="GH245" s="60"/>
      <c r="GI245" s="60"/>
      <c r="GJ245" s="60"/>
      <c r="GK245" s="60"/>
      <c r="GL245" s="60"/>
      <c r="GM245" s="60"/>
      <c r="GN245" s="60"/>
      <c r="GO245" s="60"/>
      <c r="GP245" s="60"/>
      <c r="GQ245" s="60"/>
      <c r="GR245" s="60"/>
      <c r="GS245" s="60">
        <v>8.0805405478184795</v>
      </c>
      <c r="GT245" s="60">
        <v>211.37627143394499</v>
      </c>
      <c r="GU245" s="60">
        <v>8.0423437909294506</v>
      </c>
      <c r="GV245" s="60">
        <v>211.37627143394499</v>
      </c>
      <c r="GW245" s="60">
        <v>8.1999956775427698</v>
      </c>
      <c r="GX245" s="60">
        <v>282.35900634725601</v>
      </c>
      <c r="GY245" s="60">
        <v>8.2188702965928595</v>
      </c>
      <c r="GZ245" s="60">
        <v>282.35900634725601</v>
      </c>
      <c r="HA245" s="60">
        <v>8.1277220498337108</v>
      </c>
      <c r="HB245" s="60">
        <v>282.35900634725601</v>
      </c>
      <c r="HC245" s="60">
        <v>8.2911439243019203</v>
      </c>
      <c r="HD245" s="60">
        <v>282.35900634725601</v>
      </c>
      <c r="HE245" s="60"/>
      <c r="HF245" s="60"/>
      <c r="HG245" s="60"/>
      <c r="HH245" s="60"/>
      <c r="HI245" s="60"/>
      <c r="HJ245" s="60"/>
      <c r="HK245" s="60"/>
      <c r="HL245" s="60">
        <v>-4.5043511856760199E-2</v>
      </c>
      <c r="HM245" s="60">
        <v>-3.8196756889034199E-2</v>
      </c>
      <c r="HN245" s="60">
        <v>-3.8196756889034199E-2</v>
      </c>
      <c r="HO245" s="60">
        <v>8.0805405478184795</v>
      </c>
    </row>
    <row r="246" spans="1:223" ht="12" customHeight="1" x14ac:dyDescent="0.35">
      <c r="A246" s="61">
        <v>184</v>
      </c>
      <c r="B246" s="83">
        <v>8.2255686620143695</v>
      </c>
      <c r="C246" s="83">
        <v>8.1642887380481692</v>
      </c>
      <c r="D246" s="83">
        <v>6.1279923966198503E-2</v>
      </c>
      <c r="E246" s="83">
        <v>1.4869670523295799</v>
      </c>
      <c r="F246" s="83">
        <v>1.4912844156192799</v>
      </c>
      <c r="G246" s="83">
        <v>1.49494832733523</v>
      </c>
      <c r="H246" s="83">
        <v>5.7817458880502501E-3</v>
      </c>
      <c r="I246" s="83">
        <v>6.4664843468947002E-3</v>
      </c>
      <c r="J246" s="83">
        <v>0.114002615537142</v>
      </c>
      <c r="K246" s="83">
        <v>6.1636289328578703E-2</v>
      </c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  <c r="BE246" s="60"/>
      <c r="BF246" s="60"/>
      <c r="BG246" s="60"/>
      <c r="BH246" s="60"/>
      <c r="BI246" s="60"/>
      <c r="BJ246" s="60"/>
      <c r="BK246" s="60"/>
      <c r="BL246" s="60"/>
      <c r="BM246" s="60"/>
      <c r="BN246" s="60"/>
      <c r="BO246" s="60"/>
      <c r="BP246" s="60"/>
      <c r="BQ246" s="60"/>
      <c r="BR246" s="60"/>
      <c r="BS246" s="60"/>
      <c r="BT246" s="60"/>
      <c r="BU246" s="60"/>
      <c r="BV246" s="60"/>
      <c r="BW246" s="60"/>
      <c r="BX246" s="60"/>
      <c r="BY246" s="60"/>
      <c r="BZ246" s="60"/>
      <c r="CA246" s="60"/>
      <c r="CB246" s="60"/>
      <c r="CC246" s="60"/>
      <c r="CD246" s="60"/>
      <c r="CE246" s="60"/>
      <c r="CF246" s="60"/>
      <c r="CG246" s="60"/>
      <c r="CH246" s="60"/>
      <c r="CI246" s="60"/>
      <c r="CJ246" s="60"/>
      <c r="CK246" s="60"/>
      <c r="CL246" s="60"/>
      <c r="CM246" s="60"/>
      <c r="CN246" s="60"/>
      <c r="CO246" s="60"/>
      <c r="CP246" s="60"/>
      <c r="CQ246" s="60"/>
      <c r="CR246" s="60"/>
      <c r="CS246" s="60"/>
      <c r="CT246" s="60"/>
      <c r="CU246" s="60"/>
      <c r="CV246" s="60"/>
      <c r="CW246" s="60"/>
      <c r="CX246" s="60"/>
      <c r="CY246" s="60"/>
      <c r="CZ246" s="60"/>
      <c r="DA246" s="60"/>
      <c r="DB246" s="60"/>
      <c r="DC246" s="60"/>
      <c r="DD246" s="60"/>
      <c r="DE246" s="60"/>
      <c r="DF246" s="60"/>
      <c r="DG246" s="60"/>
      <c r="DH246" s="60"/>
      <c r="DI246" s="60"/>
      <c r="DJ246" s="60"/>
      <c r="DK246" s="60"/>
      <c r="DL246" s="60"/>
      <c r="DM246" s="60"/>
      <c r="DN246" s="60"/>
      <c r="DO246" s="60"/>
      <c r="DP246" s="60"/>
      <c r="DQ246" s="60"/>
      <c r="DR246" s="60"/>
      <c r="DS246" s="60"/>
      <c r="DT246" s="60"/>
      <c r="DU246" s="60"/>
      <c r="DV246" s="60"/>
      <c r="DW246" s="60"/>
      <c r="DX246" s="60"/>
      <c r="DY246" s="60"/>
      <c r="DZ246" s="60"/>
      <c r="EA246" s="60"/>
      <c r="EB246" s="60"/>
      <c r="EC246" s="60"/>
      <c r="ED246" s="60"/>
      <c r="EE246" s="60"/>
      <c r="EF246" s="60"/>
      <c r="EG246" s="60"/>
      <c r="EH246" s="60"/>
      <c r="EI246" s="60"/>
      <c r="EJ246" s="60"/>
      <c r="EK246" s="60"/>
      <c r="EL246" s="60"/>
      <c r="EM246" s="60"/>
      <c r="EN246" s="60"/>
      <c r="EO246" s="60"/>
      <c r="EP246" s="60"/>
      <c r="EQ246" s="60"/>
      <c r="ER246" s="60"/>
      <c r="ES246" s="60"/>
      <c r="ET246" s="60"/>
      <c r="EU246" s="60"/>
      <c r="EV246" s="60"/>
      <c r="EW246" s="60"/>
      <c r="EX246" s="60"/>
      <c r="EY246" s="60"/>
      <c r="EZ246" s="60"/>
      <c r="FA246" s="60"/>
      <c r="FB246" s="60"/>
      <c r="FC246" s="60"/>
      <c r="FD246" s="60"/>
      <c r="FE246" s="60"/>
      <c r="FF246" s="60"/>
      <c r="FG246" s="60"/>
      <c r="FH246" s="60"/>
      <c r="FI246" s="60"/>
      <c r="FJ246" s="60"/>
      <c r="FK246" s="60"/>
      <c r="FL246" s="60"/>
      <c r="FM246" s="60"/>
      <c r="FN246" s="60"/>
      <c r="FO246" s="60"/>
      <c r="FP246" s="60"/>
      <c r="FQ246" s="60"/>
      <c r="FR246" s="60"/>
      <c r="FS246" s="60"/>
      <c r="FT246" s="60"/>
      <c r="FU246" s="60"/>
      <c r="FV246" s="60"/>
      <c r="FW246" s="60"/>
      <c r="FX246" s="60"/>
      <c r="FY246" s="60"/>
      <c r="FZ246" s="60"/>
      <c r="GA246" s="60"/>
      <c r="GB246" s="60"/>
      <c r="GC246" s="60"/>
      <c r="GD246" s="60"/>
      <c r="GE246" s="60"/>
      <c r="GF246" s="60"/>
      <c r="GG246" s="60"/>
      <c r="GH246" s="60"/>
      <c r="GI246" s="60"/>
      <c r="GJ246" s="60"/>
      <c r="GK246" s="60"/>
      <c r="GL246" s="60"/>
      <c r="GM246" s="60"/>
      <c r="GN246" s="60"/>
      <c r="GO246" s="60"/>
      <c r="GP246" s="60"/>
      <c r="GQ246" s="60"/>
      <c r="GR246" s="60"/>
      <c r="GS246" s="60">
        <v>8.0767365563058</v>
      </c>
      <c r="GT246" s="60">
        <v>209.281364062107</v>
      </c>
      <c r="GU246" s="60">
        <v>8.3432743921888708</v>
      </c>
      <c r="GV246" s="60">
        <v>209.281364062107</v>
      </c>
      <c r="GW246" s="60">
        <v>8.2009366588236698</v>
      </c>
      <c r="GX246" s="60">
        <v>282.92436925169699</v>
      </c>
      <c r="GY246" s="60">
        <v>8.2199825189227607</v>
      </c>
      <c r="GZ246" s="60">
        <v>282.92436925169699</v>
      </c>
      <c r="HA246" s="60">
        <v>8.1287387185319595</v>
      </c>
      <c r="HB246" s="60">
        <v>282.92436925169699</v>
      </c>
      <c r="HC246" s="60">
        <v>8.2921804592144799</v>
      </c>
      <c r="HD246" s="60">
        <v>282.92436925169699</v>
      </c>
      <c r="HE246" s="60"/>
      <c r="HF246" s="60"/>
      <c r="HG246" s="60"/>
      <c r="HH246" s="60"/>
      <c r="HI246" s="60"/>
      <c r="HJ246" s="60"/>
      <c r="HK246" s="60"/>
      <c r="HL246" s="60">
        <v>0.11562292482596</v>
      </c>
      <c r="HM246" s="60">
        <v>0.266537835883074</v>
      </c>
      <c r="HN246" s="60">
        <v>0.266537835883074</v>
      </c>
      <c r="HO246" s="60">
        <v>8.0767365563058</v>
      </c>
    </row>
    <row r="247" spans="1:223" ht="12" customHeight="1" x14ac:dyDescent="0.35">
      <c r="A247" s="61">
        <v>185</v>
      </c>
      <c r="B247" s="83">
        <v>8.2043865305155794</v>
      </c>
      <c r="C247" s="83">
        <v>8.2028692624002204</v>
      </c>
      <c r="D247" s="83">
        <v>1.51726811536257E-3</v>
      </c>
      <c r="E247" s="83">
        <v>3.6816750920559201E-2</v>
      </c>
      <c r="F247" s="83">
        <v>3.7040001080252301E-2</v>
      </c>
      <c r="G247" s="83">
        <v>3.6966243608445498E-2</v>
      </c>
      <c r="H247" s="83">
        <v>1.20182159011166E-2</v>
      </c>
      <c r="I247" s="95">
        <v>8.3445524725129607E-6</v>
      </c>
      <c r="J247" s="83">
        <v>4.07709520939834E-3</v>
      </c>
      <c r="K247" s="83">
        <v>1.53572478742251E-3</v>
      </c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  <c r="BE247" s="60"/>
      <c r="BF247" s="60"/>
      <c r="BG247" s="60"/>
      <c r="BH247" s="60"/>
      <c r="BI247" s="60"/>
      <c r="BJ247" s="60"/>
      <c r="BK247" s="60"/>
      <c r="BL247" s="60"/>
      <c r="BM247" s="60"/>
      <c r="BN247" s="60"/>
      <c r="BO247" s="60"/>
      <c r="BP247" s="60"/>
      <c r="BQ247" s="60"/>
      <c r="BR247" s="60"/>
      <c r="BS247" s="60"/>
      <c r="BT247" s="60"/>
      <c r="BU247" s="60"/>
      <c r="BV247" s="60"/>
      <c r="BW247" s="60"/>
      <c r="BX247" s="60"/>
      <c r="BY247" s="60"/>
      <c r="BZ247" s="60"/>
      <c r="CA247" s="60"/>
      <c r="CB247" s="60"/>
      <c r="CC247" s="60"/>
      <c r="CD247" s="60"/>
      <c r="CE247" s="60"/>
      <c r="CF247" s="60"/>
      <c r="CG247" s="60"/>
      <c r="CH247" s="60"/>
      <c r="CI247" s="60"/>
      <c r="CJ247" s="60"/>
      <c r="CK247" s="60"/>
      <c r="CL247" s="60"/>
      <c r="CM247" s="60"/>
      <c r="CN247" s="60"/>
      <c r="CO247" s="60"/>
      <c r="CP247" s="60"/>
      <c r="CQ247" s="60"/>
      <c r="CR247" s="60"/>
      <c r="CS247" s="60"/>
      <c r="CT247" s="60"/>
      <c r="CU247" s="60"/>
      <c r="CV247" s="60"/>
      <c r="CW247" s="60"/>
      <c r="CX247" s="60"/>
      <c r="CY247" s="60"/>
      <c r="CZ247" s="60"/>
      <c r="DA247" s="60"/>
      <c r="DB247" s="60"/>
      <c r="DC247" s="60"/>
      <c r="DD247" s="60"/>
      <c r="DE247" s="60"/>
      <c r="DF247" s="60"/>
      <c r="DG247" s="60"/>
      <c r="DH247" s="60"/>
      <c r="DI247" s="60"/>
      <c r="DJ247" s="60"/>
      <c r="DK247" s="60"/>
      <c r="DL247" s="60"/>
      <c r="DM247" s="60"/>
      <c r="DN247" s="60"/>
      <c r="DO247" s="60"/>
      <c r="DP247" s="60"/>
      <c r="DQ247" s="60"/>
      <c r="DR247" s="60"/>
      <c r="DS247" s="60"/>
      <c r="DT247" s="60"/>
      <c r="DU247" s="60"/>
      <c r="DV247" s="60"/>
      <c r="DW247" s="60"/>
      <c r="DX247" s="60"/>
      <c r="DY247" s="60"/>
      <c r="DZ247" s="60"/>
      <c r="EA247" s="60"/>
      <c r="EB247" s="60"/>
      <c r="EC247" s="60"/>
      <c r="ED247" s="60"/>
      <c r="EE247" s="60"/>
      <c r="EF247" s="60"/>
      <c r="EG247" s="60"/>
      <c r="EH247" s="60"/>
      <c r="EI247" s="60"/>
      <c r="EJ247" s="60"/>
      <c r="EK247" s="60"/>
      <c r="EL247" s="60"/>
      <c r="EM247" s="60"/>
      <c r="EN247" s="60"/>
      <c r="EO247" s="60"/>
      <c r="EP247" s="60"/>
      <c r="EQ247" s="60"/>
      <c r="ER247" s="60"/>
      <c r="ES247" s="60"/>
      <c r="ET247" s="60"/>
      <c r="EU247" s="60"/>
      <c r="EV247" s="60"/>
      <c r="EW247" s="60"/>
      <c r="EX247" s="60"/>
      <c r="EY247" s="60"/>
      <c r="EZ247" s="60"/>
      <c r="FA247" s="60"/>
      <c r="FB247" s="60"/>
      <c r="FC247" s="60"/>
      <c r="FD247" s="60"/>
      <c r="FE247" s="60"/>
      <c r="FF247" s="60"/>
      <c r="FG247" s="60"/>
      <c r="FH247" s="60"/>
      <c r="FI247" s="60"/>
      <c r="FJ247" s="60"/>
      <c r="FK247" s="60"/>
      <c r="FL247" s="60"/>
      <c r="FM247" s="60"/>
      <c r="FN247" s="60"/>
      <c r="FO247" s="60"/>
      <c r="FP247" s="60"/>
      <c r="FQ247" s="60"/>
      <c r="FR247" s="60"/>
      <c r="FS247" s="60"/>
      <c r="FT247" s="60"/>
      <c r="FU247" s="60"/>
      <c r="FV247" s="60"/>
      <c r="FW247" s="60"/>
      <c r="FX247" s="60"/>
      <c r="FY247" s="60"/>
      <c r="FZ247" s="60"/>
      <c r="GA247" s="60"/>
      <c r="GB247" s="60"/>
      <c r="GC247" s="60"/>
      <c r="GD247" s="60"/>
      <c r="GE247" s="60"/>
      <c r="GF247" s="60"/>
      <c r="GG247" s="60"/>
      <c r="GH247" s="60"/>
      <c r="GI247" s="60"/>
      <c r="GJ247" s="60"/>
      <c r="GK247" s="60"/>
      <c r="GL247" s="60"/>
      <c r="GM247" s="60"/>
      <c r="GN247" s="60"/>
      <c r="GO247" s="60"/>
      <c r="GP247" s="60"/>
      <c r="GQ247" s="60"/>
      <c r="GR247" s="60"/>
      <c r="GS247" s="60">
        <v>8.1100598099667902</v>
      </c>
      <c r="GT247" s="60">
        <v>227.63291125016201</v>
      </c>
      <c r="GU247" s="60">
        <v>8.0971275539905498</v>
      </c>
      <c r="GV247" s="60">
        <v>227.63291125016201</v>
      </c>
      <c r="GW247" s="60">
        <v>8.2082304598459697</v>
      </c>
      <c r="GX247" s="60">
        <v>287.31264449909202</v>
      </c>
      <c r="GY247" s="60">
        <v>8.2286254242396897</v>
      </c>
      <c r="GZ247" s="60">
        <v>287.31264449909202</v>
      </c>
      <c r="HA247" s="60">
        <v>8.1366257226612007</v>
      </c>
      <c r="HB247" s="60">
        <v>287.31264449909202</v>
      </c>
      <c r="HC247" s="60">
        <v>8.3002301614244605</v>
      </c>
      <c r="HD247" s="60">
        <v>287.31264449909202</v>
      </c>
      <c r="HE247" s="60"/>
      <c r="HF247" s="60"/>
      <c r="HG247" s="60"/>
      <c r="HH247" s="60"/>
      <c r="HI247" s="60"/>
      <c r="HJ247" s="60"/>
      <c r="HK247" s="60"/>
      <c r="HL247" s="60">
        <v>-1.89709438562756E-2</v>
      </c>
      <c r="HM247" s="60">
        <v>-1.29322559762439E-2</v>
      </c>
      <c r="HN247" s="60">
        <v>-1.29322559762439E-2</v>
      </c>
      <c r="HO247" s="60">
        <v>8.1100598099667902</v>
      </c>
    </row>
    <row r="248" spans="1:223" ht="12" customHeight="1" x14ac:dyDescent="0.35">
      <c r="A248" s="61">
        <v>186</v>
      </c>
      <c r="B248" s="83">
        <v>8.2047443336493906</v>
      </c>
      <c r="C248" s="83">
        <v>8.2040453511909792</v>
      </c>
      <c r="D248" s="83">
        <v>6.98982458414932E-4</v>
      </c>
      <c r="E248" s="83">
        <v>1.6960919964467299E-2</v>
      </c>
      <c r="F248" s="83">
        <v>1.7066010393546702E-2</v>
      </c>
      <c r="G248" s="83">
        <v>1.70319903102591E-2</v>
      </c>
      <c r="H248" s="83">
        <v>1.2277838766521301E-2</v>
      </c>
      <c r="I248" s="95">
        <v>1.81017742231911E-6</v>
      </c>
      <c r="J248" s="83">
        <v>1.89893004197547E-3</v>
      </c>
      <c r="K248" s="83">
        <v>7.0767113045437202E-4</v>
      </c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  <c r="BE248" s="60"/>
      <c r="BF248" s="60"/>
      <c r="BG248" s="60"/>
      <c r="BH248" s="60"/>
      <c r="BI248" s="60"/>
      <c r="BJ248" s="60"/>
      <c r="BK248" s="60"/>
      <c r="BL248" s="60"/>
      <c r="BM248" s="60"/>
      <c r="BN248" s="60"/>
      <c r="BO248" s="60"/>
      <c r="BP248" s="60"/>
      <c r="BQ248" s="60"/>
      <c r="BR248" s="60"/>
      <c r="BS248" s="60"/>
      <c r="BT248" s="60"/>
      <c r="BU248" s="60"/>
      <c r="BV248" s="60"/>
      <c r="BW248" s="60"/>
      <c r="BX248" s="60"/>
      <c r="BY248" s="60"/>
      <c r="BZ248" s="60"/>
      <c r="CA248" s="60"/>
      <c r="CB248" s="60"/>
      <c r="CC248" s="60"/>
      <c r="CD248" s="60"/>
      <c r="CE248" s="60"/>
      <c r="CF248" s="60"/>
      <c r="CG248" s="60"/>
      <c r="CH248" s="60"/>
      <c r="CI248" s="60"/>
      <c r="CJ248" s="60"/>
      <c r="CK248" s="60"/>
      <c r="CL248" s="60"/>
      <c r="CM248" s="60"/>
      <c r="CN248" s="60"/>
      <c r="CO248" s="60"/>
      <c r="CP248" s="60"/>
      <c r="CQ248" s="60"/>
      <c r="CR248" s="60"/>
      <c r="CS248" s="60"/>
      <c r="CT248" s="60"/>
      <c r="CU248" s="60"/>
      <c r="CV248" s="60"/>
      <c r="CW248" s="60"/>
      <c r="CX248" s="60"/>
      <c r="CY248" s="60"/>
      <c r="CZ248" s="60"/>
      <c r="DA248" s="60"/>
      <c r="DB248" s="60"/>
      <c r="DC248" s="60"/>
      <c r="DD248" s="60"/>
      <c r="DE248" s="60"/>
      <c r="DF248" s="60"/>
      <c r="DG248" s="60"/>
      <c r="DH248" s="60"/>
      <c r="DI248" s="60"/>
      <c r="DJ248" s="60"/>
      <c r="DK248" s="60"/>
      <c r="DL248" s="60"/>
      <c r="DM248" s="60"/>
      <c r="DN248" s="60"/>
      <c r="DO248" s="60"/>
      <c r="DP248" s="60"/>
      <c r="DQ248" s="60"/>
      <c r="DR248" s="60"/>
      <c r="DS248" s="60"/>
      <c r="DT248" s="60"/>
      <c r="DU248" s="60"/>
      <c r="DV248" s="60"/>
      <c r="DW248" s="60"/>
      <c r="DX248" s="60"/>
      <c r="DY248" s="60"/>
      <c r="DZ248" s="60"/>
      <c r="EA248" s="60"/>
      <c r="EB248" s="60"/>
      <c r="EC248" s="60"/>
      <c r="ED248" s="60"/>
      <c r="EE248" s="60"/>
      <c r="EF248" s="60"/>
      <c r="EG248" s="60"/>
      <c r="EH248" s="60"/>
      <c r="EI248" s="60"/>
      <c r="EJ248" s="60"/>
      <c r="EK248" s="60"/>
      <c r="EL248" s="60"/>
      <c r="EM248" s="60"/>
      <c r="EN248" s="60"/>
      <c r="EO248" s="60"/>
      <c r="EP248" s="60"/>
      <c r="EQ248" s="60"/>
      <c r="ER248" s="60"/>
      <c r="ES248" s="60"/>
      <c r="ET248" s="60"/>
      <c r="EU248" s="60"/>
      <c r="EV248" s="60"/>
      <c r="EW248" s="60"/>
      <c r="EX248" s="60"/>
      <c r="EY248" s="60"/>
      <c r="EZ248" s="60"/>
      <c r="FA248" s="60"/>
      <c r="FB248" s="60"/>
      <c r="FC248" s="60"/>
      <c r="FD248" s="60"/>
      <c r="FE248" s="60"/>
      <c r="FF248" s="60"/>
      <c r="FG248" s="60"/>
      <c r="FH248" s="60"/>
      <c r="FI248" s="60"/>
      <c r="FJ248" s="60"/>
      <c r="FK248" s="60"/>
      <c r="FL248" s="60"/>
      <c r="FM248" s="60"/>
      <c r="FN248" s="60"/>
      <c r="FO248" s="60"/>
      <c r="FP248" s="60"/>
      <c r="FQ248" s="60"/>
      <c r="FR248" s="60"/>
      <c r="FS248" s="60"/>
      <c r="FT248" s="60"/>
      <c r="FU248" s="60"/>
      <c r="FV248" s="60"/>
      <c r="FW248" s="60"/>
      <c r="FX248" s="60"/>
      <c r="FY248" s="60"/>
      <c r="FZ248" s="60"/>
      <c r="GA248" s="60"/>
      <c r="GB248" s="60"/>
      <c r="GC248" s="60"/>
      <c r="GD248" s="60"/>
      <c r="GE248" s="60"/>
      <c r="GF248" s="60"/>
      <c r="GG248" s="60"/>
      <c r="GH248" s="60"/>
      <c r="GI248" s="60"/>
      <c r="GJ248" s="60"/>
      <c r="GK248" s="60"/>
      <c r="GL248" s="60"/>
      <c r="GM248" s="60"/>
      <c r="GN248" s="60"/>
      <c r="GO248" s="60"/>
      <c r="GP248" s="60"/>
      <c r="GQ248" s="60"/>
      <c r="GR248" s="60"/>
      <c r="GS248" s="60">
        <v>8.1108644447876994</v>
      </c>
      <c r="GT248" s="60">
        <v>228.076034062697</v>
      </c>
      <c r="GU248" s="60">
        <v>8.10480567001885</v>
      </c>
      <c r="GV248" s="60">
        <v>228.076034062697</v>
      </c>
      <c r="GW248" s="60">
        <v>8.2140298942298209</v>
      </c>
      <c r="GX248" s="60">
        <v>290.80852894200802</v>
      </c>
      <c r="GY248" s="60">
        <v>8.23552183973346</v>
      </c>
      <c r="GZ248" s="60">
        <v>290.80852894200802</v>
      </c>
      <c r="HA248" s="60">
        <v>8.1429034639206108</v>
      </c>
      <c r="HB248" s="60">
        <v>290.80852894200802</v>
      </c>
      <c r="HC248" s="60">
        <v>8.30664827004267</v>
      </c>
      <c r="HD248" s="60">
        <v>290.80852894200802</v>
      </c>
      <c r="HE248" s="60"/>
      <c r="HF248" s="60"/>
      <c r="HG248" s="60"/>
      <c r="HH248" s="60"/>
      <c r="HI248" s="60"/>
      <c r="HJ248" s="60"/>
      <c r="HK248" s="60"/>
      <c r="HL248" s="60">
        <v>-9.0280284809056005E-3</v>
      </c>
      <c r="HM248" s="60">
        <v>-6.0587747688529703E-3</v>
      </c>
      <c r="HN248" s="60">
        <v>-6.0587747688529703E-3</v>
      </c>
      <c r="HO248" s="60">
        <v>8.1108644447876994</v>
      </c>
    </row>
    <row r="249" spans="1:223" ht="12" customHeight="1" x14ac:dyDescent="0.35">
      <c r="A249" s="61">
        <v>187</v>
      </c>
      <c r="B249" s="83">
        <v>8.2045098920829105</v>
      </c>
      <c r="C249" s="83">
        <v>8.2034198277446801</v>
      </c>
      <c r="D249" s="83">
        <v>1.0900643382338901E-3</v>
      </c>
      <c r="E249" s="83">
        <v>2.6450583665333899E-2</v>
      </c>
      <c r="F249" s="83">
        <v>2.6612605297135501E-2</v>
      </c>
      <c r="G249" s="83">
        <v>2.6559576702539001E-2</v>
      </c>
      <c r="H249" s="83">
        <v>1.2139241814038E-2</v>
      </c>
      <c r="I249" s="95">
        <v>4.3515163412699101E-6</v>
      </c>
      <c r="J249" s="83">
        <v>2.9442118987235699E-3</v>
      </c>
      <c r="K249" s="83">
        <v>1.1034594999356001E-3</v>
      </c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60"/>
      <c r="BH249" s="60"/>
      <c r="BI249" s="60"/>
      <c r="BJ249" s="60"/>
      <c r="BK249" s="60"/>
      <c r="BL249" s="60"/>
      <c r="BM249" s="60"/>
      <c r="BN249" s="60"/>
      <c r="BO249" s="60"/>
      <c r="BP249" s="60"/>
      <c r="BQ249" s="60"/>
      <c r="BR249" s="60"/>
      <c r="BS249" s="60"/>
      <c r="BT249" s="60"/>
      <c r="BU249" s="60"/>
      <c r="BV249" s="60"/>
      <c r="BW249" s="60"/>
      <c r="BX249" s="60"/>
      <c r="BY249" s="60"/>
      <c r="BZ249" s="60"/>
      <c r="CA249" s="60"/>
      <c r="CB249" s="60"/>
      <c r="CC249" s="60"/>
      <c r="CD249" s="60"/>
      <c r="CE249" s="60"/>
      <c r="CF249" s="60"/>
      <c r="CG249" s="60"/>
      <c r="CH249" s="60"/>
      <c r="CI249" s="60"/>
      <c r="CJ249" s="60"/>
      <c r="CK249" s="60"/>
      <c r="CL249" s="60"/>
      <c r="CM249" s="60"/>
      <c r="CN249" s="60"/>
      <c r="CO249" s="60"/>
      <c r="CP249" s="60"/>
      <c r="CQ249" s="60"/>
      <c r="CR249" s="60"/>
      <c r="CS249" s="60"/>
      <c r="CT249" s="60"/>
      <c r="CU249" s="60"/>
      <c r="CV249" s="60"/>
      <c r="CW249" s="60"/>
      <c r="CX249" s="60"/>
      <c r="CY249" s="60"/>
      <c r="CZ249" s="60"/>
      <c r="DA249" s="60"/>
      <c r="DB249" s="60"/>
      <c r="DC249" s="60"/>
      <c r="DD249" s="60"/>
      <c r="DE249" s="60"/>
      <c r="DF249" s="60"/>
      <c r="DG249" s="60"/>
      <c r="DH249" s="60"/>
      <c r="DI249" s="60"/>
      <c r="DJ249" s="60"/>
      <c r="DK249" s="60"/>
      <c r="DL249" s="60"/>
      <c r="DM249" s="60"/>
      <c r="DN249" s="60"/>
      <c r="DO249" s="60"/>
      <c r="DP249" s="60"/>
      <c r="DQ249" s="60"/>
      <c r="DR249" s="60"/>
      <c r="DS249" s="60"/>
      <c r="DT249" s="60"/>
      <c r="DU249" s="60"/>
      <c r="DV249" s="60"/>
      <c r="DW249" s="60"/>
      <c r="DX249" s="60"/>
      <c r="DY249" s="60"/>
      <c r="DZ249" s="60"/>
      <c r="EA249" s="60"/>
      <c r="EB249" s="60"/>
      <c r="EC249" s="60"/>
      <c r="ED249" s="60"/>
      <c r="EE249" s="60"/>
      <c r="EF249" s="60"/>
      <c r="EG249" s="60"/>
      <c r="EH249" s="60"/>
      <c r="EI249" s="60"/>
      <c r="EJ249" s="60"/>
      <c r="EK249" s="60"/>
      <c r="EL249" s="60"/>
      <c r="EM249" s="60"/>
      <c r="EN249" s="60"/>
      <c r="EO249" s="60"/>
      <c r="EP249" s="60"/>
      <c r="EQ249" s="60"/>
      <c r="ER249" s="60"/>
      <c r="ES249" s="60"/>
      <c r="ET249" s="60"/>
      <c r="EU249" s="60"/>
      <c r="EV249" s="60"/>
      <c r="EW249" s="60"/>
      <c r="EX249" s="60"/>
      <c r="EY249" s="60"/>
      <c r="EZ249" s="60"/>
      <c r="FA249" s="60"/>
      <c r="FB249" s="60"/>
      <c r="FC249" s="60"/>
      <c r="FD249" s="60"/>
      <c r="FE249" s="60"/>
      <c r="FF249" s="60"/>
      <c r="FG249" s="60"/>
      <c r="FH249" s="60"/>
      <c r="FI249" s="60"/>
      <c r="FJ249" s="60"/>
      <c r="FK249" s="60"/>
      <c r="FL249" s="60"/>
      <c r="FM249" s="60"/>
      <c r="FN249" s="60"/>
      <c r="FO249" s="60"/>
      <c r="FP249" s="60"/>
      <c r="FQ249" s="60"/>
      <c r="FR249" s="60"/>
      <c r="FS249" s="60"/>
      <c r="FT249" s="60"/>
      <c r="FU249" s="60"/>
      <c r="FV249" s="60"/>
      <c r="FW249" s="60"/>
      <c r="FX249" s="60"/>
      <c r="FY249" s="60"/>
      <c r="FZ249" s="60"/>
      <c r="GA249" s="60"/>
      <c r="GB249" s="60"/>
      <c r="GC249" s="60"/>
      <c r="GD249" s="60"/>
      <c r="GE249" s="60"/>
      <c r="GF249" s="60"/>
      <c r="GG249" s="60"/>
      <c r="GH249" s="60"/>
      <c r="GI249" s="60"/>
      <c r="GJ249" s="60"/>
      <c r="GK249" s="60"/>
      <c r="GL249" s="60"/>
      <c r="GM249" s="60"/>
      <c r="GN249" s="60"/>
      <c r="GO249" s="60"/>
      <c r="GP249" s="60"/>
      <c r="GQ249" s="60"/>
      <c r="GR249" s="60"/>
      <c r="GS249" s="60">
        <v>8.1111041031306303</v>
      </c>
      <c r="GT249" s="60">
        <v>228.208017014722</v>
      </c>
      <c r="GU249" s="60">
        <v>8.0946310652186799</v>
      </c>
      <c r="GV249" s="60">
        <v>228.208017014722</v>
      </c>
      <c r="GW249" s="60">
        <v>8.2149331602923805</v>
      </c>
      <c r="GX249" s="60">
        <v>291.35348568092598</v>
      </c>
      <c r="GY249" s="60">
        <v>8.2365976691072795</v>
      </c>
      <c r="GZ249" s="60">
        <v>291.35348568092598</v>
      </c>
      <c r="HA249" s="60">
        <v>8.1438816422650397</v>
      </c>
      <c r="HB249" s="60">
        <v>291.35348568092598</v>
      </c>
      <c r="HC249" s="60">
        <v>8.3076491871346203</v>
      </c>
      <c r="HD249" s="60">
        <v>291.35348568092598</v>
      </c>
      <c r="HE249" s="60"/>
      <c r="HF249" s="60"/>
      <c r="HG249" s="60"/>
      <c r="HH249" s="60"/>
      <c r="HI249" s="60"/>
      <c r="HJ249" s="60"/>
      <c r="HK249" s="60"/>
      <c r="HL249" s="60">
        <v>-2.3627860276162E-2</v>
      </c>
      <c r="HM249" s="60">
        <v>-1.6473037911952201E-2</v>
      </c>
      <c r="HN249" s="60">
        <v>-1.6473037911952201E-2</v>
      </c>
      <c r="HO249" s="60">
        <v>8.1111041031306303</v>
      </c>
    </row>
    <row r="250" spans="1:223" ht="12" customHeight="1" x14ac:dyDescent="0.35">
      <c r="A250" s="61">
        <v>188</v>
      </c>
      <c r="B250" s="83">
        <v>8.1618448915521693</v>
      </c>
      <c r="C250" s="83">
        <v>8.1144845172013103</v>
      </c>
      <c r="D250" s="83">
        <v>4.73603743508626E-2</v>
      </c>
      <c r="E250" s="83">
        <v>1.14920697820338</v>
      </c>
      <c r="F250" s="83">
        <v>1.1516713028708301</v>
      </c>
      <c r="G250" s="83">
        <v>1.1524237280709899</v>
      </c>
      <c r="H250" s="83">
        <v>4.27498384904435E-3</v>
      </c>
      <c r="I250" s="83">
        <v>2.8472274035984801E-3</v>
      </c>
      <c r="J250" s="83">
        <v>7.5510913063077001E-2</v>
      </c>
      <c r="K250" s="83">
        <v>4.7563708436228098E-2</v>
      </c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  <c r="BH250" s="60"/>
      <c r="BI250" s="60"/>
      <c r="BJ250" s="60"/>
      <c r="BK250" s="60"/>
      <c r="BL250" s="60"/>
      <c r="BM250" s="60"/>
      <c r="BN250" s="60"/>
      <c r="BO250" s="60"/>
      <c r="BP250" s="60"/>
      <c r="BQ250" s="60"/>
      <c r="BR250" s="60"/>
      <c r="BS250" s="60"/>
      <c r="BT250" s="60"/>
      <c r="BU250" s="60"/>
      <c r="BV250" s="60"/>
      <c r="BW250" s="60"/>
      <c r="BX250" s="60"/>
      <c r="BY250" s="60"/>
      <c r="BZ250" s="60"/>
      <c r="CA250" s="60"/>
      <c r="CB250" s="60"/>
      <c r="CC250" s="60"/>
      <c r="CD250" s="60"/>
      <c r="CE250" s="60"/>
      <c r="CF250" s="60"/>
      <c r="CG250" s="60"/>
      <c r="CH250" s="60"/>
      <c r="CI250" s="60"/>
      <c r="CJ250" s="60"/>
      <c r="CK250" s="60"/>
      <c r="CL250" s="60"/>
      <c r="CM250" s="60"/>
      <c r="CN250" s="60"/>
      <c r="CO250" s="60"/>
      <c r="CP250" s="60"/>
      <c r="CQ250" s="60"/>
      <c r="CR250" s="60"/>
      <c r="CS250" s="60"/>
      <c r="CT250" s="60"/>
      <c r="CU250" s="60"/>
      <c r="CV250" s="60"/>
      <c r="CW250" s="60"/>
      <c r="CX250" s="60"/>
      <c r="CY250" s="60"/>
      <c r="CZ250" s="60"/>
      <c r="DA250" s="60"/>
      <c r="DB250" s="60"/>
      <c r="DC250" s="60"/>
      <c r="DD250" s="60"/>
      <c r="DE250" s="60"/>
      <c r="DF250" s="60"/>
      <c r="DG250" s="60"/>
      <c r="DH250" s="60"/>
      <c r="DI250" s="60"/>
      <c r="DJ250" s="60"/>
      <c r="DK250" s="60"/>
      <c r="DL250" s="60"/>
      <c r="DM250" s="60"/>
      <c r="DN250" s="60"/>
      <c r="DO250" s="60"/>
      <c r="DP250" s="60"/>
      <c r="DQ250" s="60"/>
      <c r="DR250" s="60"/>
      <c r="DS250" s="60"/>
      <c r="DT250" s="60"/>
      <c r="DU250" s="60"/>
      <c r="DV250" s="60"/>
      <c r="DW250" s="60"/>
      <c r="DX250" s="60"/>
      <c r="DY250" s="60"/>
      <c r="DZ250" s="60"/>
      <c r="EA250" s="60"/>
      <c r="EB250" s="60"/>
      <c r="EC250" s="60"/>
      <c r="ED250" s="60"/>
      <c r="EE250" s="60"/>
      <c r="EF250" s="60"/>
      <c r="EG250" s="60"/>
      <c r="EH250" s="60"/>
      <c r="EI250" s="60"/>
      <c r="EJ250" s="60"/>
      <c r="EK250" s="60"/>
      <c r="EL250" s="60"/>
      <c r="EM250" s="60"/>
      <c r="EN250" s="60"/>
      <c r="EO250" s="60"/>
      <c r="EP250" s="60"/>
      <c r="EQ250" s="60"/>
      <c r="ER250" s="60"/>
      <c r="ES250" s="60"/>
      <c r="ET250" s="60"/>
      <c r="EU250" s="60"/>
      <c r="EV250" s="60"/>
      <c r="EW250" s="60"/>
      <c r="EX250" s="60"/>
      <c r="EY250" s="60"/>
      <c r="EZ250" s="60"/>
      <c r="FA250" s="60"/>
      <c r="FB250" s="60"/>
      <c r="FC250" s="60"/>
      <c r="FD250" s="60"/>
      <c r="FE250" s="60"/>
      <c r="FF250" s="60"/>
      <c r="FG250" s="60"/>
      <c r="FH250" s="60"/>
      <c r="FI250" s="60"/>
      <c r="FJ250" s="60"/>
      <c r="FK250" s="60"/>
      <c r="FL250" s="60"/>
      <c r="FM250" s="60"/>
      <c r="FN250" s="60"/>
      <c r="FO250" s="60"/>
      <c r="FP250" s="60"/>
      <c r="FQ250" s="60"/>
      <c r="FR250" s="60"/>
      <c r="FS250" s="60"/>
      <c r="FT250" s="60"/>
      <c r="FU250" s="60"/>
      <c r="FV250" s="60"/>
      <c r="FW250" s="60"/>
      <c r="FX250" s="60"/>
      <c r="FY250" s="60"/>
      <c r="FZ250" s="60"/>
      <c r="GA250" s="60"/>
      <c r="GB250" s="60"/>
      <c r="GC250" s="60"/>
      <c r="GD250" s="60"/>
      <c r="GE250" s="60"/>
      <c r="GF250" s="60"/>
      <c r="GG250" s="60"/>
      <c r="GH250" s="60"/>
      <c r="GI250" s="60"/>
      <c r="GJ250" s="60"/>
      <c r="GK250" s="60"/>
      <c r="GL250" s="60"/>
      <c r="GM250" s="60"/>
      <c r="GN250" s="60"/>
      <c r="GO250" s="60"/>
      <c r="GP250" s="60"/>
      <c r="GQ250" s="60"/>
      <c r="GR250" s="60"/>
      <c r="GS250" s="60">
        <v>7.9952582251828197</v>
      </c>
      <c r="GT250" s="60">
        <v>164.41019230862801</v>
      </c>
      <c r="GU250" s="60">
        <v>7.9969555720639898</v>
      </c>
      <c r="GV250" s="60">
        <v>164.41019230862801</v>
      </c>
      <c r="GW250" s="60">
        <v>8.2151938186304694</v>
      </c>
      <c r="GX250" s="60">
        <v>291.51076773270597</v>
      </c>
      <c r="GY250" s="60">
        <v>8.2369082050836706</v>
      </c>
      <c r="GZ250" s="60">
        <v>291.51076773270597</v>
      </c>
      <c r="HA250" s="60">
        <v>8.1441639365804193</v>
      </c>
      <c r="HB250" s="60">
        <v>291.51076773270597</v>
      </c>
      <c r="HC250" s="60">
        <v>8.3079380871337207</v>
      </c>
      <c r="HD250" s="60">
        <v>291.51076773270597</v>
      </c>
      <c r="HE250" s="60"/>
      <c r="HF250" s="60"/>
      <c r="HG250" s="60"/>
      <c r="HH250" s="60"/>
      <c r="HI250" s="60"/>
      <c r="HJ250" s="60"/>
      <c r="HK250" s="60"/>
      <c r="HL250" s="60">
        <v>2.85193676895094E-3</v>
      </c>
      <c r="HM250" s="60">
        <v>1.6973468811745101E-3</v>
      </c>
      <c r="HN250" s="60">
        <v>1.6973468811745101E-3</v>
      </c>
      <c r="HO250" s="60">
        <v>7.9952582251828197</v>
      </c>
    </row>
    <row r="251" spans="1:223" ht="12" customHeight="1" x14ac:dyDescent="0.35">
      <c r="A251" s="61">
        <v>189</v>
      </c>
      <c r="B251" s="83">
        <v>8.1377297335174603</v>
      </c>
      <c r="C251" s="83">
        <v>8.1195560808635499</v>
      </c>
      <c r="D251" s="83">
        <v>1.8173652653910501E-2</v>
      </c>
      <c r="E251" s="83">
        <v>0.440986557551098</v>
      </c>
      <c r="F251" s="83">
        <v>0.44189140738361099</v>
      </c>
      <c r="G251" s="83">
        <v>0.44118191148897701</v>
      </c>
      <c r="H251" s="83">
        <v>4.09115632654694E-3</v>
      </c>
      <c r="I251" s="83">
        <v>4.0107685747348598E-4</v>
      </c>
      <c r="J251" s="83">
        <v>2.8276844321630801E-2</v>
      </c>
      <c r="K251" s="83">
        <v>1.8248309340116099E-2</v>
      </c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  <c r="BE251" s="60"/>
      <c r="BF251" s="60"/>
      <c r="BG251" s="60"/>
      <c r="BH251" s="60"/>
      <c r="BI251" s="60"/>
      <c r="BJ251" s="60"/>
      <c r="BK251" s="60"/>
      <c r="BL251" s="60"/>
      <c r="BM251" s="60"/>
      <c r="BN251" s="60"/>
      <c r="BO251" s="60"/>
      <c r="BP251" s="60"/>
      <c r="BQ251" s="60"/>
      <c r="BR251" s="60"/>
      <c r="BS251" s="60"/>
      <c r="BT251" s="60"/>
      <c r="BU251" s="60"/>
      <c r="BV251" s="60"/>
      <c r="BW251" s="60"/>
      <c r="BX251" s="60"/>
      <c r="BY251" s="60"/>
      <c r="BZ251" s="60"/>
      <c r="CA251" s="60"/>
      <c r="CB251" s="60"/>
      <c r="CC251" s="60"/>
      <c r="CD251" s="60"/>
      <c r="CE251" s="60"/>
      <c r="CF251" s="60"/>
      <c r="CG251" s="60"/>
      <c r="CH251" s="60"/>
      <c r="CI251" s="60"/>
      <c r="CJ251" s="60"/>
      <c r="CK251" s="60"/>
      <c r="CL251" s="60"/>
      <c r="CM251" s="60"/>
      <c r="CN251" s="60"/>
      <c r="CO251" s="60"/>
      <c r="CP251" s="60"/>
      <c r="CQ251" s="60"/>
      <c r="CR251" s="60"/>
      <c r="CS251" s="60"/>
      <c r="CT251" s="60"/>
      <c r="CU251" s="60"/>
      <c r="CV251" s="60"/>
      <c r="CW251" s="60"/>
      <c r="CX251" s="60"/>
      <c r="CY251" s="60"/>
      <c r="CZ251" s="60"/>
      <c r="DA251" s="60"/>
      <c r="DB251" s="60"/>
      <c r="DC251" s="60"/>
      <c r="DD251" s="60"/>
      <c r="DE251" s="60"/>
      <c r="DF251" s="60"/>
      <c r="DG251" s="60"/>
      <c r="DH251" s="60"/>
      <c r="DI251" s="60"/>
      <c r="DJ251" s="60"/>
      <c r="DK251" s="60"/>
      <c r="DL251" s="60"/>
      <c r="DM251" s="60"/>
      <c r="DN251" s="60"/>
      <c r="DO251" s="60"/>
      <c r="DP251" s="60"/>
      <c r="DQ251" s="60"/>
      <c r="DR251" s="60"/>
      <c r="DS251" s="60"/>
      <c r="DT251" s="60"/>
      <c r="DU251" s="60"/>
      <c r="DV251" s="60"/>
      <c r="DW251" s="60"/>
      <c r="DX251" s="60"/>
      <c r="DY251" s="60"/>
      <c r="DZ251" s="60"/>
      <c r="EA251" s="60"/>
      <c r="EB251" s="60"/>
      <c r="EC251" s="60"/>
      <c r="ED251" s="60"/>
      <c r="EE251" s="60"/>
      <c r="EF251" s="60"/>
      <c r="EG251" s="60"/>
      <c r="EH251" s="60"/>
      <c r="EI251" s="60"/>
      <c r="EJ251" s="60"/>
      <c r="EK251" s="60"/>
      <c r="EL251" s="60"/>
      <c r="EM251" s="60"/>
      <c r="EN251" s="60"/>
      <c r="EO251" s="60"/>
      <c r="EP251" s="60"/>
      <c r="EQ251" s="60"/>
      <c r="ER251" s="60"/>
      <c r="ES251" s="60"/>
      <c r="ET251" s="60"/>
      <c r="EU251" s="60"/>
      <c r="EV251" s="60"/>
      <c r="EW251" s="60"/>
      <c r="EX251" s="60"/>
      <c r="EY251" s="60"/>
      <c r="EZ251" s="60"/>
      <c r="FA251" s="60"/>
      <c r="FB251" s="60"/>
      <c r="FC251" s="60"/>
      <c r="FD251" s="60"/>
      <c r="FE251" s="60"/>
      <c r="FF251" s="60"/>
      <c r="FG251" s="60"/>
      <c r="FH251" s="60"/>
      <c r="FI251" s="60"/>
      <c r="FJ251" s="60"/>
      <c r="FK251" s="60"/>
      <c r="FL251" s="60"/>
      <c r="FM251" s="60"/>
      <c r="FN251" s="60"/>
      <c r="FO251" s="60"/>
      <c r="FP251" s="60"/>
      <c r="FQ251" s="60"/>
      <c r="FR251" s="60"/>
      <c r="FS251" s="60"/>
      <c r="FT251" s="60"/>
      <c r="FU251" s="60"/>
      <c r="FV251" s="60"/>
      <c r="FW251" s="60"/>
      <c r="FX251" s="60"/>
      <c r="FY251" s="60"/>
      <c r="FZ251" s="60"/>
      <c r="GA251" s="60"/>
      <c r="GB251" s="60"/>
      <c r="GC251" s="60"/>
      <c r="GD251" s="60"/>
      <c r="GE251" s="60"/>
      <c r="GF251" s="60"/>
      <c r="GG251" s="60"/>
      <c r="GH251" s="60"/>
      <c r="GI251" s="60"/>
      <c r="GJ251" s="60"/>
      <c r="GK251" s="60"/>
      <c r="GL251" s="60"/>
      <c r="GM251" s="60"/>
      <c r="GN251" s="60"/>
      <c r="GO251" s="60"/>
      <c r="GP251" s="60"/>
      <c r="GQ251" s="60"/>
      <c r="GR251" s="60"/>
      <c r="GS251" s="60">
        <v>8.0887569313135401</v>
      </c>
      <c r="GT251" s="60">
        <v>215.901140192518</v>
      </c>
      <c r="GU251" s="60">
        <v>8.0777805474848705</v>
      </c>
      <c r="GV251" s="60">
        <v>215.901140192518</v>
      </c>
      <c r="GW251" s="60">
        <v>8.2161412841352597</v>
      </c>
      <c r="GX251" s="60">
        <v>292.08255349349798</v>
      </c>
      <c r="GY251" s="60">
        <v>8.2380372687947894</v>
      </c>
      <c r="GZ251" s="60">
        <v>292.08255349349798</v>
      </c>
      <c r="HA251" s="60">
        <v>8.1451901129243804</v>
      </c>
      <c r="HB251" s="60">
        <v>292.08255349349798</v>
      </c>
      <c r="HC251" s="60">
        <v>8.3089884400056704</v>
      </c>
      <c r="HD251" s="60">
        <v>292.08255349349798</v>
      </c>
      <c r="HE251" s="60"/>
      <c r="HF251" s="60"/>
      <c r="HG251" s="60"/>
      <c r="HH251" s="60"/>
      <c r="HI251" s="60"/>
      <c r="HJ251" s="60"/>
      <c r="HK251" s="60"/>
      <c r="HL251" s="60">
        <v>-1.5853520252495999E-2</v>
      </c>
      <c r="HM251" s="60">
        <v>-1.09763838286678E-2</v>
      </c>
      <c r="HN251" s="60">
        <v>-1.09763838286678E-2</v>
      </c>
      <c r="HO251" s="60">
        <v>8.0887569313135401</v>
      </c>
    </row>
    <row r="252" spans="1:223" ht="12" customHeight="1" x14ac:dyDescent="0.35">
      <c r="A252" s="61">
        <v>190</v>
      </c>
      <c r="B252" s="83">
        <v>8.1374276417511506</v>
      </c>
      <c r="C252" s="83">
        <v>8.1224219433164695</v>
      </c>
      <c r="D252" s="83">
        <v>1.50056984346829E-2</v>
      </c>
      <c r="E252" s="83">
        <v>0.36411564710613398</v>
      </c>
      <c r="F252" s="83">
        <v>0.36484993416841899</v>
      </c>
      <c r="G252" s="83">
        <v>0.36421900898878401</v>
      </c>
      <c r="H252" s="83">
        <v>4.0210951983005701E-3</v>
      </c>
      <c r="I252" s="83">
        <v>2.6871552831133402E-4</v>
      </c>
      <c r="J252" s="83">
        <v>2.31424703435348E-2</v>
      </c>
      <c r="K252" s="83">
        <v>1.50662813864221E-2</v>
      </c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  <c r="BH252" s="60"/>
      <c r="BI252" s="60"/>
      <c r="BJ252" s="60"/>
      <c r="BK252" s="60"/>
      <c r="BL252" s="60"/>
      <c r="BM252" s="60"/>
      <c r="BN252" s="60"/>
      <c r="BO252" s="60"/>
      <c r="BP252" s="60"/>
      <c r="BQ252" s="60"/>
      <c r="BR252" s="60"/>
      <c r="BS252" s="60"/>
      <c r="BT252" s="60"/>
      <c r="BU252" s="60"/>
      <c r="BV252" s="60"/>
      <c r="BW252" s="60"/>
      <c r="BX252" s="60"/>
      <c r="BY252" s="60"/>
      <c r="BZ252" s="60"/>
      <c r="CA252" s="60"/>
      <c r="CB252" s="60"/>
      <c r="CC252" s="60"/>
      <c r="CD252" s="60"/>
      <c r="CE252" s="60"/>
      <c r="CF252" s="60"/>
      <c r="CG252" s="60"/>
      <c r="CH252" s="60"/>
      <c r="CI252" s="60"/>
      <c r="CJ252" s="60"/>
      <c r="CK252" s="60"/>
      <c r="CL252" s="60"/>
      <c r="CM252" s="60"/>
      <c r="CN252" s="60"/>
      <c r="CO252" s="60"/>
      <c r="CP252" s="60"/>
      <c r="CQ252" s="60"/>
      <c r="CR252" s="60"/>
      <c r="CS252" s="60"/>
      <c r="CT252" s="60"/>
      <c r="CU252" s="60"/>
      <c r="CV252" s="60"/>
      <c r="CW252" s="60"/>
      <c r="CX252" s="60"/>
      <c r="CY252" s="60"/>
      <c r="CZ252" s="60"/>
      <c r="DA252" s="60"/>
      <c r="DB252" s="60"/>
      <c r="DC252" s="60"/>
      <c r="DD252" s="60"/>
      <c r="DE252" s="60"/>
      <c r="DF252" s="60"/>
      <c r="DG252" s="60"/>
      <c r="DH252" s="60"/>
      <c r="DI252" s="60"/>
      <c r="DJ252" s="60"/>
      <c r="DK252" s="60"/>
      <c r="DL252" s="60"/>
      <c r="DM252" s="60"/>
      <c r="DN252" s="60"/>
      <c r="DO252" s="60"/>
      <c r="DP252" s="60"/>
      <c r="DQ252" s="60"/>
      <c r="DR252" s="60"/>
      <c r="DS252" s="60"/>
      <c r="DT252" s="60"/>
      <c r="DU252" s="60"/>
      <c r="DV252" s="60"/>
      <c r="DW252" s="60"/>
      <c r="DX252" s="60"/>
      <c r="DY252" s="60"/>
      <c r="DZ252" s="60"/>
      <c r="EA252" s="60"/>
      <c r="EB252" s="60"/>
      <c r="EC252" s="60"/>
      <c r="ED252" s="60"/>
      <c r="EE252" s="60"/>
      <c r="EF252" s="60"/>
      <c r="EG252" s="60"/>
      <c r="EH252" s="60"/>
      <c r="EI252" s="60"/>
      <c r="EJ252" s="60"/>
      <c r="EK252" s="60"/>
      <c r="EL252" s="60"/>
      <c r="EM252" s="60"/>
      <c r="EN252" s="60"/>
      <c r="EO252" s="60"/>
      <c r="EP252" s="60"/>
      <c r="EQ252" s="60"/>
      <c r="ER252" s="60"/>
      <c r="ES252" s="60"/>
      <c r="ET252" s="60"/>
      <c r="EU252" s="60"/>
      <c r="EV252" s="60"/>
      <c r="EW252" s="60"/>
      <c r="EX252" s="60"/>
      <c r="EY252" s="60"/>
      <c r="EZ252" s="60"/>
      <c r="FA252" s="60"/>
      <c r="FB252" s="60"/>
      <c r="FC252" s="60"/>
      <c r="FD252" s="60"/>
      <c r="FE252" s="60"/>
      <c r="FF252" s="60"/>
      <c r="FG252" s="60"/>
      <c r="FH252" s="60"/>
      <c r="FI252" s="60"/>
      <c r="FJ252" s="60"/>
      <c r="FK252" s="60"/>
      <c r="FL252" s="60"/>
      <c r="FM252" s="60"/>
      <c r="FN252" s="60"/>
      <c r="FO252" s="60"/>
      <c r="FP252" s="60"/>
      <c r="FQ252" s="60"/>
      <c r="FR252" s="60"/>
      <c r="FS252" s="60"/>
      <c r="FT252" s="60"/>
      <c r="FU252" s="60"/>
      <c r="FV252" s="60"/>
      <c r="FW252" s="60"/>
      <c r="FX252" s="60"/>
      <c r="FY252" s="60"/>
      <c r="FZ252" s="60"/>
      <c r="GA252" s="60"/>
      <c r="GB252" s="60"/>
      <c r="GC252" s="60"/>
      <c r="GD252" s="60"/>
      <c r="GE252" s="60"/>
      <c r="GF252" s="60"/>
      <c r="GG252" s="60"/>
      <c r="GH252" s="60"/>
      <c r="GI252" s="60"/>
      <c r="GJ252" s="60"/>
      <c r="GK252" s="60"/>
      <c r="GL252" s="60"/>
      <c r="GM252" s="60"/>
      <c r="GN252" s="60"/>
      <c r="GO252" s="60"/>
      <c r="GP252" s="60"/>
      <c r="GQ252" s="60"/>
      <c r="GR252" s="60"/>
      <c r="GS252" s="60">
        <v>8.0567346213536304</v>
      </c>
      <c r="GT252" s="60">
        <v>198.266039542437</v>
      </c>
      <c r="GU252" s="60">
        <v>8.0802261524303791</v>
      </c>
      <c r="GV252" s="60">
        <v>198.266039542437</v>
      </c>
      <c r="GW252" s="60">
        <v>8.2181824732734405</v>
      </c>
      <c r="GX252" s="60">
        <v>293.31481608169599</v>
      </c>
      <c r="GY252" s="60">
        <v>8.2404712335368497</v>
      </c>
      <c r="GZ252" s="60">
        <v>293.31481608169599</v>
      </c>
      <c r="HA252" s="60">
        <v>8.1474012062540595</v>
      </c>
      <c r="HB252" s="60">
        <v>293.31481608169599</v>
      </c>
      <c r="HC252" s="60">
        <v>8.3112525005562308</v>
      </c>
      <c r="HD252" s="60">
        <v>293.31481608169599</v>
      </c>
      <c r="HE252" s="60"/>
      <c r="HF252" s="60"/>
      <c r="HG252" s="60"/>
      <c r="HH252" s="60"/>
      <c r="HI252" s="60"/>
      <c r="HJ252" s="60"/>
      <c r="HK252" s="60"/>
      <c r="HL252" s="60">
        <v>2.7581926624859698E-2</v>
      </c>
      <c r="HM252" s="60">
        <v>2.3491531076754099E-2</v>
      </c>
      <c r="HN252" s="60">
        <v>2.3491531076754099E-2</v>
      </c>
      <c r="HO252" s="60">
        <v>8.0567346213536304</v>
      </c>
    </row>
    <row r="253" spans="1:223" ht="12" customHeight="1" x14ac:dyDescent="0.35">
      <c r="A253" s="61">
        <v>191</v>
      </c>
      <c r="B253" s="83">
        <v>8.1376675349081999</v>
      </c>
      <c r="C253" s="83">
        <v>8.1200306395314694</v>
      </c>
      <c r="D253" s="83">
        <v>1.76368953767287E-2</v>
      </c>
      <c r="E253" s="83">
        <v>0.42796205728070602</v>
      </c>
      <c r="F253" s="83">
        <v>0.428837321459484</v>
      </c>
      <c r="G253" s="83">
        <v>0.42813908345434099</v>
      </c>
      <c r="H253" s="83">
        <v>4.0778678560653399E-3</v>
      </c>
      <c r="I253" s="83">
        <v>3.7649821226304602E-4</v>
      </c>
      <c r="J253" s="83">
        <v>2.7396100915718199E-2</v>
      </c>
      <c r="K253" s="83">
        <v>1.77091107903803E-2</v>
      </c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  <c r="BE253" s="60"/>
      <c r="BF253" s="60"/>
      <c r="BG253" s="60"/>
      <c r="BH253" s="60"/>
      <c r="BI253" s="60"/>
      <c r="BJ253" s="60"/>
      <c r="BK253" s="60"/>
      <c r="BL253" s="60"/>
      <c r="BM253" s="60"/>
      <c r="BN253" s="60"/>
      <c r="BO253" s="60"/>
      <c r="BP253" s="60"/>
      <c r="BQ253" s="60"/>
      <c r="BR253" s="60"/>
      <c r="BS253" s="60"/>
      <c r="BT253" s="60"/>
      <c r="BU253" s="60"/>
      <c r="BV253" s="60"/>
      <c r="BW253" s="60"/>
      <c r="BX253" s="60"/>
      <c r="BY253" s="60"/>
      <c r="BZ253" s="60"/>
      <c r="CA253" s="60"/>
      <c r="CB253" s="60"/>
      <c r="CC253" s="60"/>
      <c r="CD253" s="60"/>
      <c r="CE253" s="60"/>
      <c r="CF253" s="60"/>
      <c r="CG253" s="60"/>
      <c r="CH253" s="60"/>
      <c r="CI253" s="60"/>
      <c r="CJ253" s="60"/>
      <c r="CK253" s="60"/>
      <c r="CL253" s="60"/>
      <c r="CM253" s="60"/>
      <c r="CN253" s="60"/>
      <c r="CO253" s="60"/>
      <c r="CP253" s="60"/>
      <c r="CQ253" s="60"/>
      <c r="CR253" s="60"/>
      <c r="CS253" s="60"/>
      <c r="CT253" s="60"/>
      <c r="CU253" s="60"/>
      <c r="CV253" s="60"/>
      <c r="CW253" s="60"/>
      <c r="CX253" s="60"/>
      <c r="CY253" s="60"/>
      <c r="CZ253" s="60"/>
      <c r="DA253" s="60"/>
      <c r="DB253" s="60"/>
      <c r="DC253" s="60"/>
      <c r="DD253" s="60"/>
      <c r="DE253" s="60"/>
      <c r="DF253" s="60"/>
      <c r="DG253" s="60"/>
      <c r="DH253" s="60"/>
      <c r="DI253" s="60"/>
      <c r="DJ253" s="60"/>
      <c r="DK253" s="60"/>
      <c r="DL253" s="60"/>
      <c r="DM253" s="60"/>
      <c r="DN253" s="60"/>
      <c r="DO253" s="60"/>
      <c r="DP253" s="60"/>
      <c r="DQ253" s="60"/>
      <c r="DR253" s="60"/>
      <c r="DS253" s="60"/>
      <c r="DT253" s="60"/>
      <c r="DU253" s="60"/>
      <c r="DV253" s="60"/>
      <c r="DW253" s="60"/>
      <c r="DX253" s="60"/>
      <c r="DY253" s="60"/>
      <c r="DZ253" s="60"/>
      <c r="EA253" s="60"/>
      <c r="EB253" s="60"/>
      <c r="EC253" s="60"/>
      <c r="ED253" s="60"/>
      <c r="EE253" s="60"/>
      <c r="EF253" s="60"/>
      <c r="EG253" s="60"/>
      <c r="EH253" s="60"/>
      <c r="EI253" s="60"/>
      <c r="EJ253" s="60"/>
      <c r="EK253" s="60"/>
      <c r="EL253" s="60"/>
      <c r="EM253" s="60"/>
      <c r="EN253" s="60"/>
      <c r="EO253" s="60"/>
      <c r="EP253" s="60"/>
      <c r="EQ253" s="60"/>
      <c r="ER253" s="60"/>
      <c r="ES253" s="60"/>
      <c r="ET253" s="60"/>
      <c r="EU253" s="60"/>
      <c r="EV253" s="60"/>
      <c r="EW253" s="60"/>
      <c r="EX253" s="60"/>
      <c r="EY253" s="60"/>
      <c r="EZ253" s="60"/>
      <c r="FA253" s="60"/>
      <c r="FB253" s="60"/>
      <c r="FC253" s="60"/>
      <c r="FD253" s="60"/>
      <c r="FE253" s="60"/>
      <c r="FF253" s="60"/>
      <c r="FG253" s="60"/>
      <c r="FH253" s="60"/>
      <c r="FI253" s="60"/>
      <c r="FJ253" s="60"/>
      <c r="FK253" s="60"/>
      <c r="FL253" s="60"/>
      <c r="FM253" s="60"/>
      <c r="FN253" s="60"/>
      <c r="FO253" s="60"/>
      <c r="FP253" s="60"/>
      <c r="FQ253" s="60"/>
      <c r="FR253" s="60"/>
      <c r="FS253" s="60"/>
      <c r="FT253" s="60"/>
      <c r="FU253" s="60"/>
      <c r="FV253" s="60"/>
      <c r="FW253" s="60"/>
      <c r="FX253" s="60"/>
      <c r="FY253" s="60"/>
      <c r="FZ253" s="60"/>
      <c r="GA253" s="60"/>
      <c r="GB253" s="60"/>
      <c r="GC253" s="60"/>
      <c r="GD253" s="60"/>
      <c r="GE253" s="60"/>
      <c r="GF253" s="60"/>
      <c r="GG253" s="60"/>
      <c r="GH253" s="60"/>
      <c r="GI253" s="60"/>
      <c r="GJ253" s="60"/>
      <c r="GK253" s="60"/>
      <c r="GL253" s="60"/>
      <c r="GM253" s="60"/>
      <c r="GN253" s="60"/>
      <c r="GO253" s="60"/>
      <c r="GP253" s="60"/>
      <c r="GQ253" s="60"/>
      <c r="GR253" s="60"/>
      <c r="GS253" s="60">
        <v>8.1353629473531406</v>
      </c>
      <c r="GT253" s="60">
        <v>241.56767657875901</v>
      </c>
      <c r="GU253" s="60">
        <v>8.1431608777893594</v>
      </c>
      <c r="GV253" s="60">
        <v>241.56767657875901</v>
      </c>
      <c r="GW253" s="60">
        <v>8.2249082716402206</v>
      </c>
      <c r="GX253" s="60">
        <v>297.37896580985</v>
      </c>
      <c r="GY253" s="60">
        <v>8.2485050291072692</v>
      </c>
      <c r="GZ253" s="60">
        <v>297.37896580985</v>
      </c>
      <c r="HA253" s="60">
        <v>8.1546894802607497</v>
      </c>
      <c r="HB253" s="60">
        <v>297.37896580985</v>
      </c>
      <c r="HC253" s="60">
        <v>8.3187238204867402</v>
      </c>
      <c r="HD253" s="60">
        <v>297.37896580985</v>
      </c>
      <c r="HE253" s="60"/>
      <c r="HF253" s="60"/>
      <c r="HG253" s="60"/>
      <c r="HH253" s="60"/>
      <c r="HI253" s="60"/>
      <c r="HJ253" s="60"/>
      <c r="HK253" s="60"/>
      <c r="HL253" s="60">
        <v>9.8639868907985095E-3</v>
      </c>
      <c r="HM253" s="60">
        <v>7.7979304362223402E-3</v>
      </c>
      <c r="HN253" s="60">
        <v>7.7979304362223402E-3</v>
      </c>
      <c r="HO253" s="60">
        <v>8.1353629473531406</v>
      </c>
    </row>
    <row r="254" spans="1:223" ht="12" customHeight="1" x14ac:dyDescent="0.35">
      <c r="A254" s="61">
        <v>192</v>
      </c>
      <c r="B254" s="83">
        <v>8.0668574026584494</v>
      </c>
      <c r="C254" s="83">
        <v>8.0794647276767009</v>
      </c>
      <c r="D254" s="83">
        <v>-1.2607325018247901E-2</v>
      </c>
      <c r="E254" s="83">
        <v>-0.30591873662385</v>
      </c>
      <c r="F254" s="83">
        <v>-0.30709277554634001</v>
      </c>
      <c r="G254" s="83">
        <v>-0.30653801822805199</v>
      </c>
      <c r="H254" s="83">
        <v>7.6315354574991896E-3</v>
      </c>
      <c r="I254" s="83">
        <v>3.6261701219700401E-4</v>
      </c>
      <c r="J254" s="83">
        <v>-2.6881520564834501E-2</v>
      </c>
      <c r="K254" s="83">
        <v>-1.2704278167545499E-2</v>
      </c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  <c r="BE254" s="60"/>
      <c r="BF254" s="60"/>
      <c r="BG254" s="60"/>
      <c r="BH254" s="60"/>
      <c r="BI254" s="60"/>
      <c r="BJ254" s="60"/>
      <c r="BK254" s="60"/>
      <c r="BL254" s="60"/>
      <c r="BM254" s="60"/>
      <c r="BN254" s="60"/>
      <c r="BO254" s="60"/>
      <c r="BP254" s="60"/>
      <c r="BQ254" s="60"/>
      <c r="BR254" s="60"/>
      <c r="BS254" s="60"/>
      <c r="BT254" s="60"/>
      <c r="BU254" s="60"/>
      <c r="BV254" s="60"/>
      <c r="BW254" s="60"/>
      <c r="BX254" s="60"/>
      <c r="BY254" s="60"/>
      <c r="BZ254" s="60"/>
      <c r="CA254" s="60"/>
      <c r="CB254" s="60"/>
      <c r="CC254" s="60"/>
      <c r="CD254" s="60"/>
      <c r="CE254" s="60"/>
      <c r="CF254" s="60"/>
      <c r="CG254" s="60"/>
      <c r="CH254" s="60"/>
      <c r="CI254" s="60"/>
      <c r="CJ254" s="60"/>
      <c r="CK254" s="60"/>
      <c r="CL254" s="60"/>
      <c r="CM254" s="60"/>
      <c r="CN254" s="60"/>
      <c r="CO254" s="60"/>
      <c r="CP254" s="60"/>
      <c r="CQ254" s="60"/>
      <c r="CR254" s="60"/>
      <c r="CS254" s="60"/>
      <c r="CT254" s="60"/>
      <c r="CU254" s="60"/>
      <c r="CV254" s="60"/>
      <c r="CW254" s="60"/>
      <c r="CX254" s="60"/>
      <c r="CY254" s="60"/>
      <c r="CZ254" s="60"/>
      <c r="DA254" s="60"/>
      <c r="DB254" s="60"/>
      <c r="DC254" s="60"/>
      <c r="DD254" s="60"/>
      <c r="DE254" s="60"/>
      <c r="DF254" s="60"/>
      <c r="DG254" s="60"/>
      <c r="DH254" s="60"/>
      <c r="DI254" s="60"/>
      <c r="DJ254" s="60"/>
      <c r="DK254" s="60"/>
      <c r="DL254" s="60"/>
      <c r="DM254" s="60"/>
      <c r="DN254" s="60"/>
      <c r="DO254" s="60"/>
      <c r="DP254" s="60"/>
      <c r="DQ254" s="60"/>
      <c r="DR254" s="60"/>
      <c r="DS254" s="60"/>
      <c r="DT254" s="60"/>
      <c r="DU254" s="60"/>
      <c r="DV254" s="60"/>
      <c r="DW254" s="60"/>
      <c r="DX254" s="60"/>
      <c r="DY254" s="60"/>
      <c r="DZ254" s="60"/>
      <c r="EA254" s="60"/>
      <c r="EB254" s="60"/>
      <c r="EC254" s="60"/>
      <c r="ED254" s="60"/>
      <c r="EE254" s="60"/>
      <c r="EF254" s="60"/>
      <c r="EG254" s="60"/>
      <c r="EH254" s="60"/>
      <c r="EI254" s="60"/>
      <c r="EJ254" s="60"/>
      <c r="EK254" s="60"/>
      <c r="EL254" s="60"/>
      <c r="EM254" s="60"/>
      <c r="EN254" s="60"/>
      <c r="EO254" s="60"/>
      <c r="EP254" s="60"/>
      <c r="EQ254" s="60"/>
      <c r="ER254" s="60"/>
      <c r="ES254" s="60"/>
      <c r="ET254" s="60"/>
      <c r="EU254" s="60"/>
      <c r="EV254" s="60"/>
      <c r="EW254" s="60"/>
      <c r="EX254" s="60"/>
      <c r="EY254" s="60"/>
      <c r="EZ254" s="60"/>
      <c r="FA254" s="60"/>
      <c r="FB254" s="60"/>
      <c r="FC254" s="60"/>
      <c r="FD254" s="60"/>
      <c r="FE254" s="60"/>
      <c r="FF254" s="60"/>
      <c r="FG254" s="60"/>
      <c r="FH254" s="60"/>
      <c r="FI254" s="60"/>
      <c r="FJ254" s="60"/>
      <c r="FK254" s="60"/>
      <c r="FL254" s="60"/>
      <c r="FM254" s="60"/>
      <c r="FN254" s="60"/>
      <c r="FO254" s="60"/>
      <c r="FP254" s="60"/>
      <c r="FQ254" s="60"/>
      <c r="FR254" s="60"/>
      <c r="FS254" s="60"/>
      <c r="FT254" s="60"/>
      <c r="FU254" s="60"/>
      <c r="FV254" s="60"/>
      <c r="FW254" s="60"/>
      <c r="FX254" s="60"/>
      <c r="FY254" s="60"/>
      <c r="FZ254" s="60"/>
      <c r="GA254" s="60"/>
      <c r="GB254" s="60"/>
      <c r="GC254" s="60"/>
      <c r="GD254" s="60"/>
      <c r="GE254" s="60"/>
      <c r="GF254" s="60"/>
      <c r="GG254" s="60"/>
      <c r="GH254" s="60"/>
      <c r="GI254" s="60"/>
      <c r="GJ254" s="60"/>
      <c r="GK254" s="60"/>
      <c r="GL254" s="60"/>
      <c r="GM254" s="60"/>
      <c r="GN254" s="60"/>
      <c r="GO254" s="60"/>
      <c r="GP254" s="60"/>
      <c r="GQ254" s="60"/>
      <c r="GR254" s="60"/>
      <c r="GS254" s="60">
        <v>8.1323300869734396</v>
      </c>
      <c r="GT254" s="60">
        <v>239.89744110478401</v>
      </c>
      <c r="GU254" s="60">
        <v>8.1404881907920092</v>
      </c>
      <c r="GV254" s="60">
        <v>239.89744110478401</v>
      </c>
      <c r="GW254" s="60">
        <v>8.2275749453830294</v>
      </c>
      <c r="GX254" s="60">
        <v>298.99180472052598</v>
      </c>
      <c r="GY254" s="60">
        <v>8.2516956315476602</v>
      </c>
      <c r="GZ254" s="60">
        <v>298.99180472052598</v>
      </c>
      <c r="HA254" s="60">
        <v>8.1575800246008807</v>
      </c>
      <c r="HB254" s="60">
        <v>298.99180472052598</v>
      </c>
      <c r="HC254" s="60">
        <v>8.3216905523298195</v>
      </c>
      <c r="HD254" s="60">
        <v>298.99180472052598</v>
      </c>
      <c r="HE254" s="60"/>
      <c r="HF254" s="60"/>
      <c r="HG254" s="60"/>
      <c r="HH254" s="60"/>
      <c r="HI254" s="60"/>
      <c r="HJ254" s="60"/>
      <c r="HK254" s="60"/>
      <c r="HL254" s="60">
        <v>1.0704040577029001E-2</v>
      </c>
      <c r="HM254" s="60">
        <v>8.1581038185731796E-3</v>
      </c>
      <c r="HN254" s="60">
        <v>8.1581038185731796E-3</v>
      </c>
      <c r="HO254" s="60">
        <v>8.1323300869734396</v>
      </c>
    </row>
    <row r="255" spans="1:223" ht="12" customHeight="1" x14ac:dyDescent="0.35">
      <c r="A255" s="61">
        <v>193</v>
      </c>
      <c r="B255" s="83">
        <v>8.1615830046710194</v>
      </c>
      <c r="C255" s="83">
        <v>8.1151661733811196</v>
      </c>
      <c r="D255" s="83">
        <v>4.6416831289898E-2</v>
      </c>
      <c r="E255" s="83">
        <v>1.1263117565173599</v>
      </c>
      <c r="F255" s="83">
        <v>1.1287104602920399</v>
      </c>
      <c r="G255" s="83">
        <v>1.1293294738142301</v>
      </c>
      <c r="H255" s="83">
        <v>4.2458274819469699E-3</v>
      </c>
      <c r="I255" s="83">
        <v>2.7160972320023E-3</v>
      </c>
      <c r="J255" s="83">
        <v>7.3743843167028506E-2</v>
      </c>
      <c r="K255" s="83">
        <v>4.6614749474280001E-2</v>
      </c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  <c r="BE255" s="60"/>
      <c r="BF255" s="60"/>
      <c r="BG255" s="60"/>
      <c r="BH255" s="60"/>
      <c r="BI255" s="60"/>
      <c r="BJ255" s="60"/>
      <c r="BK255" s="60"/>
      <c r="BL255" s="60"/>
      <c r="BM255" s="60"/>
      <c r="BN255" s="60"/>
      <c r="BO255" s="60"/>
      <c r="BP255" s="60"/>
      <c r="BQ255" s="60"/>
      <c r="BR255" s="60"/>
      <c r="BS255" s="60"/>
      <c r="BT255" s="60"/>
      <c r="BU255" s="60"/>
      <c r="BV255" s="60"/>
      <c r="BW255" s="60"/>
      <c r="BX255" s="60"/>
      <c r="BY255" s="60"/>
      <c r="BZ255" s="60"/>
      <c r="CA255" s="60"/>
      <c r="CB255" s="60"/>
      <c r="CC255" s="60"/>
      <c r="CD255" s="60"/>
      <c r="CE255" s="60"/>
      <c r="CF255" s="60"/>
      <c r="CG255" s="60"/>
      <c r="CH255" s="60"/>
      <c r="CI255" s="60"/>
      <c r="CJ255" s="60"/>
      <c r="CK255" s="60"/>
      <c r="CL255" s="60"/>
      <c r="CM255" s="60"/>
      <c r="CN255" s="60"/>
      <c r="CO255" s="60"/>
      <c r="CP255" s="60"/>
      <c r="CQ255" s="60"/>
      <c r="CR255" s="60"/>
      <c r="CS255" s="60"/>
      <c r="CT255" s="60"/>
      <c r="CU255" s="60"/>
      <c r="CV255" s="60"/>
      <c r="CW255" s="60"/>
      <c r="CX255" s="60"/>
      <c r="CY255" s="60"/>
      <c r="CZ255" s="60"/>
      <c r="DA255" s="60"/>
      <c r="DB255" s="60"/>
      <c r="DC255" s="60"/>
      <c r="DD255" s="60"/>
      <c r="DE255" s="60"/>
      <c r="DF255" s="60"/>
      <c r="DG255" s="60"/>
      <c r="DH255" s="60"/>
      <c r="DI255" s="60"/>
      <c r="DJ255" s="60"/>
      <c r="DK255" s="60"/>
      <c r="DL255" s="60"/>
      <c r="DM255" s="60"/>
      <c r="DN255" s="60"/>
      <c r="DO255" s="60"/>
      <c r="DP255" s="60"/>
      <c r="DQ255" s="60"/>
      <c r="DR255" s="60"/>
      <c r="DS255" s="60"/>
      <c r="DT255" s="60"/>
      <c r="DU255" s="60"/>
      <c r="DV255" s="60"/>
      <c r="DW255" s="60"/>
      <c r="DX255" s="60"/>
      <c r="DY255" s="60"/>
      <c r="DZ255" s="60"/>
      <c r="EA255" s="60"/>
      <c r="EB255" s="60"/>
      <c r="EC255" s="60"/>
      <c r="ED255" s="60"/>
      <c r="EE255" s="60"/>
      <c r="EF255" s="60"/>
      <c r="EG255" s="60"/>
      <c r="EH255" s="60"/>
      <c r="EI255" s="60"/>
      <c r="EJ255" s="60"/>
      <c r="EK255" s="60"/>
      <c r="EL255" s="60"/>
      <c r="EM255" s="60"/>
      <c r="EN255" s="60"/>
      <c r="EO255" s="60"/>
      <c r="EP255" s="60"/>
      <c r="EQ255" s="60"/>
      <c r="ER255" s="60"/>
      <c r="ES255" s="60"/>
      <c r="ET255" s="60"/>
      <c r="EU255" s="60"/>
      <c r="EV255" s="60"/>
      <c r="EW255" s="60"/>
      <c r="EX255" s="60"/>
      <c r="EY255" s="60"/>
      <c r="EZ255" s="60"/>
      <c r="FA255" s="60"/>
      <c r="FB255" s="60"/>
      <c r="FC255" s="60"/>
      <c r="FD255" s="60"/>
      <c r="FE255" s="60"/>
      <c r="FF255" s="60"/>
      <c r="FG255" s="60"/>
      <c r="FH255" s="60"/>
      <c r="FI255" s="60"/>
      <c r="FJ255" s="60"/>
      <c r="FK255" s="60"/>
      <c r="FL255" s="60"/>
      <c r="FM255" s="60"/>
      <c r="FN255" s="60"/>
      <c r="FO255" s="60"/>
      <c r="FP255" s="60"/>
      <c r="FQ255" s="60"/>
      <c r="FR255" s="60"/>
      <c r="FS255" s="60"/>
      <c r="FT255" s="60"/>
      <c r="FU255" s="60"/>
      <c r="FV255" s="60"/>
      <c r="FW255" s="60"/>
      <c r="FX255" s="60"/>
      <c r="FY255" s="60"/>
      <c r="FZ255" s="60"/>
      <c r="GA255" s="60"/>
      <c r="GB255" s="60"/>
      <c r="GC255" s="60"/>
      <c r="GD255" s="60"/>
      <c r="GE255" s="60"/>
      <c r="GF255" s="60"/>
      <c r="GG255" s="60"/>
      <c r="GH255" s="60"/>
      <c r="GI255" s="60"/>
      <c r="GJ255" s="60"/>
      <c r="GK255" s="60"/>
      <c r="GL255" s="60"/>
      <c r="GM255" s="60"/>
      <c r="GN255" s="60"/>
      <c r="GO255" s="60"/>
      <c r="GP255" s="60"/>
      <c r="GQ255" s="60"/>
      <c r="GR255" s="60"/>
      <c r="GS255" s="60"/>
      <c r="GT255" s="60"/>
      <c r="GU255" s="60"/>
      <c r="GV255" s="60"/>
      <c r="GW255" s="60"/>
      <c r="GX255" s="60"/>
      <c r="GY255" s="60"/>
      <c r="GZ255" s="60"/>
      <c r="HA255" s="60"/>
      <c r="HB255" s="60"/>
      <c r="HC255" s="60"/>
      <c r="HD255" s="60"/>
      <c r="HE255" s="60"/>
      <c r="HF255" s="60"/>
      <c r="HG255" s="60"/>
      <c r="HH255" s="60"/>
      <c r="HI255" s="60"/>
      <c r="HJ255" s="60"/>
      <c r="HK255" s="60"/>
      <c r="HL255" s="60"/>
      <c r="HM255" s="60"/>
      <c r="HN255" s="60"/>
      <c r="HO255" s="60"/>
    </row>
    <row r="256" spans="1:223" ht="12" customHeight="1" x14ac:dyDescent="0.35">
      <c r="A256" s="61">
        <v>194</v>
      </c>
      <c r="B256" s="83">
        <v>8.1622027631418401</v>
      </c>
      <c r="C256" s="83">
        <v>8.1146038713197299</v>
      </c>
      <c r="D256" s="83">
        <v>4.7598891822112001E-2</v>
      </c>
      <c r="E256" s="83">
        <v>1.1549946423876301</v>
      </c>
      <c r="F256" s="83">
        <v>1.1574683527732399</v>
      </c>
      <c r="G256" s="83">
        <v>1.15825561560487</v>
      </c>
      <c r="H256" s="83">
        <v>4.2697789635089602E-3</v>
      </c>
      <c r="I256" s="83">
        <v>2.8724465757023398E-3</v>
      </c>
      <c r="J256" s="83">
        <v>7.58466261198842E-2</v>
      </c>
      <c r="K256" s="83">
        <v>4.78030000661872E-2</v>
      </c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  <c r="BE256" s="60"/>
      <c r="BF256" s="60"/>
      <c r="BG256" s="60"/>
      <c r="BH256" s="60"/>
      <c r="BI256" s="60"/>
      <c r="BJ256" s="60"/>
      <c r="BK256" s="60"/>
      <c r="BL256" s="60"/>
      <c r="BM256" s="60"/>
      <c r="BN256" s="60"/>
      <c r="BO256" s="60"/>
      <c r="BP256" s="60"/>
      <c r="BQ256" s="60"/>
      <c r="BR256" s="60"/>
      <c r="BS256" s="60"/>
      <c r="BT256" s="60"/>
      <c r="BU256" s="60"/>
      <c r="BV256" s="60"/>
      <c r="BW256" s="60"/>
      <c r="BX256" s="60"/>
      <c r="BY256" s="60"/>
      <c r="BZ256" s="60"/>
      <c r="CA256" s="60"/>
      <c r="CB256" s="60"/>
      <c r="CC256" s="60"/>
      <c r="CD256" s="60"/>
      <c r="CE256" s="60"/>
      <c r="CF256" s="60"/>
      <c r="CG256" s="60"/>
      <c r="CH256" s="60"/>
      <c r="CI256" s="60"/>
      <c r="CJ256" s="60"/>
      <c r="CK256" s="60"/>
      <c r="CL256" s="60"/>
      <c r="CM256" s="60"/>
      <c r="CN256" s="60"/>
      <c r="CO256" s="60"/>
      <c r="CP256" s="60"/>
      <c r="CQ256" s="60"/>
      <c r="CR256" s="60"/>
      <c r="CS256" s="60"/>
      <c r="CT256" s="60"/>
      <c r="CU256" s="60"/>
      <c r="CV256" s="60"/>
      <c r="CW256" s="60"/>
      <c r="CX256" s="60"/>
      <c r="CY256" s="60"/>
      <c r="CZ256" s="60"/>
      <c r="DA256" s="60"/>
      <c r="DB256" s="60"/>
      <c r="DC256" s="60"/>
      <c r="DD256" s="60"/>
      <c r="DE256" s="60"/>
      <c r="DF256" s="60"/>
      <c r="DG256" s="60"/>
      <c r="DH256" s="60"/>
      <c r="DI256" s="60"/>
      <c r="DJ256" s="60"/>
      <c r="DK256" s="60"/>
      <c r="DL256" s="60"/>
      <c r="DM256" s="60"/>
      <c r="DN256" s="60"/>
      <c r="DO256" s="60"/>
      <c r="DP256" s="60"/>
      <c r="DQ256" s="60"/>
      <c r="DR256" s="60"/>
      <c r="DS256" s="60"/>
      <c r="DT256" s="60"/>
      <c r="DU256" s="60"/>
      <c r="DV256" s="60"/>
      <c r="DW256" s="60"/>
      <c r="DX256" s="60"/>
      <c r="DY256" s="60"/>
      <c r="DZ256" s="60"/>
      <c r="EA256" s="60"/>
      <c r="EB256" s="60"/>
      <c r="EC256" s="60"/>
      <c r="ED256" s="60"/>
      <c r="EE256" s="60"/>
      <c r="EF256" s="60"/>
      <c r="EG256" s="60"/>
      <c r="EH256" s="60"/>
      <c r="EI256" s="60"/>
      <c r="EJ256" s="60"/>
      <c r="EK256" s="60"/>
      <c r="EL256" s="60"/>
      <c r="EM256" s="60"/>
      <c r="EN256" s="60"/>
      <c r="EO256" s="60"/>
      <c r="EP256" s="60"/>
      <c r="EQ256" s="60"/>
      <c r="ER256" s="60"/>
      <c r="ES256" s="60"/>
      <c r="ET256" s="60"/>
      <c r="EU256" s="60"/>
      <c r="EV256" s="60"/>
      <c r="EW256" s="60"/>
      <c r="EX256" s="60"/>
      <c r="EY256" s="60"/>
      <c r="EZ256" s="60"/>
      <c r="FA256" s="60"/>
      <c r="FB256" s="60"/>
      <c r="FC256" s="60"/>
      <c r="FD256" s="60"/>
      <c r="FE256" s="60"/>
      <c r="FF256" s="60"/>
      <c r="FG256" s="60"/>
      <c r="FH256" s="60"/>
      <c r="FI256" s="60"/>
      <c r="FJ256" s="60"/>
      <c r="FK256" s="60"/>
      <c r="FL256" s="60"/>
      <c r="FM256" s="60"/>
      <c r="FN256" s="60"/>
      <c r="FO256" s="60"/>
      <c r="FP256" s="60"/>
      <c r="FQ256" s="60"/>
      <c r="FR256" s="60"/>
      <c r="FS256" s="60"/>
      <c r="FT256" s="60"/>
      <c r="FU256" s="60"/>
      <c r="FV256" s="60"/>
      <c r="FW256" s="60"/>
      <c r="FX256" s="60"/>
      <c r="FY256" s="60"/>
      <c r="FZ256" s="60"/>
      <c r="GA256" s="60"/>
      <c r="GB256" s="60"/>
      <c r="GC256" s="60"/>
      <c r="GD256" s="60"/>
      <c r="GE256" s="60"/>
      <c r="GF256" s="60"/>
      <c r="GG256" s="60"/>
      <c r="GH256" s="60"/>
      <c r="GI256" s="60"/>
      <c r="GJ256" s="60"/>
      <c r="GK256" s="60"/>
      <c r="GL256" s="60"/>
      <c r="GM256" s="60"/>
      <c r="GN256" s="60"/>
      <c r="GO256" s="60"/>
      <c r="GP256" s="60"/>
      <c r="GQ256" s="60"/>
      <c r="GR256" s="60"/>
      <c r="GS256" s="60"/>
      <c r="GT256" s="60"/>
      <c r="GU256" s="60"/>
      <c r="GV256" s="60"/>
      <c r="GW256" s="60"/>
      <c r="GX256" s="60"/>
      <c r="GY256" s="60"/>
      <c r="GZ256" s="60"/>
      <c r="HA256" s="60"/>
      <c r="HB256" s="60"/>
      <c r="HC256" s="60"/>
      <c r="HD256" s="60"/>
      <c r="HE256" s="60"/>
      <c r="HF256" s="60"/>
      <c r="HG256" s="60"/>
      <c r="HH256" s="60"/>
      <c r="HI256" s="60"/>
      <c r="HJ256" s="60"/>
      <c r="HK256" s="60"/>
      <c r="HL256" s="60"/>
      <c r="HM256" s="60"/>
      <c r="HN256" s="60"/>
      <c r="HO256" s="60"/>
    </row>
    <row r="257" spans="1:223" ht="12" customHeight="1" x14ac:dyDescent="0.35">
      <c r="A257" s="61">
        <v>195</v>
      </c>
      <c r="B257" s="83">
        <v>8.1631270195478294</v>
      </c>
      <c r="C257" s="83">
        <v>8.1150099445638197</v>
      </c>
      <c r="D257" s="83">
        <v>4.8117074984006102E-2</v>
      </c>
      <c r="E257" s="83">
        <v>1.1675684388112899</v>
      </c>
      <c r="F257" s="83">
        <v>1.17005886120533</v>
      </c>
      <c r="G257" s="83">
        <v>1.17092341022935</v>
      </c>
      <c r="H257" s="83">
        <v>4.2523877993880304E-3</v>
      </c>
      <c r="I257" s="83">
        <v>2.92327056854317E-3</v>
      </c>
      <c r="J257" s="83">
        <v>7.6519175851161803E-2</v>
      </c>
      <c r="K257" s="83">
        <v>4.8322561253917401E-2</v>
      </c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  <c r="BE257" s="60"/>
      <c r="BF257" s="60"/>
      <c r="BG257" s="60"/>
      <c r="BH257" s="60"/>
      <c r="BI257" s="60"/>
      <c r="BJ257" s="60"/>
      <c r="BK257" s="60"/>
      <c r="BL257" s="60"/>
      <c r="BM257" s="60"/>
      <c r="BN257" s="60"/>
      <c r="BO257" s="60"/>
      <c r="BP257" s="60"/>
      <c r="BQ257" s="60"/>
      <c r="BR257" s="60"/>
      <c r="BS257" s="60"/>
      <c r="BT257" s="60"/>
      <c r="BU257" s="60"/>
      <c r="BV257" s="60"/>
      <c r="BW257" s="60"/>
      <c r="BX257" s="60"/>
      <c r="BY257" s="60"/>
      <c r="BZ257" s="60"/>
      <c r="CA257" s="60"/>
      <c r="CB257" s="60"/>
      <c r="CC257" s="60"/>
      <c r="CD257" s="60"/>
      <c r="CE257" s="60"/>
      <c r="CF257" s="60"/>
      <c r="CG257" s="60"/>
      <c r="CH257" s="60"/>
      <c r="CI257" s="60"/>
      <c r="CJ257" s="60"/>
      <c r="CK257" s="60"/>
      <c r="CL257" s="60"/>
      <c r="CM257" s="60"/>
      <c r="CN257" s="60"/>
      <c r="CO257" s="60"/>
      <c r="CP257" s="60"/>
      <c r="CQ257" s="60"/>
      <c r="CR257" s="60"/>
      <c r="CS257" s="60"/>
      <c r="CT257" s="60"/>
      <c r="CU257" s="60"/>
      <c r="CV257" s="60"/>
      <c r="CW257" s="60"/>
      <c r="CX257" s="60"/>
      <c r="CY257" s="60"/>
      <c r="CZ257" s="60"/>
      <c r="DA257" s="60"/>
      <c r="DB257" s="60"/>
      <c r="DC257" s="60"/>
      <c r="DD257" s="60"/>
      <c r="DE257" s="60"/>
      <c r="DF257" s="60"/>
      <c r="DG257" s="60"/>
      <c r="DH257" s="60"/>
      <c r="DI257" s="60"/>
      <c r="DJ257" s="60"/>
      <c r="DK257" s="60"/>
      <c r="DL257" s="60"/>
      <c r="DM257" s="60"/>
      <c r="DN257" s="60"/>
      <c r="DO257" s="60"/>
      <c r="DP257" s="60"/>
      <c r="DQ257" s="60"/>
      <c r="DR257" s="60"/>
      <c r="DS257" s="60"/>
      <c r="DT257" s="60"/>
      <c r="DU257" s="60"/>
      <c r="DV257" s="60"/>
      <c r="DW257" s="60"/>
      <c r="DX257" s="60"/>
      <c r="DY257" s="60"/>
      <c r="DZ257" s="60"/>
      <c r="EA257" s="60"/>
      <c r="EB257" s="60"/>
      <c r="EC257" s="60"/>
      <c r="ED257" s="60"/>
      <c r="EE257" s="60"/>
      <c r="EF257" s="60"/>
      <c r="EG257" s="60"/>
      <c r="EH257" s="60"/>
      <c r="EI257" s="60"/>
      <c r="EJ257" s="60"/>
      <c r="EK257" s="60"/>
      <c r="EL257" s="60"/>
      <c r="EM257" s="60"/>
      <c r="EN257" s="60"/>
      <c r="EO257" s="60"/>
      <c r="EP257" s="60"/>
      <c r="EQ257" s="60"/>
      <c r="ER257" s="60"/>
      <c r="ES257" s="60"/>
      <c r="ET257" s="60"/>
      <c r="EU257" s="60"/>
      <c r="EV257" s="60"/>
      <c r="EW257" s="60"/>
      <c r="EX257" s="60"/>
      <c r="EY257" s="60"/>
      <c r="EZ257" s="60"/>
      <c r="FA257" s="60"/>
      <c r="FB257" s="60"/>
      <c r="FC257" s="60"/>
      <c r="FD257" s="60"/>
      <c r="FE257" s="60"/>
      <c r="FF257" s="60"/>
      <c r="FG257" s="60"/>
      <c r="FH257" s="60"/>
      <c r="FI257" s="60"/>
      <c r="FJ257" s="60"/>
      <c r="FK257" s="60"/>
      <c r="FL257" s="60"/>
      <c r="FM257" s="60"/>
      <c r="FN257" s="60"/>
      <c r="FO257" s="60"/>
      <c r="FP257" s="60"/>
      <c r="FQ257" s="60"/>
      <c r="FR257" s="60"/>
      <c r="FS257" s="60"/>
      <c r="FT257" s="60"/>
      <c r="FU257" s="60"/>
      <c r="FV257" s="60"/>
      <c r="FW257" s="60"/>
      <c r="FX257" s="60"/>
      <c r="FY257" s="60"/>
      <c r="FZ257" s="60"/>
      <c r="GA257" s="60"/>
      <c r="GB257" s="60"/>
      <c r="GC257" s="60"/>
      <c r="GD257" s="60"/>
      <c r="GE257" s="60"/>
      <c r="GF257" s="60"/>
      <c r="GG257" s="60"/>
      <c r="GH257" s="60"/>
      <c r="GI257" s="60"/>
      <c r="GJ257" s="60"/>
      <c r="GK257" s="60"/>
      <c r="GL257" s="60"/>
      <c r="GM257" s="60"/>
      <c r="GN257" s="60"/>
      <c r="GO257" s="60"/>
      <c r="GP257" s="60"/>
      <c r="GQ257" s="60"/>
      <c r="GR257" s="60"/>
      <c r="GS257" s="60"/>
      <c r="GT257" s="60"/>
      <c r="GU257" s="60"/>
      <c r="GV257" s="60"/>
      <c r="GW257" s="60"/>
      <c r="GX257" s="60"/>
      <c r="GY257" s="60"/>
      <c r="GZ257" s="60"/>
      <c r="HA257" s="60"/>
      <c r="HB257" s="60"/>
      <c r="HC257" s="60"/>
      <c r="HD257" s="60"/>
      <c r="HE257" s="60"/>
      <c r="HF257" s="60"/>
      <c r="HG257" s="60"/>
      <c r="HH257" s="60"/>
      <c r="HI257" s="60"/>
      <c r="HJ257" s="60"/>
      <c r="HK257" s="60"/>
      <c r="HL257" s="60"/>
      <c r="HM257" s="60"/>
      <c r="HN257" s="60"/>
      <c r="HO257" s="60"/>
    </row>
    <row r="258" spans="1:223" ht="12" customHeight="1" x14ac:dyDescent="0.35">
      <c r="A258" s="61">
        <v>196</v>
      </c>
      <c r="B258" s="83">
        <v>8.0017799089319297</v>
      </c>
      <c r="C258" s="83">
        <v>8.0226757257846106</v>
      </c>
      <c r="D258" s="83">
        <v>-2.0895816852677399E-2</v>
      </c>
      <c r="E258" s="83">
        <v>-0.50704030260519195</v>
      </c>
      <c r="F258" s="83">
        <v>-0.51240389158192901</v>
      </c>
      <c r="G258" s="83">
        <v>-0.51164982285949201</v>
      </c>
      <c r="H258" s="83">
        <v>2.0825436239213999E-2</v>
      </c>
      <c r="I258" s="83">
        <v>2.7920862350326301E-3</v>
      </c>
      <c r="J258" s="83">
        <v>-7.4617349838540806E-2</v>
      </c>
      <c r="K258" s="83">
        <v>-2.13402365890933E-2</v>
      </c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  <c r="BE258" s="60"/>
      <c r="BF258" s="60"/>
      <c r="BG258" s="60"/>
      <c r="BH258" s="60"/>
      <c r="BI258" s="60"/>
      <c r="BJ258" s="60"/>
      <c r="BK258" s="60"/>
      <c r="BL258" s="60"/>
      <c r="BM258" s="60"/>
      <c r="BN258" s="60"/>
      <c r="BO258" s="60"/>
      <c r="BP258" s="60"/>
      <c r="BQ258" s="60"/>
      <c r="BR258" s="60"/>
      <c r="BS258" s="60"/>
      <c r="BT258" s="60"/>
      <c r="BU258" s="60"/>
      <c r="BV258" s="60"/>
      <c r="BW258" s="60"/>
      <c r="BX258" s="60"/>
      <c r="BY258" s="60"/>
      <c r="BZ258" s="60"/>
      <c r="CA258" s="60"/>
      <c r="CB258" s="60"/>
      <c r="CC258" s="60"/>
      <c r="CD258" s="60"/>
      <c r="CE258" s="60"/>
      <c r="CF258" s="60"/>
      <c r="CG258" s="60"/>
      <c r="CH258" s="60"/>
      <c r="CI258" s="60"/>
      <c r="CJ258" s="60"/>
      <c r="CK258" s="60"/>
      <c r="CL258" s="60"/>
      <c r="CM258" s="60"/>
      <c r="CN258" s="60"/>
      <c r="CO258" s="60"/>
      <c r="CP258" s="60"/>
      <c r="CQ258" s="60"/>
      <c r="CR258" s="60"/>
      <c r="CS258" s="60"/>
      <c r="CT258" s="60"/>
      <c r="CU258" s="60"/>
      <c r="CV258" s="60"/>
      <c r="CW258" s="60"/>
      <c r="CX258" s="60"/>
      <c r="CY258" s="60"/>
      <c r="CZ258" s="60"/>
      <c r="DA258" s="60"/>
      <c r="DB258" s="60"/>
      <c r="DC258" s="60"/>
      <c r="DD258" s="60"/>
      <c r="DE258" s="60"/>
      <c r="DF258" s="60"/>
      <c r="DG258" s="60"/>
      <c r="DH258" s="60"/>
      <c r="DI258" s="60"/>
      <c r="DJ258" s="60"/>
      <c r="DK258" s="60"/>
      <c r="DL258" s="60"/>
      <c r="DM258" s="60"/>
      <c r="DN258" s="60"/>
      <c r="DO258" s="60"/>
      <c r="DP258" s="60"/>
      <c r="DQ258" s="60"/>
      <c r="DR258" s="60"/>
      <c r="DS258" s="60"/>
      <c r="DT258" s="60"/>
      <c r="DU258" s="60"/>
      <c r="DV258" s="60"/>
      <c r="DW258" s="60"/>
      <c r="DX258" s="60"/>
      <c r="DY258" s="60"/>
      <c r="DZ258" s="60"/>
      <c r="EA258" s="60"/>
      <c r="EB258" s="60"/>
      <c r="EC258" s="60"/>
      <c r="ED258" s="60"/>
      <c r="EE258" s="60"/>
      <c r="EF258" s="60"/>
      <c r="EG258" s="60"/>
      <c r="EH258" s="60"/>
      <c r="EI258" s="60"/>
      <c r="EJ258" s="60"/>
      <c r="EK258" s="60"/>
      <c r="EL258" s="60"/>
      <c r="EM258" s="60"/>
      <c r="EN258" s="60"/>
      <c r="EO258" s="60"/>
      <c r="EP258" s="60"/>
      <c r="EQ258" s="60"/>
      <c r="ER258" s="60"/>
      <c r="ES258" s="60"/>
      <c r="ET258" s="60"/>
      <c r="EU258" s="60"/>
      <c r="EV258" s="60"/>
      <c r="EW258" s="60"/>
      <c r="EX258" s="60"/>
      <c r="EY258" s="60"/>
      <c r="EZ258" s="60"/>
      <c r="FA258" s="60"/>
      <c r="FB258" s="60"/>
      <c r="FC258" s="60"/>
      <c r="FD258" s="60"/>
      <c r="FE258" s="60"/>
      <c r="FF258" s="60"/>
      <c r="FG258" s="60"/>
      <c r="FH258" s="60"/>
      <c r="FI258" s="60"/>
      <c r="FJ258" s="60"/>
      <c r="FK258" s="60"/>
      <c r="FL258" s="60"/>
      <c r="FM258" s="60"/>
      <c r="FN258" s="60"/>
      <c r="FO258" s="60"/>
      <c r="FP258" s="60"/>
      <c r="FQ258" s="60"/>
      <c r="FR258" s="60"/>
      <c r="FS258" s="60"/>
      <c r="FT258" s="60"/>
      <c r="FU258" s="60"/>
      <c r="FV258" s="60"/>
      <c r="FW258" s="60"/>
      <c r="FX258" s="60"/>
      <c r="FY258" s="60"/>
      <c r="FZ258" s="60"/>
      <c r="GA258" s="60"/>
      <c r="GB258" s="60"/>
      <c r="GC258" s="60"/>
      <c r="GD258" s="60"/>
      <c r="GE258" s="60"/>
      <c r="GF258" s="60"/>
      <c r="GG258" s="60"/>
      <c r="GH258" s="60"/>
      <c r="GI258" s="60"/>
      <c r="GJ258" s="60"/>
      <c r="GK258" s="60"/>
      <c r="GL258" s="60"/>
      <c r="GM258" s="60"/>
      <c r="GN258" s="60"/>
      <c r="GO258" s="60"/>
      <c r="GP258" s="60"/>
      <c r="GQ258" s="60"/>
      <c r="GR258" s="60"/>
      <c r="GS258" s="60"/>
      <c r="GT258" s="60"/>
      <c r="GU258" s="60"/>
      <c r="GV258" s="60"/>
      <c r="GW258" s="60"/>
      <c r="GX258" s="60"/>
      <c r="GY258" s="60"/>
      <c r="GZ258" s="60"/>
      <c r="HA258" s="60"/>
      <c r="HB258" s="60"/>
      <c r="HC258" s="60"/>
      <c r="HD258" s="60"/>
      <c r="HE258" s="60"/>
      <c r="HF258" s="60"/>
      <c r="HG258" s="60"/>
      <c r="HH258" s="60"/>
      <c r="HI258" s="60"/>
      <c r="HJ258" s="60"/>
      <c r="HK258" s="60"/>
      <c r="HL258" s="60"/>
      <c r="HM258" s="60"/>
      <c r="HN258" s="60"/>
      <c r="HO258" s="60"/>
    </row>
    <row r="259" spans="1:223" ht="12" customHeight="1" x14ac:dyDescent="0.35">
      <c r="A259" s="61">
        <v>197</v>
      </c>
      <c r="B259" s="83">
        <v>8.1204851345663602</v>
      </c>
      <c r="C259" s="83">
        <v>8.07777908781501</v>
      </c>
      <c r="D259" s="83">
        <v>4.2706046751353803E-2</v>
      </c>
      <c r="E259" s="83">
        <v>1.03626898247356</v>
      </c>
      <c r="F259" s="83">
        <v>1.0403788351762699</v>
      </c>
      <c r="G259" s="83">
        <v>1.04055030727328</v>
      </c>
      <c r="H259" s="83">
        <v>7.8850797443615409E-3</v>
      </c>
      <c r="I259" s="83">
        <v>4.3012742131394201E-3</v>
      </c>
      <c r="J259" s="83">
        <v>9.2765210893184097E-2</v>
      </c>
      <c r="K259" s="83">
        <v>4.3045463664985198E-2</v>
      </c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60"/>
      <c r="BH259" s="60"/>
      <c r="BI259" s="60"/>
      <c r="BJ259" s="60"/>
      <c r="BK259" s="60"/>
      <c r="BL259" s="60"/>
      <c r="BM259" s="60"/>
      <c r="BN259" s="60"/>
      <c r="BO259" s="60"/>
      <c r="BP259" s="60"/>
      <c r="BQ259" s="60"/>
      <c r="BR259" s="60"/>
      <c r="BS259" s="60"/>
      <c r="BT259" s="60"/>
      <c r="BU259" s="60"/>
      <c r="BV259" s="60"/>
      <c r="BW259" s="60"/>
      <c r="BX259" s="60"/>
      <c r="BY259" s="60"/>
      <c r="BZ259" s="60"/>
      <c r="CA259" s="60"/>
      <c r="CB259" s="60"/>
      <c r="CC259" s="60"/>
      <c r="CD259" s="60"/>
      <c r="CE259" s="60"/>
      <c r="CF259" s="60"/>
      <c r="CG259" s="60"/>
      <c r="CH259" s="60"/>
      <c r="CI259" s="60"/>
      <c r="CJ259" s="60"/>
      <c r="CK259" s="60"/>
      <c r="CL259" s="60"/>
      <c r="CM259" s="60"/>
      <c r="CN259" s="60"/>
      <c r="CO259" s="60"/>
      <c r="CP259" s="60"/>
      <c r="CQ259" s="60"/>
      <c r="CR259" s="60"/>
      <c r="CS259" s="60"/>
      <c r="CT259" s="60"/>
      <c r="CU259" s="60"/>
      <c r="CV259" s="60"/>
      <c r="CW259" s="60"/>
      <c r="CX259" s="60"/>
      <c r="CY259" s="60"/>
      <c r="CZ259" s="60"/>
      <c r="DA259" s="60"/>
      <c r="DB259" s="60"/>
      <c r="DC259" s="60"/>
      <c r="DD259" s="60"/>
      <c r="DE259" s="60"/>
      <c r="DF259" s="60"/>
      <c r="DG259" s="60"/>
      <c r="DH259" s="60"/>
      <c r="DI259" s="60"/>
      <c r="DJ259" s="60"/>
      <c r="DK259" s="60"/>
      <c r="DL259" s="60"/>
      <c r="DM259" s="60"/>
      <c r="DN259" s="60"/>
      <c r="DO259" s="60"/>
      <c r="DP259" s="60"/>
      <c r="DQ259" s="60"/>
      <c r="DR259" s="60"/>
      <c r="DS259" s="60"/>
      <c r="DT259" s="60"/>
      <c r="DU259" s="60"/>
      <c r="DV259" s="60"/>
      <c r="DW259" s="60"/>
      <c r="DX259" s="60"/>
      <c r="DY259" s="60"/>
      <c r="DZ259" s="60"/>
      <c r="EA259" s="60"/>
      <c r="EB259" s="60"/>
      <c r="EC259" s="60"/>
      <c r="ED259" s="60"/>
      <c r="EE259" s="60"/>
      <c r="EF259" s="60"/>
      <c r="EG259" s="60"/>
      <c r="EH259" s="60"/>
      <c r="EI259" s="60"/>
      <c r="EJ259" s="60"/>
      <c r="EK259" s="60"/>
      <c r="EL259" s="60"/>
      <c r="EM259" s="60"/>
      <c r="EN259" s="60"/>
      <c r="EO259" s="60"/>
      <c r="EP259" s="60"/>
      <c r="EQ259" s="60"/>
      <c r="ER259" s="60"/>
      <c r="ES259" s="60"/>
      <c r="ET259" s="60"/>
      <c r="EU259" s="60"/>
      <c r="EV259" s="60"/>
      <c r="EW259" s="60"/>
      <c r="EX259" s="60"/>
      <c r="EY259" s="60"/>
      <c r="EZ259" s="60"/>
      <c r="FA259" s="60"/>
      <c r="FB259" s="60"/>
      <c r="FC259" s="60"/>
      <c r="FD259" s="60"/>
      <c r="FE259" s="60"/>
      <c r="FF259" s="60"/>
      <c r="FG259" s="60"/>
      <c r="FH259" s="60"/>
      <c r="FI259" s="60"/>
      <c r="FJ259" s="60"/>
      <c r="FK259" s="60"/>
      <c r="FL259" s="60"/>
      <c r="FM259" s="60"/>
      <c r="FN259" s="60"/>
      <c r="FO259" s="60"/>
      <c r="FP259" s="60"/>
      <c r="FQ259" s="60"/>
      <c r="FR259" s="60"/>
      <c r="FS259" s="60"/>
      <c r="FT259" s="60"/>
      <c r="FU259" s="60"/>
      <c r="FV259" s="60"/>
      <c r="FW259" s="60"/>
      <c r="FX259" s="60"/>
      <c r="FY259" s="60"/>
      <c r="FZ259" s="60"/>
      <c r="GA259" s="60"/>
      <c r="GB259" s="60"/>
      <c r="GC259" s="60"/>
      <c r="GD259" s="60"/>
      <c r="GE259" s="60"/>
      <c r="GF259" s="60"/>
      <c r="GG259" s="60"/>
      <c r="GH259" s="60"/>
      <c r="GI259" s="60"/>
      <c r="GJ259" s="60"/>
      <c r="GK259" s="60"/>
      <c r="GL259" s="60"/>
      <c r="GM259" s="60"/>
      <c r="GN259" s="60"/>
      <c r="GO259" s="60"/>
      <c r="GP259" s="60"/>
      <c r="GQ259" s="60"/>
      <c r="GR259" s="60"/>
      <c r="GS259" s="60"/>
      <c r="GT259" s="60"/>
      <c r="GU259" s="60"/>
      <c r="GV259" s="60"/>
      <c r="GW259" s="60"/>
      <c r="GX259" s="60"/>
      <c r="GY259" s="60"/>
      <c r="GZ259" s="60"/>
      <c r="HA259" s="60"/>
      <c r="HB259" s="60"/>
      <c r="HC259" s="60"/>
      <c r="HD259" s="60"/>
      <c r="HE259" s="60"/>
      <c r="HF259" s="60"/>
      <c r="HG259" s="60"/>
      <c r="HH259" s="60"/>
      <c r="HI259" s="60"/>
      <c r="HJ259" s="60"/>
      <c r="HK259" s="60"/>
      <c r="HL259" s="60"/>
      <c r="HM259" s="60"/>
      <c r="HN259" s="60"/>
      <c r="HO259" s="60"/>
    </row>
    <row r="260" spans="1:223" ht="12" customHeight="1" x14ac:dyDescent="0.35">
      <c r="A260" s="61">
        <v>198</v>
      </c>
      <c r="B260" s="83">
        <v>8.1195319029425299</v>
      </c>
      <c r="C260" s="83">
        <v>8.0783329625476092</v>
      </c>
      <c r="D260" s="83">
        <v>4.1198940394924201E-2</v>
      </c>
      <c r="E260" s="83">
        <v>0.99969880824156698</v>
      </c>
      <c r="F260" s="83">
        <v>1.00362101440496</v>
      </c>
      <c r="G260" s="83">
        <v>1.0036355775449799</v>
      </c>
      <c r="H260" s="83">
        <v>7.8008371853999703E-3</v>
      </c>
      <c r="I260" s="83">
        <v>3.95960491104385E-3</v>
      </c>
      <c r="J260" s="83">
        <v>8.8991233549596205E-2</v>
      </c>
      <c r="K260" s="83">
        <v>4.1522853413879103E-2</v>
      </c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  <c r="BE260" s="60"/>
      <c r="BF260" s="60"/>
      <c r="BG260" s="60"/>
      <c r="BH260" s="60"/>
      <c r="BI260" s="60"/>
      <c r="BJ260" s="60"/>
      <c r="BK260" s="60"/>
      <c r="BL260" s="60"/>
      <c r="BM260" s="60"/>
      <c r="BN260" s="60"/>
      <c r="BO260" s="60"/>
      <c r="BP260" s="60"/>
      <c r="BQ260" s="60"/>
      <c r="BR260" s="60"/>
      <c r="BS260" s="60"/>
      <c r="BT260" s="60"/>
      <c r="BU260" s="60"/>
      <c r="BV260" s="60"/>
      <c r="BW260" s="60"/>
      <c r="BX260" s="60"/>
      <c r="BY260" s="60"/>
      <c r="BZ260" s="60"/>
      <c r="CA260" s="60"/>
      <c r="CB260" s="60"/>
      <c r="CC260" s="60"/>
      <c r="CD260" s="60"/>
      <c r="CE260" s="60"/>
      <c r="CF260" s="60"/>
      <c r="CG260" s="60"/>
      <c r="CH260" s="60"/>
      <c r="CI260" s="60"/>
      <c r="CJ260" s="60"/>
      <c r="CK260" s="60"/>
      <c r="CL260" s="60"/>
      <c r="CM260" s="60"/>
      <c r="CN260" s="60"/>
      <c r="CO260" s="60"/>
      <c r="CP260" s="60"/>
      <c r="CQ260" s="60"/>
      <c r="CR260" s="60"/>
      <c r="CS260" s="60"/>
      <c r="CT260" s="60"/>
      <c r="CU260" s="60"/>
      <c r="CV260" s="60"/>
      <c r="CW260" s="60"/>
      <c r="CX260" s="60"/>
      <c r="CY260" s="60"/>
      <c r="CZ260" s="60"/>
      <c r="DA260" s="60"/>
      <c r="DB260" s="60"/>
      <c r="DC260" s="60"/>
      <c r="DD260" s="60"/>
      <c r="DE260" s="60"/>
      <c r="DF260" s="60"/>
      <c r="DG260" s="60"/>
      <c r="DH260" s="60"/>
      <c r="DI260" s="60"/>
      <c r="DJ260" s="60"/>
      <c r="DK260" s="60"/>
      <c r="DL260" s="60"/>
      <c r="DM260" s="60"/>
      <c r="DN260" s="60"/>
      <c r="DO260" s="60"/>
      <c r="DP260" s="60"/>
      <c r="DQ260" s="60"/>
      <c r="DR260" s="60"/>
      <c r="DS260" s="60"/>
      <c r="DT260" s="60"/>
      <c r="DU260" s="60"/>
      <c r="DV260" s="60"/>
      <c r="DW260" s="60"/>
      <c r="DX260" s="60"/>
      <c r="DY260" s="60"/>
      <c r="DZ260" s="60"/>
      <c r="EA260" s="60"/>
      <c r="EB260" s="60"/>
      <c r="EC260" s="60"/>
      <c r="ED260" s="60"/>
      <c r="EE260" s="60"/>
      <c r="EF260" s="60"/>
      <c r="EG260" s="60"/>
      <c r="EH260" s="60"/>
      <c r="EI260" s="60"/>
      <c r="EJ260" s="60"/>
      <c r="EK260" s="60"/>
      <c r="EL260" s="60"/>
      <c r="EM260" s="60"/>
      <c r="EN260" s="60"/>
      <c r="EO260" s="60"/>
      <c r="EP260" s="60"/>
      <c r="EQ260" s="60"/>
      <c r="ER260" s="60"/>
      <c r="ES260" s="60"/>
      <c r="ET260" s="60"/>
      <c r="EU260" s="60"/>
      <c r="EV260" s="60"/>
      <c r="EW260" s="60"/>
      <c r="EX260" s="60"/>
      <c r="EY260" s="60"/>
      <c r="EZ260" s="60"/>
      <c r="FA260" s="60"/>
      <c r="FB260" s="60"/>
      <c r="FC260" s="60"/>
      <c r="FD260" s="60"/>
      <c r="FE260" s="60"/>
      <c r="FF260" s="60"/>
      <c r="FG260" s="60"/>
      <c r="FH260" s="60"/>
      <c r="FI260" s="60"/>
      <c r="FJ260" s="60"/>
      <c r="FK260" s="60"/>
      <c r="FL260" s="60"/>
      <c r="FM260" s="60"/>
      <c r="FN260" s="60"/>
      <c r="FO260" s="60"/>
      <c r="FP260" s="60"/>
      <c r="FQ260" s="60"/>
      <c r="FR260" s="60"/>
      <c r="FS260" s="60"/>
      <c r="FT260" s="60"/>
      <c r="FU260" s="60"/>
      <c r="FV260" s="60"/>
      <c r="FW260" s="60"/>
      <c r="FX260" s="60"/>
      <c r="FY260" s="60"/>
      <c r="FZ260" s="60"/>
      <c r="GA260" s="60"/>
      <c r="GB260" s="60"/>
      <c r="GC260" s="60"/>
      <c r="GD260" s="60"/>
      <c r="GE260" s="60"/>
      <c r="GF260" s="60"/>
      <c r="GG260" s="60"/>
      <c r="GH260" s="60"/>
      <c r="GI260" s="60"/>
      <c r="GJ260" s="60"/>
      <c r="GK260" s="60"/>
      <c r="GL260" s="60"/>
      <c r="GM260" s="60"/>
      <c r="GN260" s="60"/>
      <c r="GO260" s="60"/>
      <c r="GP260" s="60"/>
      <c r="GQ260" s="60"/>
      <c r="GR260" s="60"/>
      <c r="GS260" s="60"/>
      <c r="GT260" s="60"/>
      <c r="GU260" s="60"/>
      <c r="GV260" s="60"/>
      <c r="GW260" s="60"/>
      <c r="GX260" s="60"/>
      <c r="GY260" s="60"/>
      <c r="GZ260" s="60"/>
      <c r="HA260" s="60"/>
      <c r="HB260" s="60"/>
      <c r="HC260" s="60"/>
      <c r="HD260" s="60"/>
      <c r="HE260" s="60"/>
      <c r="HF260" s="60"/>
      <c r="HG260" s="60"/>
      <c r="HH260" s="60"/>
      <c r="HI260" s="60"/>
      <c r="HJ260" s="60"/>
      <c r="HK260" s="60"/>
      <c r="HL260" s="60"/>
      <c r="HM260" s="60"/>
      <c r="HN260" s="60"/>
      <c r="HO260" s="60"/>
    </row>
    <row r="261" spans="1:223" ht="12" customHeight="1" x14ac:dyDescent="0.35">
      <c r="A261" s="61">
        <v>199</v>
      </c>
      <c r="B261" s="83">
        <v>8.1194695210192602</v>
      </c>
      <c r="C261" s="83">
        <v>8.0790099202570005</v>
      </c>
      <c r="D261" s="83">
        <v>4.0459600762256201E-2</v>
      </c>
      <c r="E261" s="83">
        <v>0.98175861505749595</v>
      </c>
      <c r="F261" s="83">
        <v>0.98555991432165502</v>
      </c>
      <c r="G261" s="83">
        <v>0.98550340391410196</v>
      </c>
      <c r="H261" s="83">
        <v>7.6991127858718504E-3</v>
      </c>
      <c r="I261" s="83">
        <v>3.7681949973315302E-3</v>
      </c>
      <c r="J261" s="83">
        <v>8.6807406197132703E-2</v>
      </c>
      <c r="K261" s="83">
        <v>4.0773520696777803E-2</v>
      </c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  <c r="BE261" s="60"/>
      <c r="BF261" s="60"/>
      <c r="BG261" s="60"/>
      <c r="BH261" s="60"/>
      <c r="BI261" s="60"/>
      <c r="BJ261" s="60"/>
      <c r="BK261" s="60"/>
      <c r="BL261" s="60"/>
      <c r="BM261" s="60"/>
      <c r="BN261" s="60"/>
      <c r="BO261" s="60"/>
      <c r="BP261" s="60"/>
      <c r="BQ261" s="60"/>
      <c r="BR261" s="60"/>
      <c r="BS261" s="60"/>
      <c r="BT261" s="60"/>
      <c r="BU261" s="60"/>
      <c r="BV261" s="60"/>
      <c r="BW261" s="60"/>
      <c r="BX261" s="60"/>
      <c r="BY261" s="60"/>
      <c r="BZ261" s="60"/>
      <c r="CA261" s="60"/>
      <c r="CB261" s="60"/>
      <c r="CC261" s="60"/>
      <c r="CD261" s="60"/>
      <c r="CE261" s="60"/>
      <c r="CF261" s="60"/>
      <c r="CG261" s="60"/>
      <c r="CH261" s="60"/>
      <c r="CI261" s="60"/>
      <c r="CJ261" s="60"/>
      <c r="CK261" s="60"/>
      <c r="CL261" s="60"/>
      <c r="CM261" s="60"/>
      <c r="CN261" s="60"/>
      <c r="CO261" s="60"/>
      <c r="CP261" s="60"/>
      <c r="CQ261" s="60"/>
      <c r="CR261" s="60"/>
      <c r="CS261" s="60"/>
      <c r="CT261" s="60"/>
      <c r="CU261" s="60"/>
      <c r="CV261" s="60"/>
      <c r="CW261" s="60"/>
      <c r="CX261" s="60"/>
      <c r="CY261" s="60"/>
      <c r="CZ261" s="60"/>
      <c r="DA261" s="60"/>
      <c r="DB261" s="60"/>
      <c r="DC261" s="60"/>
      <c r="DD261" s="60"/>
      <c r="DE261" s="60"/>
      <c r="DF261" s="60"/>
      <c r="DG261" s="60"/>
      <c r="DH261" s="60"/>
      <c r="DI261" s="60"/>
      <c r="DJ261" s="60"/>
      <c r="DK261" s="60"/>
      <c r="DL261" s="60"/>
      <c r="DM261" s="60"/>
      <c r="DN261" s="60"/>
      <c r="DO261" s="60"/>
      <c r="DP261" s="60"/>
      <c r="DQ261" s="60"/>
      <c r="DR261" s="60"/>
      <c r="DS261" s="60"/>
      <c r="DT261" s="60"/>
      <c r="DU261" s="60"/>
      <c r="DV261" s="60"/>
      <c r="DW261" s="60"/>
      <c r="DX261" s="60"/>
      <c r="DY261" s="60"/>
      <c r="DZ261" s="60"/>
      <c r="EA261" s="60"/>
      <c r="EB261" s="60"/>
      <c r="EC261" s="60"/>
      <c r="ED261" s="60"/>
      <c r="EE261" s="60"/>
      <c r="EF261" s="60"/>
      <c r="EG261" s="60"/>
      <c r="EH261" s="60"/>
      <c r="EI261" s="60"/>
      <c r="EJ261" s="60"/>
      <c r="EK261" s="60"/>
      <c r="EL261" s="60"/>
      <c r="EM261" s="60"/>
      <c r="EN261" s="60"/>
      <c r="EO261" s="60"/>
      <c r="EP261" s="60"/>
      <c r="EQ261" s="60"/>
      <c r="ER261" s="60"/>
      <c r="ES261" s="60"/>
      <c r="ET261" s="60"/>
      <c r="EU261" s="60"/>
      <c r="EV261" s="60"/>
      <c r="EW261" s="60"/>
      <c r="EX261" s="60"/>
      <c r="EY261" s="60"/>
      <c r="EZ261" s="60"/>
      <c r="FA261" s="60"/>
      <c r="FB261" s="60"/>
      <c r="FC261" s="60"/>
      <c r="FD261" s="60"/>
      <c r="FE261" s="60"/>
      <c r="FF261" s="60"/>
      <c r="FG261" s="60"/>
      <c r="FH261" s="60"/>
      <c r="FI261" s="60"/>
      <c r="FJ261" s="60"/>
      <c r="FK261" s="60"/>
      <c r="FL261" s="60"/>
      <c r="FM261" s="60"/>
      <c r="FN261" s="60"/>
      <c r="FO261" s="60"/>
      <c r="FP261" s="60"/>
      <c r="FQ261" s="60"/>
      <c r="FR261" s="60"/>
      <c r="FS261" s="60"/>
      <c r="FT261" s="60"/>
      <c r="FU261" s="60"/>
      <c r="FV261" s="60"/>
      <c r="FW261" s="60"/>
      <c r="FX261" s="60"/>
      <c r="FY261" s="60"/>
      <c r="FZ261" s="60"/>
      <c r="GA261" s="60"/>
      <c r="GB261" s="60"/>
      <c r="GC261" s="60"/>
      <c r="GD261" s="60"/>
      <c r="GE261" s="60"/>
      <c r="GF261" s="60"/>
      <c r="GG261" s="60"/>
      <c r="GH261" s="60"/>
      <c r="GI261" s="60"/>
      <c r="GJ261" s="60"/>
      <c r="GK261" s="60"/>
      <c r="GL261" s="60"/>
      <c r="GM261" s="60"/>
      <c r="GN261" s="60"/>
      <c r="GO261" s="60"/>
      <c r="GP261" s="60"/>
      <c r="GQ261" s="60"/>
      <c r="GR261" s="60"/>
      <c r="GS261" s="60"/>
      <c r="GT261" s="60"/>
      <c r="GU261" s="60"/>
      <c r="GV261" s="60"/>
      <c r="GW261" s="60"/>
      <c r="GX261" s="60"/>
      <c r="GY261" s="60"/>
      <c r="GZ261" s="60"/>
      <c r="HA261" s="60"/>
      <c r="HB261" s="60"/>
      <c r="HC261" s="60"/>
      <c r="HD261" s="60"/>
      <c r="HE261" s="60"/>
      <c r="HF261" s="60"/>
      <c r="HG261" s="60"/>
      <c r="HH261" s="60"/>
      <c r="HI261" s="60"/>
      <c r="HJ261" s="60"/>
      <c r="HK261" s="60"/>
      <c r="HL261" s="60"/>
      <c r="HM261" s="60"/>
      <c r="HN261" s="60"/>
      <c r="HO261" s="60"/>
    </row>
    <row r="262" spans="1:223" ht="12" customHeight="1" x14ac:dyDescent="0.35">
      <c r="A262" s="61">
        <v>200</v>
      </c>
      <c r="B262" s="83">
        <v>8.0728146326974901</v>
      </c>
      <c r="C262" s="83">
        <v>8.1018964216872291</v>
      </c>
      <c r="D262" s="83">
        <v>-2.9081788989744301E-2</v>
      </c>
      <c r="E262" s="83">
        <v>-0.70567421190672197</v>
      </c>
      <c r="F262" s="83">
        <v>-0.70746698989616597</v>
      </c>
      <c r="G262" s="83">
        <v>-0.70676130115276004</v>
      </c>
      <c r="H262" s="83">
        <v>5.0617385504663397E-3</v>
      </c>
      <c r="I262" s="83">
        <v>1.27316866821342E-3</v>
      </c>
      <c r="J262" s="83">
        <v>-5.0410911477056702E-2</v>
      </c>
      <c r="K262" s="83">
        <v>-2.9229742303180501E-2</v>
      </c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60"/>
      <c r="BH262" s="60"/>
      <c r="BI262" s="60"/>
      <c r="BJ262" s="60"/>
      <c r="BK262" s="60"/>
      <c r="BL262" s="60"/>
      <c r="BM262" s="60"/>
      <c r="BN262" s="60"/>
      <c r="BO262" s="60"/>
      <c r="BP262" s="60"/>
      <c r="BQ262" s="60"/>
      <c r="BR262" s="60"/>
      <c r="BS262" s="60"/>
      <c r="BT262" s="60"/>
      <c r="BU262" s="60"/>
      <c r="BV262" s="60"/>
      <c r="BW262" s="60"/>
      <c r="BX262" s="60"/>
      <c r="BY262" s="60"/>
      <c r="BZ262" s="60"/>
      <c r="CA262" s="60"/>
      <c r="CB262" s="60"/>
      <c r="CC262" s="60"/>
      <c r="CD262" s="60"/>
      <c r="CE262" s="60"/>
      <c r="CF262" s="60"/>
      <c r="CG262" s="60"/>
      <c r="CH262" s="60"/>
      <c r="CI262" s="60"/>
      <c r="CJ262" s="60"/>
      <c r="CK262" s="60"/>
      <c r="CL262" s="60"/>
      <c r="CM262" s="60"/>
      <c r="CN262" s="60"/>
      <c r="CO262" s="60"/>
      <c r="CP262" s="60"/>
      <c r="CQ262" s="60"/>
      <c r="CR262" s="60"/>
      <c r="CS262" s="60"/>
      <c r="CT262" s="60"/>
      <c r="CU262" s="60"/>
      <c r="CV262" s="60"/>
      <c r="CW262" s="60"/>
      <c r="CX262" s="60"/>
      <c r="CY262" s="60"/>
      <c r="CZ262" s="60"/>
      <c r="DA262" s="60"/>
      <c r="DB262" s="60"/>
      <c r="DC262" s="60"/>
      <c r="DD262" s="60"/>
      <c r="DE262" s="60"/>
      <c r="DF262" s="60"/>
      <c r="DG262" s="60"/>
      <c r="DH262" s="60"/>
      <c r="DI262" s="60"/>
      <c r="DJ262" s="60"/>
      <c r="DK262" s="60"/>
      <c r="DL262" s="60"/>
      <c r="DM262" s="60"/>
      <c r="DN262" s="60"/>
      <c r="DO262" s="60"/>
      <c r="DP262" s="60"/>
      <c r="DQ262" s="60"/>
      <c r="DR262" s="60"/>
      <c r="DS262" s="60"/>
      <c r="DT262" s="60"/>
      <c r="DU262" s="60"/>
      <c r="DV262" s="60"/>
      <c r="DW262" s="60"/>
      <c r="DX262" s="60"/>
      <c r="DY262" s="60"/>
      <c r="DZ262" s="60"/>
      <c r="EA262" s="60"/>
      <c r="EB262" s="60"/>
      <c r="EC262" s="60"/>
      <c r="ED262" s="60"/>
      <c r="EE262" s="60"/>
      <c r="EF262" s="60"/>
      <c r="EG262" s="60"/>
      <c r="EH262" s="60"/>
      <c r="EI262" s="60"/>
      <c r="EJ262" s="60"/>
      <c r="EK262" s="60"/>
      <c r="EL262" s="60"/>
      <c r="EM262" s="60"/>
      <c r="EN262" s="60"/>
      <c r="EO262" s="60"/>
      <c r="EP262" s="60"/>
      <c r="EQ262" s="60"/>
      <c r="ER262" s="60"/>
      <c r="ES262" s="60"/>
      <c r="ET262" s="60"/>
      <c r="EU262" s="60"/>
      <c r="EV262" s="60"/>
      <c r="EW262" s="60"/>
      <c r="EX262" s="60"/>
      <c r="EY262" s="60"/>
      <c r="EZ262" s="60"/>
      <c r="FA262" s="60"/>
      <c r="FB262" s="60"/>
      <c r="FC262" s="60"/>
      <c r="FD262" s="60"/>
      <c r="FE262" s="60"/>
      <c r="FF262" s="60"/>
      <c r="FG262" s="60"/>
      <c r="FH262" s="60"/>
      <c r="FI262" s="60"/>
      <c r="FJ262" s="60"/>
      <c r="FK262" s="60"/>
      <c r="FL262" s="60"/>
      <c r="FM262" s="60"/>
      <c r="FN262" s="60"/>
      <c r="FO262" s="60"/>
      <c r="FP262" s="60"/>
      <c r="FQ262" s="60"/>
      <c r="FR262" s="60"/>
      <c r="FS262" s="60"/>
      <c r="FT262" s="60"/>
      <c r="FU262" s="60"/>
      <c r="FV262" s="60"/>
      <c r="FW262" s="60"/>
      <c r="FX262" s="60"/>
      <c r="FY262" s="60"/>
      <c r="FZ262" s="60"/>
      <c r="GA262" s="60"/>
      <c r="GB262" s="60"/>
      <c r="GC262" s="60"/>
      <c r="GD262" s="60"/>
      <c r="GE262" s="60"/>
      <c r="GF262" s="60"/>
      <c r="GG262" s="60"/>
      <c r="GH262" s="60"/>
      <c r="GI262" s="60"/>
      <c r="GJ262" s="60"/>
      <c r="GK262" s="60"/>
      <c r="GL262" s="60"/>
      <c r="GM262" s="60"/>
      <c r="GN262" s="60"/>
      <c r="GO262" s="60"/>
      <c r="GP262" s="60"/>
      <c r="GQ262" s="60"/>
      <c r="GR262" s="60"/>
      <c r="GS262" s="60"/>
      <c r="GT262" s="60"/>
      <c r="GU262" s="60"/>
      <c r="GV262" s="60"/>
      <c r="GW262" s="60"/>
      <c r="GX262" s="60"/>
      <c r="GY262" s="60"/>
      <c r="GZ262" s="60"/>
      <c r="HA262" s="60"/>
      <c r="HB262" s="60"/>
      <c r="HC262" s="60"/>
      <c r="HD262" s="60"/>
      <c r="HE262" s="60"/>
      <c r="HF262" s="60"/>
      <c r="HG262" s="60"/>
      <c r="HH262" s="60"/>
      <c r="HI262" s="60"/>
      <c r="HJ262" s="60"/>
      <c r="HK262" s="60"/>
      <c r="HL262" s="60"/>
      <c r="HM262" s="60"/>
      <c r="HN262" s="60"/>
      <c r="HO262" s="60"/>
    </row>
    <row r="263" spans="1:223" ht="12" customHeight="1" x14ac:dyDescent="0.35">
      <c r="A263" s="61">
        <v>201</v>
      </c>
      <c r="B263" s="83">
        <v>8.1005632017446896</v>
      </c>
      <c r="C263" s="83">
        <v>8.0999096025220503</v>
      </c>
      <c r="D263" s="83">
        <v>6.5359922264107695E-4</v>
      </c>
      <c r="E263" s="83">
        <v>1.5859688566708899E-2</v>
      </c>
      <c r="F263" s="83">
        <v>1.5901316759721298E-2</v>
      </c>
      <c r="G263" s="83">
        <v>1.5869617210538801E-2</v>
      </c>
      <c r="H263" s="83">
        <v>5.2289636436527098E-3</v>
      </c>
      <c r="I263" s="95">
        <v>6.6455154587224896E-7</v>
      </c>
      <c r="J263" s="83">
        <v>1.1505690739279999E-3</v>
      </c>
      <c r="K263" s="83">
        <v>6.5703483390015403E-4</v>
      </c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  <c r="BE263" s="60"/>
      <c r="BF263" s="60"/>
      <c r="BG263" s="60"/>
      <c r="BH263" s="60"/>
      <c r="BI263" s="60"/>
      <c r="BJ263" s="60"/>
      <c r="BK263" s="60"/>
      <c r="BL263" s="60"/>
      <c r="BM263" s="60"/>
      <c r="BN263" s="60"/>
      <c r="BO263" s="60"/>
      <c r="BP263" s="60"/>
      <c r="BQ263" s="60"/>
      <c r="BR263" s="60"/>
      <c r="BS263" s="60"/>
      <c r="BT263" s="60"/>
      <c r="BU263" s="60"/>
      <c r="BV263" s="60"/>
      <c r="BW263" s="60"/>
      <c r="BX263" s="60"/>
      <c r="BY263" s="60"/>
      <c r="BZ263" s="60"/>
      <c r="CA263" s="60"/>
      <c r="CB263" s="60"/>
      <c r="CC263" s="60"/>
      <c r="CD263" s="60"/>
      <c r="CE263" s="60"/>
      <c r="CF263" s="60"/>
      <c r="CG263" s="60"/>
      <c r="CH263" s="60"/>
      <c r="CI263" s="60"/>
      <c r="CJ263" s="60"/>
      <c r="CK263" s="60"/>
      <c r="CL263" s="60"/>
      <c r="CM263" s="60"/>
      <c r="CN263" s="60"/>
      <c r="CO263" s="60"/>
      <c r="CP263" s="60"/>
      <c r="CQ263" s="60"/>
      <c r="CR263" s="60"/>
      <c r="CS263" s="60"/>
      <c r="CT263" s="60"/>
      <c r="CU263" s="60"/>
      <c r="CV263" s="60"/>
      <c r="CW263" s="60"/>
      <c r="CX263" s="60"/>
      <c r="CY263" s="60"/>
      <c r="CZ263" s="60"/>
      <c r="DA263" s="60"/>
      <c r="DB263" s="60"/>
      <c r="DC263" s="60"/>
      <c r="DD263" s="60"/>
      <c r="DE263" s="60"/>
      <c r="DF263" s="60"/>
      <c r="DG263" s="60"/>
      <c r="DH263" s="60"/>
      <c r="DI263" s="60"/>
      <c r="DJ263" s="60"/>
      <c r="DK263" s="60"/>
      <c r="DL263" s="60"/>
      <c r="DM263" s="60"/>
      <c r="DN263" s="60"/>
      <c r="DO263" s="60"/>
      <c r="DP263" s="60"/>
      <c r="DQ263" s="60"/>
      <c r="DR263" s="60"/>
      <c r="DS263" s="60"/>
      <c r="DT263" s="60"/>
      <c r="DU263" s="60"/>
      <c r="DV263" s="60"/>
      <c r="DW263" s="60"/>
      <c r="DX263" s="60"/>
      <c r="DY263" s="60"/>
      <c r="DZ263" s="60"/>
      <c r="EA263" s="60"/>
      <c r="EB263" s="60"/>
      <c r="EC263" s="60"/>
      <c r="ED263" s="60"/>
      <c r="EE263" s="60"/>
      <c r="EF263" s="60"/>
      <c r="EG263" s="60"/>
      <c r="EH263" s="60"/>
      <c r="EI263" s="60"/>
      <c r="EJ263" s="60"/>
      <c r="EK263" s="60"/>
      <c r="EL263" s="60"/>
      <c r="EM263" s="60"/>
      <c r="EN263" s="60"/>
      <c r="EO263" s="60"/>
      <c r="EP263" s="60"/>
      <c r="EQ263" s="60"/>
      <c r="ER263" s="60"/>
      <c r="ES263" s="60"/>
      <c r="ET263" s="60"/>
      <c r="EU263" s="60"/>
      <c r="EV263" s="60"/>
      <c r="EW263" s="60"/>
      <c r="EX263" s="60"/>
      <c r="EY263" s="60"/>
      <c r="EZ263" s="60"/>
      <c r="FA263" s="60"/>
      <c r="FB263" s="60"/>
      <c r="FC263" s="60"/>
      <c r="FD263" s="60"/>
      <c r="FE263" s="60"/>
      <c r="FF263" s="60"/>
      <c r="FG263" s="60"/>
      <c r="FH263" s="60"/>
      <c r="FI263" s="60"/>
      <c r="FJ263" s="60"/>
      <c r="FK263" s="60"/>
      <c r="FL263" s="60"/>
      <c r="FM263" s="60"/>
      <c r="FN263" s="60"/>
      <c r="FO263" s="60"/>
      <c r="FP263" s="60"/>
      <c r="FQ263" s="60"/>
      <c r="FR263" s="60"/>
      <c r="FS263" s="60"/>
      <c r="FT263" s="60"/>
      <c r="FU263" s="60"/>
      <c r="FV263" s="60"/>
      <c r="FW263" s="60"/>
      <c r="FX263" s="60"/>
      <c r="FY263" s="60"/>
      <c r="FZ263" s="60"/>
      <c r="GA263" s="60"/>
      <c r="GB263" s="60"/>
      <c r="GC263" s="60"/>
      <c r="GD263" s="60"/>
      <c r="GE263" s="60"/>
      <c r="GF263" s="60"/>
      <c r="GG263" s="60"/>
      <c r="GH263" s="60"/>
      <c r="GI263" s="60"/>
      <c r="GJ263" s="60"/>
      <c r="GK263" s="60"/>
      <c r="GL263" s="60"/>
      <c r="GM263" s="60"/>
      <c r="GN263" s="60"/>
      <c r="GO263" s="60"/>
      <c r="GP263" s="60"/>
      <c r="GQ263" s="60"/>
      <c r="GR263" s="60"/>
      <c r="GS263" s="60"/>
      <c r="GT263" s="60"/>
      <c r="GU263" s="60"/>
      <c r="GV263" s="60"/>
      <c r="GW263" s="60"/>
      <c r="GX263" s="60"/>
      <c r="GY263" s="60"/>
      <c r="GZ263" s="60"/>
      <c r="HA263" s="60"/>
      <c r="HB263" s="60"/>
      <c r="HC263" s="60"/>
      <c r="HD263" s="60"/>
      <c r="HE263" s="60"/>
      <c r="HF263" s="60"/>
      <c r="HG263" s="60"/>
      <c r="HH263" s="60"/>
      <c r="HI263" s="60"/>
      <c r="HJ263" s="60"/>
      <c r="HK263" s="60"/>
      <c r="HL263" s="60"/>
      <c r="HM263" s="60"/>
      <c r="HN263" s="60"/>
      <c r="HO263" s="60"/>
    </row>
    <row r="264" spans="1:223" ht="12" customHeight="1" x14ac:dyDescent="0.35">
      <c r="A264" s="61">
        <v>202</v>
      </c>
      <c r="B264" s="83">
        <v>8.1004628232650404</v>
      </c>
      <c r="C264" s="83">
        <v>8.0991039966374903</v>
      </c>
      <c r="D264" s="83">
        <v>1.35882662754661E-3</v>
      </c>
      <c r="E264" s="83">
        <v>3.2972143146006903E-2</v>
      </c>
      <c r="F264" s="83">
        <v>3.3059870073940498E-2</v>
      </c>
      <c r="G264" s="83">
        <v>3.29940198688198E-2</v>
      </c>
      <c r="H264" s="83">
        <v>5.30011355978175E-3</v>
      </c>
      <c r="I264" s="95">
        <v>2.9118258401456799E-6</v>
      </c>
      <c r="J264" s="83">
        <v>2.4084175589733801E-3</v>
      </c>
      <c r="K264" s="83">
        <v>1.3660669374453299E-3</v>
      </c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0"/>
      <c r="BH264" s="60"/>
      <c r="BI264" s="60"/>
      <c r="BJ264" s="60"/>
      <c r="BK264" s="60"/>
      <c r="BL264" s="60"/>
      <c r="BM264" s="60"/>
      <c r="BN264" s="60"/>
      <c r="BO264" s="60"/>
      <c r="BP264" s="60"/>
      <c r="BQ264" s="60"/>
      <c r="BR264" s="60"/>
      <c r="BS264" s="60"/>
      <c r="BT264" s="60"/>
      <c r="BU264" s="60"/>
      <c r="BV264" s="60"/>
      <c r="BW264" s="60"/>
      <c r="BX264" s="60"/>
      <c r="BY264" s="60"/>
      <c r="BZ264" s="60"/>
      <c r="CA264" s="60"/>
      <c r="CB264" s="60"/>
      <c r="CC264" s="60"/>
      <c r="CD264" s="60"/>
      <c r="CE264" s="60"/>
      <c r="CF264" s="60"/>
      <c r="CG264" s="60"/>
      <c r="CH264" s="60"/>
      <c r="CI264" s="60"/>
      <c r="CJ264" s="60"/>
      <c r="CK264" s="60"/>
      <c r="CL264" s="60"/>
      <c r="CM264" s="60"/>
      <c r="CN264" s="60"/>
      <c r="CO264" s="60"/>
      <c r="CP264" s="60"/>
      <c r="CQ264" s="60"/>
      <c r="CR264" s="60"/>
      <c r="CS264" s="60"/>
      <c r="CT264" s="60"/>
      <c r="CU264" s="60"/>
      <c r="CV264" s="60"/>
      <c r="CW264" s="60"/>
      <c r="CX264" s="60"/>
      <c r="CY264" s="60"/>
      <c r="CZ264" s="60"/>
      <c r="DA264" s="60"/>
      <c r="DB264" s="60"/>
      <c r="DC264" s="60"/>
      <c r="DD264" s="60"/>
      <c r="DE264" s="60"/>
      <c r="DF264" s="60"/>
      <c r="DG264" s="60"/>
      <c r="DH264" s="60"/>
      <c r="DI264" s="60"/>
      <c r="DJ264" s="60"/>
      <c r="DK264" s="60"/>
      <c r="DL264" s="60"/>
      <c r="DM264" s="60"/>
      <c r="DN264" s="60"/>
      <c r="DO264" s="60"/>
      <c r="DP264" s="60"/>
      <c r="DQ264" s="60"/>
      <c r="DR264" s="60"/>
      <c r="DS264" s="60"/>
      <c r="DT264" s="60"/>
      <c r="DU264" s="60"/>
      <c r="DV264" s="60"/>
      <c r="DW264" s="60"/>
      <c r="DX264" s="60"/>
      <c r="DY264" s="60"/>
      <c r="DZ264" s="60"/>
      <c r="EA264" s="60"/>
      <c r="EB264" s="60"/>
      <c r="EC264" s="60"/>
      <c r="ED264" s="60"/>
      <c r="EE264" s="60"/>
      <c r="EF264" s="60"/>
      <c r="EG264" s="60"/>
      <c r="EH264" s="60"/>
      <c r="EI264" s="60"/>
      <c r="EJ264" s="60"/>
      <c r="EK264" s="60"/>
      <c r="EL264" s="60"/>
      <c r="EM264" s="60"/>
      <c r="EN264" s="60"/>
      <c r="EO264" s="60"/>
      <c r="EP264" s="60"/>
      <c r="EQ264" s="60"/>
      <c r="ER264" s="60"/>
      <c r="ES264" s="60"/>
      <c r="ET264" s="60"/>
      <c r="EU264" s="60"/>
      <c r="EV264" s="60"/>
      <c r="EW264" s="60"/>
      <c r="EX264" s="60"/>
      <c r="EY264" s="60"/>
      <c r="EZ264" s="60"/>
      <c r="FA264" s="60"/>
      <c r="FB264" s="60"/>
      <c r="FC264" s="60"/>
      <c r="FD264" s="60"/>
      <c r="FE264" s="60"/>
      <c r="FF264" s="60"/>
      <c r="FG264" s="60"/>
      <c r="FH264" s="60"/>
      <c r="FI264" s="60"/>
      <c r="FJ264" s="60"/>
      <c r="FK264" s="60"/>
      <c r="FL264" s="60"/>
      <c r="FM264" s="60"/>
      <c r="FN264" s="60"/>
      <c r="FO264" s="60"/>
      <c r="FP264" s="60"/>
      <c r="FQ264" s="60"/>
      <c r="FR264" s="60"/>
      <c r="FS264" s="60"/>
      <c r="FT264" s="60"/>
      <c r="FU264" s="60"/>
      <c r="FV264" s="60"/>
      <c r="FW264" s="60"/>
      <c r="FX264" s="60"/>
      <c r="FY264" s="60"/>
      <c r="FZ264" s="60"/>
      <c r="GA264" s="60"/>
      <c r="GB264" s="60"/>
      <c r="GC264" s="60"/>
      <c r="GD264" s="60"/>
      <c r="GE264" s="60"/>
      <c r="GF264" s="60"/>
      <c r="GG264" s="60"/>
      <c r="GH264" s="60"/>
      <c r="GI264" s="60"/>
      <c r="GJ264" s="60"/>
      <c r="GK264" s="60"/>
      <c r="GL264" s="60"/>
      <c r="GM264" s="60"/>
      <c r="GN264" s="60"/>
      <c r="GO264" s="60"/>
      <c r="GP264" s="60"/>
      <c r="GQ264" s="60"/>
      <c r="GR264" s="60"/>
      <c r="GS264" s="60"/>
      <c r="GT264" s="60"/>
      <c r="GU264" s="60"/>
      <c r="GV264" s="60"/>
      <c r="GW264" s="60"/>
      <c r="GX264" s="60"/>
      <c r="GY264" s="60"/>
      <c r="GZ264" s="60"/>
      <c r="HA264" s="60"/>
      <c r="HB264" s="60"/>
      <c r="HC264" s="60"/>
      <c r="HD264" s="60"/>
      <c r="HE264" s="60"/>
      <c r="HF264" s="60"/>
      <c r="HG264" s="60"/>
      <c r="HH264" s="60"/>
      <c r="HI264" s="60"/>
      <c r="HJ264" s="60"/>
      <c r="HK264" s="60"/>
      <c r="HL264" s="60"/>
      <c r="HM264" s="60"/>
      <c r="HN264" s="60"/>
      <c r="HO264" s="60"/>
    </row>
    <row r="265" spans="1:223" ht="12" customHeight="1" x14ac:dyDescent="0.35">
      <c r="A265" s="61">
        <v>203</v>
      </c>
      <c r="B265" s="83">
        <v>8.1018056286385995</v>
      </c>
      <c r="C265" s="83">
        <v>8.1020243194503401</v>
      </c>
      <c r="D265" s="83">
        <v>-2.1869081173875299E-4</v>
      </c>
      <c r="E265" s="83">
        <v>-5.3065671537403797E-3</v>
      </c>
      <c r="F265" s="83">
        <v>-5.3200208776437797E-3</v>
      </c>
      <c r="G265" s="83">
        <v>-5.3094129493276602E-3</v>
      </c>
      <c r="H265" s="83">
        <v>5.0513758304615098E-3</v>
      </c>
      <c r="I265" s="95">
        <v>7.1846514451320097E-8</v>
      </c>
      <c r="J265" s="83">
        <v>-3.7831278441783202E-4</v>
      </c>
      <c r="K265" s="83">
        <v>-2.1980110975206301E-4</v>
      </c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  <c r="BE265" s="60"/>
      <c r="BF265" s="60"/>
      <c r="BG265" s="60"/>
      <c r="BH265" s="60"/>
      <c r="BI265" s="60"/>
      <c r="BJ265" s="60"/>
      <c r="BK265" s="60"/>
      <c r="BL265" s="60"/>
      <c r="BM265" s="60"/>
      <c r="BN265" s="60"/>
      <c r="BO265" s="60"/>
      <c r="BP265" s="60"/>
      <c r="BQ265" s="60"/>
      <c r="BR265" s="60"/>
      <c r="BS265" s="60"/>
      <c r="BT265" s="60"/>
      <c r="BU265" s="60"/>
      <c r="BV265" s="60"/>
      <c r="BW265" s="60"/>
      <c r="BX265" s="60"/>
      <c r="BY265" s="60"/>
      <c r="BZ265" s="60"/>
      <c r="CA265" s="60"/>
      <c r="CB265" s="60"/>
      <c r="CC265" s="60"/>
      <c r="CD265" s="60"/>
      <c r="CE265" s="60"/>
      <c r="CF265" s="60"/>
      <c r="CG265" s="60"/>
      <c r="CH265" s="60"/>
      <c r="CI265" s="60"/>
      <c r="CJ265" s="60"/>
      <c r="CK265" s="60"/>
      <c r="CL265" s="60"/>
      <c r="CM265" s="60"/>
      <c r="CN265" s="60"/>
      <c r="CO265" s="60"/>
      <c r="CP265" s="60"/>
      <c r="CQ265" s="60"/>
      <c r="CR265" s="60"/>
      <c r="CS265" s="60"/>
      <c r="CT265" s="60"/>
      <c r="CU265" s="60"/>
      <c r="CV265" s="60"/>
      <c r="CW265" s="60"/>
      <c r="CX265" s="60"/>
      <c r="CY265" s="60"/>
      <c r="CZ265" s="60"/>
      <c r="DA265" s="60"/>
      <c r="DB265" s="60"/>
      <c r="DC265" s="60"/>
      <c r="DD265" s="60"/>
      <c r="DE265" s="60"/>
      <c r="DF265" s="60"/>
      <c r="DG265" s="60"/>
      <c r="DH265" s="60"/>
      <c r="DI265" s="60"/>
      <c r="DJ265" s="60"/>
      <c r="DK265" s="60"/>
      <c r="DL265" s="60"/>
      <c r="DM265" s="60"/>
      <c r="DN265" s="60"/>
      <c r="DO265" s="60"/>
      <c r="DP265" s="60"/>
      <c r="DQ265" s="60"/>
      <c r="DR265" s="60"/>
      <c r="DS265" s="60"/>
      <c r="DT265" s="60"/>
      <c r="DU265" s="60"/>
      <c r="DV265" s="60"/>
      <c r="DW265" s="60"/>
      <c r="DX265" s="60"/>
      <c r="DY265" s="60"/>
      <c r="DZ265" s="60"/>
      <c r="EA265" s="60"/>
      <c r="EB265" s="60"/>
      <c r="EC265" s="60"/>
      <c r="ED265" s="60"/>
      <c r="EE265" s="60"/>
      <c r="EF265" s="60"/>
      <c r="EG265" s="60"/>
      <c r="EH265" s="60"/>
      <c r="EI265" s="60"/>
      <c r="EJ265" s="60"/>
      <c r="EK265" s="60"/>
      <c r="EL265" s="60"/>
      <c r="EM265" s="60"/>
      <c r="EN265" s="60"/>
      <c r="EO265" s="60"/>
      <c r="EP265" s="60"/>
      <c r="EQ265" s="60"/>
      <c r="ER265" s="60"/>
      <c r="ES265" s="60"/>
      <c r="ET265" s="60"/>
      <c r="EU265" s="60"/>
      <c r="EV265" s="60"/>
      <c r="EW265" s="60"/>
      <c r="EX265" s="60"/>
      <c r="EY265" s="60"/>
      <c r="EZ265" s="60"/>
      <c r="FA265" s="60"/>
      <c r="FB265" s="60"/>
      <c r="FC265" s="60"/>
      <c r="FD265" s="60"/>
      <c r="FE265" s="60"/>
      <c r="FF265" s="60"/>
      <c r="FG265" s="60"/>
      <c r="FH265" s="60"/>
      <c r="FI265" s="60"/>
      <c r="FJ265" s="60"/>
      <c r="FK265" s="60"/>
      <c r="FL265" s="60"/>
      <c r="FM265" s="60"/>
      <c r="FN265" s="60"/>
      <c r="FO265" s="60"/>
      <c r="FP265" s="60"/>
      <c r="FQ265" s="60"/>
      <c r="FR265" s="60"/>
      <c r="FS265" s="60"/>
      <c r="FT265" s="60"/>
      <c r="FU265" s="60"/>
      <c r="FV265" s="60"/>
      <c r="FW265" s="60"/>
      <c r="FX265" s="60"/>
      <c r="FY265" s="60"/>
      <c r="FZ265" s="60"/>
      <c r="GA265" s="60"/>
      <c r="GB265" s="60"/>
      <c r="GC265" s="60"/>
      <c r="GD265" s="60"/>
      <c r="GE265" s="60"/>
      <c r="GF265" s="60"/>
      <c r="GG265" s="60"/>
      <c r="GH265" s="60"/>
      <c r="GI265" s="60"/>
      <c r="GJ265" s="60"/>
      <c r="GK265" s="60"/>
      <c r="GL265" s="60"/>
      <c r="GM265" s="60"/>
      <c r="GN265" s="60"/>
      <c r="GO265" s="60"/>
      <c r="GP265" s="60"/>
      <c r="GQ265" s="60"/>
      <c r="GR265" s="60"/>
      <c r="GS265" s="60"/>
      <c r="GT265" s="60"/>
      <c r="GU265" s="60"/>
      <c r="GV265" s="60"/>
      <c r="GW265" s="60"/>
      <c r="GX265" s="60"/>
      <c r="GY265" s="60"/>
      <c r="GZ265" s="60"/>
      <c r="HA265" s="60"/>
      <c r="HB265" s="60"/>
      <c r="HC265" s="60"/>
      <c r="HD265" s="60"/>
      <c r="HE265" s="60"/>
      <c r="HF265" s="60"/>
      <c r="HG265" s="60"/>
      <c r="HH265" s="60"/>
      <c r="HI265" s="60"/>
      <c r="HJ265" s="60"/>
      <c r="HK265" s="60"/>
      <c r="HL265" s="60"/>
      <c r="HM265" s="60"/>
      <c r="HN265" s="60"/>
      <c r="HO265" s="60"/>
    </row>
    <row r="266" spans="1:223" ht="12" customHeight="1" x14ac:dyDescent="0.35">
      <c r="A266" s="61">
        <v>204</v>
      </c>
      <c r="B266" s="83">
        <v>8.0344436774079409</v>
      </c>
      <c r="C266" s="83">
        <v>8.0984247869143609</v>
      </c>
      <c r="D266" s="83">
        <v>-6.3981109506421802E-2</v>
      </c>
      <c r="E266" s="83">
        <v>-1.5525117469143299</v>
      </c>
      <c r="F266" s="83">
        <v>-1.55669053135879</v>
      </c>
      <c r="G266" s="83">
        <v>-1.56114077213153</v>
      </c>
      <c r="H266" s="83">
        <v>5.3615996115267198E-3</v>
      </c>
      <c r="I266" s="83">
        <v>6.5313616034043398E-3</v>
      </c>
      <c r="J266" s="83">
        <v>-0.114619007811246</v>
      </c>
      <c r="K266" s="83">
        <v>-6.4325999761755501E-2</v>
      </c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  <c r="BE266" s="60"/>
      <c r="BF266" s="60"/>
      <c r="BG266" s="60"/>
      <c r="BH266" s="60"/>
      <c r="BI266" s="60"/>
      <c r="BJ266" s="60"/>
      <c r="BK266" s="60"/>
      <c r="BL266" s="60"/>
      <c r="BM266" s="60"/>
      <c r="BN266" s="60"/>
      <c r="BO266" s="60"/>
      <c r="BP266" s="60"/>
      <c r="BQ266" s="60"/>
      <c r="BR266" s="60"/>
      <c r="BS266" s="60"/>
      <c r="BT266" s="60"/>
      <c r="BU266" s="60"/>
      <c r="BV266" s="60"/>
      <c r="BW266" s="60"/>
      <c r="BX266" s="60"/>
      <c r="BY266" s="60"/>
      <c r="BZ266" s="60"/>
      <c r="CA266" s="60"/>
      <c r="CB266" s="60"/>
      <c r="CC266" s="60"/>
      <c r="CD266" s="60"/>
      <c r="CE266" s="60"/>
      <c r="CF266" s="60"/>
      <c r="CG266" s="60"/>
      <c r="CH266" s="60"/>
      <c r="CI266" s="60"/>
      <c r="CJ266" s="60"/>
      <c r="CK266" s="60"/>
      <c r="CL266" s="60"/>
      <c r="CM266" s="60"/>
      <c r="CN266" s="60"/>
      <c r="CO266" s="60"/>
      <c r="CP266" s="60"/>
      <c r="CQ266" s="60"/>
      <c r="CR266" s="60"/>
      <c r="CS266" s="60"/>
      <c r="CT266" s="60"/>
      <c r="CU266" s="60"/>
      <c r="CV266" s="60"/>
      <c r="CW266" s="60"/>
      <c r="CX266" s="60"/>
      <c r="CY266" s="60"/>
      <c r="CZ266" s="60"/>
      <c r="DA266" s="60"/>
      <c r="DB266" s="60"/>
      <c r="DC266" s="60"/>
      <c r="DD266" s="60"/>
      <c r="DE266" s="60"/>
      <c r="DF266" s="60"/>
      <c r="DG266" s="60"/>
      <c r="DH266" s="60"/>
      <c r="DI266" s="60"/>
      <c r="DJ266" s="60"/>
      <c r="DK266" s="60"/>
      <c r="DL266" s="60"/>
      <c r="DM266" s="60"/>
      <c r="DN266" s="60"/>
      <c r="DO266" s="60"/>
      <c r="DP266" s="60"/>
      <c r="DQ266" s="60"/>
      <c r="DR266" s="60"/>
      <c r="DS266" s="60"/>
      <c r="DT266" s="60"/>
      <c r="DU266" s="60"/>
      <c r="DV266" s="60"/>
      <c r="DW266" s="60"/>
      <c r="DX266" s="60"/>
      <c r="DY266" s="60"/>
      <c r="DZ266" s="60"/>
      <c r="EA266" s="60"/>
      <c r="EB266" s="60"/>
      <c r="EC266" s="60"/>
      <c r="ED266" s="60"/>
      <c r="EE266" s="60"/>
      <c r="EF266" s="60"/>
      <c r="EG266" s="60"/>
      <c r="EH266" s="60"/>
      <c r="EI266" s="60"/>
      <c r="EJ266" s="60"/>
      <c r="EK266" s="60"/>
      <c r="EL266" s="60"/>
      <c r="EM266" s="60"/>
      <c r="EN266" s="60"/>
      <c r="EO266" s="60"/>
      <c r="EP266" s="60"/>
      <c r="EQ266" s="60"/>
      <c r="ER266" s="60"/>
      <c r="ES266" s="60"/>
      <c r="ET266" s="60"/>
      <c r="EU266" s="60"/>
      <c r="EV266" s="60"/>
      <c r="EW266" s="60"/>
      <c r="EX266" s="60"/>
      <c r="EY266" s="60"/>
      <c r="EZ266" s="60"/>
      <c r="FA266" s="60"/>
      <c r="FB266" s="60"/>
      <c r="FC266" s="60"/>
      <c r="FD266" s="60"/>
      <c r="FE266" s="60"/>
      <c r="FF266" s="60"/>
      <c r="FG266" s="60"/>
      <c r="FH266" s="60"/>
      <c r="FI266" s="60"/>
      <c r="FJ266" s="60"/>
      <c r="FK266" s="60"/>
      <c r="FL266" s="60"/>
      <c r="FM266" s="60"/>
      <c r="FN266" s="60"/>
      <c r="FO266" s="60"/>
      <c r="FP266" s="60"/>
      <c r="FQ266" s="60"/>
      <c r="FR266" s="60"/>
      <c r="FS266" s="60"/>
      <c r="FT266" s="60"/>
      <c r="FU266" s="60"/>
      <c r="FV266" s="60"/>
      <c r="FW266" s="60"/>
      <c r="FX266" s="60"/>
      <c r="FY266" s="60"/>
      <c r="FZ266" s="60"/>
      <c r="GA266" s="60"/>
      <c r="GB266" s="60"/>
      <c r="GC266" s="60"/>
      <c r="GD266" s="60"/>
      <c r="GE266" s="60"/>
      <c r="GF266" s="60"/>
      <c r="GG266" s="60"/>
      <c r="GH266" s="60"/>
      <c r="GI266" s="60"/>
      <c r="GJ266" s="60"/>
      <c r="GK266" s="60"/>
      <c r="GL266" s="60"/>
      <c r="GM266" s="60"/>
      <c r="GN266" s="60"/>
      <c r="GO266" s="60"/>
      <c r="GP266" s="60"/>
      <c r="GQ266" s="60"/>
      <c r="GR266" s="60"/>
      <c r="GS266" s="60"/>
      <c r="GT266" s="60"/>
      <c r="GU266" s="60"/>
      <c r="GV266" s="60"/>
      <c r="GW266" s="60"/>
      <c r="GX266" s="60"/>
      <c r="GY266" s="60"/>
      <c r="GZ266" s="60"/>
      <c r="HA266" s="60"/>
      <c r="HB266" s="60"/>
      <c r="HC266" s="60"/>
      <c r="HD266" s="60"/>
      <c r="HE266" s="60"/>
      <c r="HF266" s="60"/>
      <c r="HG266" s="60"/>
      <c r="HH266" s="60"/>
      <c r="HI266" s="60"/>
      <c r="HJ266" s="60"/>
      <c r="HK266" s="60"/>
      <c r="HL266" s="60"/>
      <c r="HM266" s="60"/>
      <c r="HN266" s="60"/>
      <c r="HO266" s="60"/>
    </row>
    <row r="267" spans="1:223" ht="12" customHeight="1" x14ac:dyDescent="0.35">
      <c r="A267" s="61">
        <v>205</v>
      </c>
      <c r="B267" s="83">
        <v>8.0963714117999395</v>
      </c>
      <c r="C267" s="83">
        <v>8.1039203469810506</v>
      </c>
      <c r="D267" s="83">
        <v>-7.5489351811075496E-3</v>
      </c>
      <c r="E267" s="83">
        <v>-0.18317610675676099</v>
      </c>
      <c r="F267" s="83">
        <v>-0.18362686329783501</v>
      </c>
      <c r="G267" s="83">
        <v>-0.183273018346747</v>
      </c>
      <c r="H267" s="83">
        <v>4.9034578876135104E-3</v>
      </c>
      <c r="I267" s="95">
        <v>8.3076782523340494E-5</v>
      </c>
      <c r="J267" s="83">
        <v>-1.28652179709792E-2</v>
      </c>
      <c r="K267" s="83">
        <v>-7.58613346709326E-3</v>
      </c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  <c r="BE267" s="60"/>
      <c r="BF267" s="60"/>
      <c r="BG267" s="60"/>
      <c r="BH267" s="60"/>
      <c r="BI267" s="60"/>
      <c r="BJ267" s="60"/>
      <c r="BK267" s="60"/>
      <c r="BL267" s="60"/>
      <c r="BM267" s="60"/>
      <c r="BN267" s="60"/>
      <c r="BO267" s="60"/>
      <c r="BP267" s="60"/>
      <c r="BQ267" s="60"/>
      <c r="BR267" s="60"/>
      <c r="BS267" s="60"/>
      <c r="BT267" s="60"/>
      <c r="BU267" s="60"/>
      <c r="BV267" s="60"/>
      <c r="BW267" s="60"/>
      <c r="BX267" s="60"/>
      <c r="BY267" s="60"/>
      <c r="BZ267" s="60"/>
      <c r="CA267" s="60"/>
      <c r="CB267" s="60"/>
      <c r="CC267" s="60"/>
      <c r="CD267" s="60"/>
      <c r="CE267" s="60"/>
      <c r="CF267" s="60"/>
      <c r="CG267" s="60"/>
      <c r="CH267" s="60"/>
      <c r="CI267" s="60"/>
      <c r="CJ267" s="60"/>
      <c r="CK267" s="60"/>
      <c r="CL267" s="60"/>
      <c r="CM267" s="60"/>
      <c r="CN267" s="60"/>
      <c r="CO267" s="60"/>
      <c r="CP267" s="60"/>
      <c r="CQ267" s="60"/>
      <c r="CR267" s="60"/>
      <c r="CS267" s="60"/>
      <c r="CT267" s="60"/>
      <c r="CU267" s="60"/>
      <c r="CV267" s="60"/>
      <c r="CW267" s="60"/>
      <c r="CX267" s="60"/>
      <c r="CY267" s="60"/>
      <c r="CZ267" s="60"/>
      <c r="DA267" s="60"/>
      <c r="DB267" s="60"/>
      <c r="DC267" s="60"/>
      <c r="DD267" s="60"/>
      <c r="DE267" s="60"/>
      <c r="DF267" s="60"/>
      <c r="DG267" s="60"/>
      <c r="DH267" s="60"/>
      <c r="DI267" s="60"/>
      <c r="DJ267" s="60"/>
      <c r="DK267" s="60"/>
      <c r="DL267" s="60"/>
      <c r="DM267" s="60"/>
      <c r="DN267" s="60"/>
      <c r="DO267" s="60"/>
      <c r="DP267" s="60"/>
      <c r="DQ267" s="60"/>
      <c r="DR267" s="60"/>
      <c r="DS267" s="60"/>
      <c r="DT267" s="60"/>
      <c r="DU267" s="60"/>
      <c r="DV267" s="60"/>
      <c r="DW267" s="60"/>
      <c r="DX267" s="60"/>
      <c r="DY267" s="60"/>
      <c r="DZ267" s="60"/>
      <c r="EA267" s="60"/>
      <c r="EB267" s="60"/>
      <c r="EC267" s="60"/>
      <c r="ED267" s="60"/>
      <c r="EE267" s="60"/>
      <c r="EF267" s="60"/>
      <c r="EG267" s="60"/>
      <c r="EH267" s="60"/>
      <c r="EI267" s="60"/>
      <c r="EJ267" s="60"/>
      <c r="EK267" s="60"/>
      <c r="EL267" s="60"/>
      <c r="EM267" s="60"/>
      <c r="EN267" s="60"/>
      <c r="EO267" s="60"/>
      <c r="EP267" s="60"/>
      <c r="EQ267" s="60"/>
      <c r="ER267" s="60"/>
      <c r="ES267" s="60"/>
      <c r="ET267" s="60"/>
      <c r="EU267" s="60"/>
      <c r="EV267" s="60"/>
      <c r="EW267" s="60"/>
      <c r="EX267" s="60"/>
      <c r="EY267" s="60"/>
      <c r="EZ267" s="60"/>
      <c r="FA267" s="60"/>
      <c r="FB267" s="60"/>
      <c r="FC267" s="60"/>
      <c r="FD267" s="60"/>
      <c r="FE267" s="60"/>
      <c r="FF267" s="60"/>
      <c r="FG267" s="60"/>
      <c r="FH267" s="60"/>
      <c r="FI267" s="60"/>
      <c r="FJ267" s="60"/>
      <c r="FK267" s="60"/>
      <c r="FL267" s="60"/>
      <c r="FM267" s="60"/>
      <c r="FN267" s="60"/>
      <c r="FO267" s="60"/>
      <c r="FP267" s="60"/>
      <c r="FQ267" s="60"/>
      <c r="FR267" s="60"/>
      <c r="FS267" s="60"/>
      <c r="FT267" s="60"/>
      <c r="FU267" s="60"/>
      <c r="FV267" s="60"/>
      <c r="FW267" s="60"/>
      <c r="FX267" s="60"/>
      <c r="FY267" s="60"/>
      <c r="FZ267" s="60"/>
      <c r="GA267" s="60"/>
      <c r="GB267" s="60"/>
      <c r="GC267" s="60"/>
      <c r="GD267" s="60"/>
      <c r="GE267" s="60"/>
      <c r="GF267" s="60"/>
      <c r="GG267" s="60"/>
      <c r="GH267" s="60"/>
      <c r="GI267" s="60"/>
      <c r="GJ267" s="60"/>
      <c r="GK267" s="60"/>
      <c r="GL267" s="60"/>
      <c r="GM267" s="60"/>
      <c r="GN267" s="60"/>
      <c r="GO267" s="60"/>
      <c r="GP267" s="60"/>
      <c r="GQ267" s="60"/>
      <c r="GR267" s="60"/>
      <c r="GS267" s="60"/>
      <c r="GT267" s="60"/>
      <c r="GU267" s="60"/>
      <c r="GV267" s="60"/>
      <c r="GW267" s="60"/>
      <c r="GX267" s="60"/>
      <c r="GY267" s="60"/>
      <c r="GZ267" s="60"/>
      <c r="HA267" s="60"/>
      <c r="HB267" s="60"/>
      <c r="HC267" s="60"/>
      <c r="HD267" s="60"/>
      <c r="HE267" s="60"/>
      <c r="HF267" s="60"/>
      <c r="HG267" s="60"/>
      <c r="HH267" s="60"/>
      <c r="HI267" s="60"/>
      <c r="HJ267" s="60"/>
      <c r="HK267" s="60"/>
      <c r="HL267" s="60"/>
      <c r="HM267" s="60"/>
      <c r="HN267" s="60"/>
      <c r="HO267" s="60"/>
    </row>
    <row r="268" spans="1:223" ht="12" customHeight="1" x14ac:dyDescent="0.35">
      <c r="A268" s="61">
        <v>206</v>
      </c>
      <c r="B268" s="83">
        <v>8.08257768193514</v>
      </c>
      <c r="C268" s="83">
        <v>8.0679423614991101</v>
      </c>
      <c r="D268" s="83">
        <v>1.4635320436028099E-2</v>
      </c>
      <c r="E268" s="83">
        <v>0.35512836635801698</v>
      </c>
      <c r="F268" s="83">
        <v>0.35683331412732999</v>
      </c>
      <c r="G268" s="83">
        <v>0.35621214443709798</v>
      </c>
      <c r="H268" s="83">
        <v>9.5331606442916397E-3</v>
      </c>
      <c r="I268" s="83">
        <v>6.1277037794079802E-4</v>
      </c>
      <c r="J268" s="83">
        <v>3.4946783348767503E-2</v>
      </c>
      <c r="K268" s="83">
        <v>1.4776184173463399E-2</v>
      </c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  <c r="BE268" s="60"/>
      <c r="BF268" s="60"/>
      <c r="BG268" s="60"/>
      <c r="BH268" s="60"/>
      <c r="BI268" s="60"/>
      <c r="BJ268" s="60"/>
      <c r="BK268" s="60"/>
      <c r="BL268" s="60"/>
      <c r="BM268" s="60"/>
      <c r="BN268" s="60"/>
      <c r="BO268" s="60"/>
      <c r="BP268" s="60"/>
      <c r="BQ268" s="60"/>
      <c r="BR268" s="60"/>
      <c r="BS268" s="60"/>
      <c r="BT268" s="60"/>
      <c r="BU268" s="60"/>
      <c r="BV268" s="60"/>
      <c r="BW268" s="60"/>
      <c r="BX268" s="60"/>
      <c r="BY268" s="60"/>
      <c r="BZ268" s="60"/>
      <c r="CA268" s="60"/>
      <c r="CB268" s="60"/>
      <c r="CC268" s="60"/>
      <c r="CD268" s="60"/>
      <c r="CE268" s="60"/>
      <c r="CF268" s="60"/>
      <c r="CG268" s="60"/>
      <c r="CH268" s="60"/>
      <c r="CI268" s="60"/>
      <c r="CJ268" s="60"/>
      <c r="CK268" s="60"/>
      <c r="CL268" s="60"/>
      <c r="CM268" s="60"/>
      <c r="CN268" s="60"/>
      <c r="CO268" s="60"/>
      <c r="CP268" s="60"/>
      <c r="CQ268" s="60"/>
      <c r="CR268" s="60"/>
      <c r="CS268" s="60"/>
      <c r="CT268" s="60"/>
      <c r="CU268" s="60"/>
      <c r="CV268" s="60"/>
      <c r="CW268" s="60"/>
      <c r="CX268" s="60"/>
      <c r="CY268" s="60"/>
      <c r="CZ268" s="60"/>
      <c r="DA268" s="60"/>
      <c r="DB268" s="60"/>
      <c r="DC268" s="60"/>
      <c r="DD268" s="60"/>
      <c r="DE268" s="60"/>
      <c r="DF268" s="60"/>
      <c r="DG268" s="60"/>
      <c r="DH268" s="60"/>
      <c r="DI268" s="60"/>
      <c r="DJ268" s="60"/>
      <c r="DK268" s="60"/>
      <c r="DL268" s="60"/>
      <c r="DM268" s="60"/>
      <c r="DN268" s="60"/>
      <c r="DO268" s="60"/>
      <c r="DP268" s="60"/>
      <c r="DQ268" s="60"/>
      <c r="DR268" s="60"/>
      <c r="DS268" s="60"/>
      <c r="DT268" s="60"/>
      <c r="DU268" s="60"/>
      <c r="DV268" s="60"/>
      <c r="DW268" s="60"/>
      <c r="DX268" s="60"/>
      <c r="DY268" s="60"/>
      <c r="DZ268" s="60"/>
      <c r="EA268" s="60"/>
      <c r="EB268" s="60"/>
      <c r="EC268" s="60"/>
      <c r="ED268" s="60"/>
      <c r="EE268" s="60"/>
      <c r="EF268" s="60"/>
      <c r="EG268" s="60"/>
      <c r="EH268" s="60"/>
      <c r="EI268" s="60"/>
      <c r="EJ268" s="60"/>
      <c r="EK268" s="60"/>
      <c r="EL268" s="60"/>
      <c r="EM268" s="60"/>
      <c r="EN268" s="60"/>
      <c r="EO268" s="60"/>
      <c r="EP268" s="60"/>
      <c r="EQ268" s="60"/>
      <c r="ER268" s="60"/>
      <c r="ES268" s="60"/>
      <c r="ET268" s="60"/>
      <c r="EU268" s="60"/>
      <c r="EV268" s="60"/>
      <c r="EW268" s="60"/>
      <c r="EX268" s="60"/>
      <c r="EY268" s="60"/>
      <c r="EZ268" s="60"/>
      <c r="FA268" s="60"/>
      <c r="FB268" s="60"/>
      <c r="FC268" s="60"/>
      <c r="FD268" s="60"/>
      <c r="FE268" s="60"/>
      <c r="FF268" s="60"/>
      <c r="FG268" s="60"/>
      <c r="FH268" s="60"/>
      <c r="FI268" s="60"/>
      <c r="FJ268" s="60"/>
      <c r="FK268" s="60"/>
      <c r="FL268" s="60"/>
      <c r="FM268" s="60"/>
      <c r="FN268" s="60"/>
      <c r="FO268" s="60"/>
      <c r="FP268" s="60"/>
      <c r="FQ268" s="60"/>
      <c r="FR268" s="60"/>
      <c r="FS268" s="60"/>
      <c r="FT268" s="60"/>
      <c r="FU268" s="60"/>
      <c r="FV268" s="60"/>
      <c r="FW268" s="60"/>
      <c r="FX268" s="60"/>
      <c r="FY268" s="60"/>
      <c r="FZ268" s="60"/>
      <c r="GA268" s="60"/>
      <c r="GB268" s="60"/>
      <c r="GC268" s="60"/>
      <c r="GD268" s="60"/>
      <c r="GE268" s="60"/>
      <c r="GF268" s="60"/>
      <c r="GG268" s="60"/>
      <c r="GH268" s="60"/>
      <c r="GI268" s="60"/>
      <c r="GJ268" s="60"/>
      <c r="GK268" s="60"/>
      <c r="GL268" s="60"/>
      <c r="GM268" s="60"/>
      <c r="GN268" s="60"/>
      <c r="GO268" s="60"/>
      <c r="GP268" s="60"/>
      <c r="GQ268" s="60"/>
      <c r="GR268" s="60"/>
      <c r="GS268" s="60"/>
      <c r="GT268" s="60"/>
      <c r="GU268" s="60"/>
      <c r="GV268" s="60"/>
      <c r="GW268" s="60"/>
      <c r="GX268" s="60"/>
      <c r="GY268" s="60"/>
      <c r="GZ268" s="60"/>
      <c r="HA268" s="60"/>
      <c r="HB268" s="60"/>
      <c r="HC268" s="60"/>
      <c r="HD268" s="60"/>
      <c r="HE268" s="60"/>
      <c r="HF268" s="60"/>
      <c r="HG268" s="60"/>
      <c r="HH268" s="60"/>
      <c r="HI268" s="60"/>
      <c r="HJ268" s="60"/>
      <c r="HK268" s="60"/>
      <c r="HL268" s="60"/>
      <c r="HM268" s="60"/>
      <c r="HN268" s="60"/>
      <c r="HO268" s="60"/>
    </row>
    <row r="269" spans="1:223" ht="12" customHeight="1" x14ac:dyDescent="0.35">
      <c r="A269" s="61">
        <v>207</v>
      </c>
      <c r="B269" s="83">
        <v>8.1229498739266397</v>
      </c>
      <c r="C269" s="83">
        <v>8.1229944976594304</v>
      </c>
      <c r="D269" s="95">
        <v>-4.46237327906829E-5</v>
      </c>
      <c r="E269" s="83">
        <v>-1.08280193768362E-3</v>
      </c>
      <c r="F269" s="83">
        <v>-1.0849795202879299E-3</v>
      </c>
      <c r="G269" s="83">
        <v>-1.08281605203975E-3</v>
      </c>
      <c r="H269" s="83">
        <v>4.0100247621007298E-3</v>
      </c>
      <c r="I269" s="95">
        <v>2.3697644103834701E-9</v>
      </c>
      <c r="J269" s="95">
        <v>-6.8706959312454604E-5</v>
      </c>
      <c r="K269" s="95">
        <v>-4.4803395516128798E-5</v>
      </c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  <c r="BE269" s="60"/>
      <c r="BF269" s="60"/>
      <c r="BG269" s="60"/>
      <c r="BH269" s="60"/>
      <c r="BI269" s="60"/>
      <c r="BJ269" s="60"/>
      <c r="BK269" s="60"/>
      <c r="BL269" s="60"/>
      <c r="BM269" s="60"/>
      <c r="BN269" s="60"/>
      <c r="BO269" s="60"/>
      <c r="BP269" s="60"/>
      <c r="BQ269" s="60"/>
      <c r="BR269" s="60"/>
      <c r="BS269" s="60"/>
      <c r="BT269" s="60"/>
      <c r="BU269" s="60"/>
      <c r="BV269" s="60"/>
      <c r="BW269" s="60"/>
      <c r="BX269" s="60"/>
      <c r="BY269" s="60"/>
      <c r="BZ269" s="60"/>
      <c r="CA269" s="60"/>
      <c r="CB269" s="60"/>
      <c r="CC269" s="60"/>
      <c r="CD269" s="60"/>
      <c r="CE269" s="60"/>
      <c r="CF269" s="60"/>
      <c r="CG269" s="60"/>
      <c r="CH269" s="60"/>
      <c r="CI269" s="60"/>
      <c r="CJ269" s="60"/>
      <c r="CK269" s="60"/>
      <c r="CL269" s="60"/>
      <c r="CM269" s="60"/>
      <c r="CN269" s="60"/>
      <c r="CO269" s="60"/>
      <c r="CP269" s="60"/>
      <c r="CQ269" s="60"/>
      <c r="CR269" s="60"/>
      <c r="CS269" s="60"/>
      <c r="CT269" s="60"/>
      <c r="CU269" s="60"/>
      <c r="CV269" s="60"/>
      <c r="CW269" s="60"/>
      <c r="CX269" s="60"/>
      <c r="CY269" s="60"/>
      <c r="CZ269" s="60"/>
      <c r="DA269" s="60"/>
      <c r="DB269" s="60"/>
      <c r="DC269" s="60"/>
      <c r="DD269" s="60"/>
      <c r="DE269" s="60"/>
      <c r="DF269" s="60"/>
      <c r="DG269" s="60"/>
      <c r="DH269" s="60"/>
      <c r="DI269" s="60"/>
      <c r="DJ269" s="60"/>
      <c r="DK269" s="60"/>
      <c r="DL269" s="60"/>
      <c r="DM269" s="60"/>
      <c r="DN269" s="60"/>
      <c r="DO269" s="60"/>
      <c r="DP269" s="60"/>
      <c r="DQ269" s="60"/>
      <c r="DR269" s="60"/>
      <c r="DS269" s="60"/>
      <c r="DT269" s="60"/>
      <c r="DU269" s="60"/>
      <c r="DV269" s="60"/>
      <c r="DW269" s="60"/>
      <c r="DX269" s="60"/>
      <c r="DY269" s="60"/>
      <c r="DZ269" s="60"/>
      <c r="EA269" s="60"/>
      <c r="EB269" s="60"/>
      <c r="EC269" s="60"/>
      <c r="ED269" s="60"/>
      <c r="EE269" s="60"/>
      <c r="EF269" s="60"/>
      <c r="EG269" s="60"/>
      <c r="EH269" s="60"/>
      <c r="EI269" s="60"/>
      <c r="EJ269" s="60"/>
      <c r="EK269" s="60"/>
      <c r="EL269" s="60"/>
      <c r="EM269" s="60"/>
      <c r="EN269" s="60"/>
      <c r="EO269" s="60"/>
      <c r="EP269" s="60"/>
      <c r="EQ269" s="60"/>
      <c r="ER269" s="60"/>
      <c r="ES269" s="60"/>
      <c r="ET269" s="60"/>
      <c r="EU269" s="60"/>
      <c r="EV269" s="60"/>
      <c r="EW269" s="60"/>
      <c r="EX269" s="60"/>
      <c r="EY269" s="60"/>
      <c r="EZ269" s="60"/>
      <c r="FA269" s="60"/>
      <c r="FB269" s="60"/>
      <c r="FC269" s="60"/>
      <c r="FD269" s="60"/>
      <c r="FE269" s="60"/>
      <c r="FF269" s="60"/>
      <c r="FG269" s="60"/>
      <c r="FH269" s="60"/>
      <c r="FI269" s="60"/>
      <c r="FJ269" s="60"/>
      <c r="FK269" s="60"/>
      <c r="FL269" s="60"/>
      <c r="FM269" s="60"/>
      <c r="FN269" s="60"/>
      <c r="FO269" s="60"/>
      <c r="FP269" s="60"/>
      <c r="FQ269" s="60"/>
      <c r="FR269" s="60"/>
      <c r="FS269" s="60"/>
      <c r="FT269" s="60"/>
      <c r="FU269" s="60"/>
      <c r="FV269" s="60"/>
      <c r="FW269" s="60"/>
      <c r="FX269" s="60"/>
      <c r="FY269" s="60"/>
      <c r="FZ269" s="60"/>
      <c r="GA269" s="60"/>
      <c r="GB269" s="60"/>
      <c r="GC269" s="60"/>
      <c r="GD269" s="60"/>
      <c r="GE269" s="60"/>
      <c r="GF269" s="60"/>
      <c r="GG269" s="60"/>
      <c r="GH269" s="60"/>
      <c r="GI269" s="60"/>
      <c r="GJ269" s="60"/>
      <c r="GK269" s="60"/>
      <c r="GL269" s="60"/>
      <c r="GM269" s="60"/>
      <c r="GN269" s="60"/>
      <c r="GO269" s="60"/>
      <c r="GP269" s="60"/>
      <c r="GQ269" s="60"/>
      <c r="GR269" s="60"/>
      <c r="GS269" s="60"/>
      <c r="GT269" s="60"/>
      <c r="GU269" s="60"/>
      <c r="GV269" s="60"/>
      <c r="GW269" s="60"/>
      <c r="GX269" s="60"/>
      <c r="GY269" s="60"/>
      <c r="GZ269" s="60"/>
      <c r="HA269" s="60"/>
      <c r="HB269" s="60"/>
      <c r="HC269" s="60"/>
      <c r="HD269" s="60"/>
      <c r="HE269" s="60"/>
      <c r="HF269" s="60"/>
      <c r="HG269" s="60"/>
      <c r="HH269" s="60"/>
      <c r="HI269" s="60"/>
      <c r="HJ269" s="60"/>
      <c r="HK269" s="60"/>
      <c r="HL269" s="60"/>
      <c r="HM269" s="60"/>
      <c r="HN269" s="60"/>
      <c r="HO269" s="60"/>
    </row>
    <row r="270" spans="1:223" ht="12" customHeight="1" x14ac:dyDescent="0.35">
      <c r="A270" s="61">
        <v>208</v>
      </c>
      <c r="B270" s="83">
        <v>8.1216590804867206</v>
      </c>
      <c r="C270" s="83">
        <v>8.1238915009499593</v>
      </c>
      <c r="D270" s="83">
        <v>-2.2324204632440101E-3</v>
      </c>
      <c r="E270" s="83">
        <v>-5.4170035811748202E-2</v>
      </c>
      <c r="F270" s="83">
        <v>-5.4278555959552999E-2</v>
      </c>
      <c r="G270" s="83">
        <v>-5.4170641357371201E-2</v>
      </c>
      <c r="H270" s="83">
        <v>3.9946407081763802E-3</v>
      </c>
      <c r="I270" s="95">
        <v>5.9080290575005802E-6</v>
      </c>
      <c r="J270" s="83">
        <v>-3.4306151530898899E-3</v>
      </c>
      <c r="K270" s="83">
        <v>-2.2413739468543602E-3</v>
      </c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60"/>
      <c r="BH270" s="60"/>
      <c r="BI270" s="60"/>
      <c r="BJ270" s="60"/>
      <c r="BK270" s="60"/>
      <c r="BL270" s="60"/>
      <c r="BM270" s="60"/>
      <c r="BN270" s="60"/>
      <c r="BO270" s="60"/>
      <c r="BP270" s="60"/>
      <c r="BQ270" s="60"/>
      <c r="BR270" s="60"/>
      <c r="BS270" s="60"/>
      <c r="BT270" s="60"/>
      <c r="BU270" s="60"/>
      <c r="BV270" s="60"/>
      <c r="BW270" s="60"/>
      <c r="BX270" s="60"/>
      <c r="BY270" s="60"/>
      <c r="BZ270" s="60"/>
      <c r="CA270" s="60"/>
      <c r="CB270" s="60"/>
      <c r="CC270" s="60"/>
      <c r="CD270" s="60"/>
      <c r="CE270" s="60"/>
      <c r="CF270" s="60"/>
      <c r="CG270" s="60"/>
      <c r="CH270" s="60"/>
      <c r="CI270" s="60"/>
      <c r="CJ270" s="60"/>
      <c r="CK270" s="60"/>
      <c r="CL270" s="60"/>
      <c r="CM270" s="60"/>
      <c r="CN270" s="60"/>
      <c r="CO270" s="60"/>
      <c r="CP270" s="60"/>
      <c r="CQ270" s="60"/>
      <c r="CR270" s="60"/>
      <c r="CS270" s="60"/>
      <c r="CT270" s="60"/>
      <c r="CU270" s="60"/>
      <c r="CV270" s="60"/>
      <c r="CW270" s="60"/>
      <c r="CX270" s="60"/>
      <c r="CY270" s="60"/>
      <c r="CZ270" s="60"/>
      <c r="DA270" s="60"/>
      <c r="DB270" s="60"/>
      <c r="DC270" s="60"/>
      <c r="DD270" s="60"/>
      <c r="DE270" s="60"/>
      <c r="DF270" s="60"/>
      <c r="DG270" s="60"/>
      <c r="DH270" s="60"/>
      <c r="DI270" s="60"/>
      <c r="DJ270" s="60"/>
      <c r="DK270" s="60"/>
      <c r="DL270" s="60"/>
      <c r="DM270" s="60"/>
      <c r="DN270" s="60"/>
      <c r="DO270" s="60"/>
      <c r="DP270" s="60"/>
      <c r="DQ270" s="60"/>
      <c r="DR270" s="60"/>
      <c r="DS270" s="60"/>
      <c r="DT270" s="60"/>
      <c r="DU270" s="60"/>
      <c r="DV270" s="60"/>
      <c r="DW270" s="60"/>
      <c r="DX270" s="60"/>
      <c r="DY270" s="60"/>
      <c r="DZ270" s="60"/>
      <c r="EA270" s="60"/>
      <c r="EB270" s="60"/>
      <c r="EC270" s="60"/>
      <c r="ED270" s="60"/>
      <c r="EE270" s="60"/>
      <c r="EF270" s="60"/>
      <c r="EG270" s="60"/>
      <c r="EH270" s="60"/>
      <c r="EI270" s="60"/>
      <c r="EJ270" s="60"/>
      <c r="EK270" s="60"/>
      <c r="EL270" s="60"/>
      <c r="EM270" s="60"/>
      <c r="EN270" s="60"/>
      <c r="EO270" s="60"/>
      <c r="EP270" s="60"/>
      <c r="EQ270" s="60"/>
      <c r="ER270" s="60"/>
      <c r="ES270" s="60"/>
      <c r="ET270" s="60"/>
      <c r="EU270" s="60"/>
      <c r="EV270" s="60"/>
      <c r="EW270" s="60"/>
      <c r="EX270" s="60"/>
      <c r="EY270" s="60"/>
      <c r="EZ270" s="60"/>
      <c r="FA270" s="60"/>
      <c r="FB270" s="60"/>
      <c r="FC270" s="60"/>
      <c r="FD270" s="60"/>
      <c r="FE270" s="60"/>
      <c r="FF270" s="60"/>
      <c r="FG270" s="60"/>
      <c r="FH270" s="60"/>
      <c r="FI270" s="60"/>
      <c r="FJ270" s="60"/>
      <c r="FK270" s="60"/>
      <c r="FL270" s="60"/>
      <c r="FM270" s="60"/>
      <c r="FN270" s="60"/>
      <c r="FO270" s="60"/>
      <c r="FP270" s="60"/>
      <c r="FQ270" s="60"/>
      <c r="FR270" s="60"/>
      <c r="FS270" s="60"/>
      <c r="FT270" s="60"/>
      <c r="FU270" s="60"/>
      <c r="FV270" s="60"/>
      <c r="FW270" s="60"/>
      <c r="FX270" s="60"/>
      <c r="FY270" s="60"/>
      <c r="FZ270" s="60"/>
      <c r="GA270" s="60"/>
      <c r="GB270" s="60"/>
      <c r="GC270" s="60"/>
      <c r="GD270" s="60"/>
      <c r="GE270" s="60"/>
      <c r="GF270" s="60"/>
      <c r="GG270" s="60"/>
      <c r="GH270" s="60"/>
      <c r="GI270" s="60"/>
      <c r="GJ270" s="60"/>
      <c r="GK270" s="60"/>
      <c r="GL270" s="60"/>
      <c r="GM270" s="60"/>
      <c r="GN270" s="60"/>
      <c r="GO270" s="60"/>
      <c r="GP270" s="60"/>
      <c r="GQ270" s="60"/>
      <c r="GR270" s="60"/>
      <c r="GS270" s="60"/>
      <c r="GT270" s="60"/>
      <c r="GU270" s="60"/>
      <c r="GV270" s="60"/>
      <c r="GW270" s="60"/>
      <c r="GX270" s="60"/>
      <c r="GY270" s="60"/>
      <c r="GZ270" s="60"/>
      <c r="HA270" s="60"/>
      <c r="HB270" s="60"/>
      <c r="HC270" s="60"/>
      <c r="HD270" s="60"/>
      <c r="HE270" s="60"/>
      <c r="HF270" s="60"/>
      <c r="HG270" s="60"/>
      <c r="HH270" s="60"/>
      <c r="HI270" s="60"/>
      <c r="HJ270" s="60"/>
      <c r="HK270" s="60"/>
      <c r="HL270" s="60"/>
      <c r="HM270" s="60"/>
      <c r="HN270" s="60"/>
      <c r="HO270" s="60"/>
    </row>
    <row r="271" spans="1:223" ht="12" customHeight="1" x14ac:dyDescent="0.35">
      <c r="A271" s="61">
        <v>209</v>
      </c>
      <c r="B271" s="83">
        <v>8.1229494281608208</v>
      </c>
      <c r="C271" s="83">
        <v>8.1239838287260095</v>
      </c>
      <c r="D271" s="83">
        <v>-1.0344005651870001E-3</v>
      </c>
      <c r="E271" s="83">
        <v>-2.5099893403793701E-2</v>
      </c>
      <c r="F271" s="83">
        <v>-2.5150158351948101E-2</v>
      </c>
      <c r="G271" s="83">
        <v>-2.5100040061539E-2</v>
      </c>
      <c r="H271" s="83">
        <v>3.9931930326028804E-3</v>
      </c>
      <c r="I271" s="95">
        <v>1.26797137759979E-6</v>
      </c>
      <c r="J271" s="83">
        <v>-1.58929096229916E-3</v>
      </c>
      <c r="K271" s="83">
        <v>-1.0385476865730501E-3</v>
      </c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  <c r="BE271" s="60"/>
      <c r="BF271" s="60"/>
      <c r="BG271" s="60"/>
      <c r="BH271" s="60"/>
      <c r="BI271" s="60"/>
      <c r="BJ271" s="60"/>
      <c r="BK271" s="60"/>
      <c r="BL271" s="60"/>
      <c r="BM271" s="60"/>
      <c r="BN271" s="60"/>
      <c r="BO271" s="60"/>
      <c r="BP271" s="60"/>
      <c r="BQ271" s="60"/>
      <c r="BR271" s="60"/>
      <c r="BS271" s="60"/>
      <c r="BT271" s="60"/>
      <c r="BU271" s="60"/>
      <c r="BV271" s="60"/>
      <c r="BW271" s="60"/>
      <c r="BX271" s="60"/>
      <c r="BY271" s="60"/>
      <c r="BZ271" s="60"/>
      <c r="CA271" s="60"/>
      <c r="CB271" s="60"/>
      <c r="CC271" s="60"/>
      <c r="CD271" s="60"/>
      <c r="CE271" s="60"/>
      <c r="CF271" s="60"/>
      <c r="CG271" s="60"/>
      <c r="CH271" s="60"/>
      <c r="CI271" s="60"/>
      <c r="CJ271" s="60"/>
      <c r="CK271" s="60"/>
      <c r="CL271" s="60"/>
      <c r="CM271" s="60"/>
      <c r="CN271" s="60"/>
      <c r="CO271" s="60"/>
      <c r="CP271" s="60"/>
      <c r="CQ271" s="60"/>
      <c r="CR271" s="60"/>
      <c r="CS271" s="60"/>
      <c r="CT271" s="60"/>
      <c r="CU271" s="60"/>
      <c r="CV271" s="60"/>
      <c r="CW271" s="60"/>
      <c r="CX271" s="60"/>
      <c r="CY271" s="60"/>
      <c r="CZ271" s="60"/>
      <c r="DA271" s="60"/>
      <c r="DB271" s="60"/>
      <c r="DC271" s="60"/>
      <c r="DD271" s="60"/>
      <c r="DE271" s="60"/>
      <c r="DF271" s="60"/>
      <c r="DG271" s="60"/>
      <c r="DH271" s="60"/>
      <c r="DI271" s="60"/>
      <c r="DJ271" s="60"/>
      <c r="DK271" s="60"/>
      <c r="DL271" s="60"/>
      <c r="DM271" s="60"/>
      <c r="DN271" s="60"/>
      <c r="DO271" s="60"/>
      <c r="DP271" s="60"/>
      <c r="DQ271" s="60"/>
      <c r="DR271" s="60"/>
      <c r="DS271" s="60"/>
      <c r="DT271" s="60"/>
      <c r="DU271" s="60"/>
      <c r="DV271" s="60"/>
      <c r="DW271" s="60"/>
      <c r="DX271" s="60"/>
      <c r="DY271" s="60"/>
      <c r="DZ271" s="60"/>
      <c r="EA271" s="60"/>
      <c r="EB271" s="60"/>
      <c r="EC271" s="60"/>
      <c r="ED271" s="60"/>
      <c r="EE271" s="60"/>
      <c r="EF271" s="60"/>
      <c r="EG271" s="60"/>
      <c r="EH271" s="60"/>
      <c r="EI271" s="60"/>
      <c r="EJ271" s="60"/>
      <c r="EK271" s="60"/>
      <c r="EL271" s="60"/>
      <c r="EM271" s="60"/>
      <c r="EN271" s="60"/>
      <c r="EO271" s="60"/>
      <c r="EP271" s="60"/>
      <c r="EQ271" s="60"/>
      <c r="ER271" s="60"/>
      <c r="ES271" s="60"/>
      <c r="ET271" s="60"/>
      <c r="EU271" s="60"/>
      <c r="EV271" s="60"/>
      <c r="EW271" s="60"/>
      <c r="EX271" s="60"/>
      <c r="EY271" s="60"/>
      <c r="EZ271" s="60"/>
      <c r="FA271" s="60"/>
      <c r="FB271" s="60"/>
      <c r="FC271" s="60"/>
      <c r="FD271" s="60"/>
      <c r="FE271" s="60"/>
      <c r="FF271" s="60"/>
      <c r="FG271" s="60"/>
      <c r="FH271" s="60"/>
      <c r="FI271" s="60"/>
      <c r="FJ271" s="60"/>
      <c r="FK271" s="60"/>
      <c r="FL271" s="60"/>
      <c r="FM271" s="60"/>
      <c r="FN271" s="60"/>
      <c r="FO271" s="60"/>
      <c r="FP271" s="60"/>
      <c r="FQ271" s="60"/>
      <c r="FR271" s="60"/>
      <c r="FS271" s="60"/>
      <c r="FT271" s="60"/>
      <c r="FU271" s="60"/>
      <c r="FV271" s="60"/>
      <c r="FW271" s="60"/>
      <c r="FX271" s="60"/>
      <c r="FY271" s="60"/>
      <c r="FZ271" s="60"/>
      <c r="GA271" s="60"/>
      <c r="GB271" s="60"/>
      <c r="GC271" s="60"/>
      <c r="GD271" s="60"/>
      <c r="GE271" s="60"/>
      <c r="GF271" s="60"/>
      <c r="GG271" s="60"/>
      <c r="GH271" s="60"/>
      <c r="GI271" s="60"/>
      <c r="GJ271" s="60"/>
      <c r="GK271" s="60"/>
      <c r="GL271" s="60"/>
      <c r="GM271" s="60"/>
      <c r="GN271" s="60"/>
      <c r="GO271" s="60"/>
      <c r="GP271" s="60"/>
      <c r="GQ271" s="60"/>
      <c r="GR271" s="60"/>
      <c r="GS271" s="60"/>
      <c r="GT271" s="60"/>
      <c r="GU271" s="60"/>
      <c r="GV271" s="60"/>
      <c r="GW271" s="60"/>
      <c r="GX271" s="60"/>
      <c r="GY271" s="60"/>
      <c r="GZ271" s="60"/>
      <c r="HA271" s="60"/>
      <c r="HB271" s="60"/>
      <c r="HC271" s="60"/>
      <c r="HD271" s="60"/>
      <c r="HE271" s="60"/>
      <c r="HF271" s="60"/>
      <c r="HG271" s="60"/>
      <c r="HH271" s="60"/>
      <c r="HI271" s="60"/>
      <c r="HJ271" s="60"/>
      <c r="HK271" s="60"/>
      <c r="HL271" s="60"/>
      <c r="HM271" s="60"/>
      <c r="HN271" s="60"/>
      <c r="HO271" s="60"/>
    </row>
    <row r="272" spans="1:223" ht="12" customHeight="1" x14ac:dyDescent="0.35">
      <c r="A272" s="61">
        <v>210</v>
      </c>
      <c r="B272" s="83">
        <v>8.1171348280030493</v>
      </c>
      <c r="C272" s="83">
        <v>8.1173610332514308</v>
      </c>
      <c r="D272" s="83">
        <v>-2.26205248379685E-4</v>
      </c>
      <c r="E272" s="83">
        <v>-5.4889061479605301E-3</v>
      </c>
      <c r="F272" s="83">
        <v>-5.5003624986487204E-3</v>
      </c>
      <c r="G272" s="83">
        <v>-5.4893949970316802E-3</v>
      </c>
      <c r="H272" s="83">
        <v>4.1613329461904196E-3</v>
      </c>
      <c r="I272" s="95">
        <v>6.3211501816261101E-8</v>
      </c>
      <c r="J272" s="83">
        <v>-3.5485115401355603E-4</v>
      </c>
      <c r="K272" s="83">
        <v>-2.2715049722754201E-4</v>
      </c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  <c r="BE272" s="60"/>
      <c r="BF272" s="60"/>
      <c r="BG272" s="60"/>
      <c r="BH272" s="60"/>
      <c r="BI272" s="60"/>
      <c r="BJ272" s="60"/>
      <c r="BK272" s="60"/>
      <c r="BL272" s="60"/>
      <c r="BM272" s="60"/>
      <c r="BN272" s="60"/>
      <c r="BO272" s="60"/>
      <c r="BP272" s="60"/>
      <c r="BQ272" s="60"/>
      <c r="BR272" s="60"/>
      <c r="BS272" s="60"/>
      <c r="BT272" s="60"/>
      <c r="BU272" s="60"/>
      <c r="BV272" s="60"/>
      <c r="BW272" s="60"/>
      <c r="BX272" s="60"/>
      <c r="BY272" s="60"/>
      <c r="BZ272" s="60"/>
      <c r="CA272" s="60"/>
      <c r="CB272" s="60"/>
      <c r="CC272" s="60"/>
      <c r="CD272" s="60"/>
      <c r="CE272" s="60"/>
      <c r="CF272" s="60"/>
      <c r="CG272" s="60"/>
      <c r="CH272" s="60"/>
      <c r="CI272" s="60"/>
      <c r="CJ272" s="60"/>
      <c r="CK272" s="60"/>
      <c r="CL272" s="60"/>
      <c r="CM272" s="60"/>
      <c r="CN272" s="60"/>
      <c r="CO272" s="60"/>
      <c r="CP272" s="60"/>
      <c r="CQ272" s="60"/>
      <c r="CR272" s="60"/>
      <c r="CS272" s="60"/>
      <c r="CT272" s="60"/>
      <c r="CU272" s="60"/>
      <c r="CV272" s="60"/>
      <c r="CW272" s="60"/>
      <c r="CX272" s="60"/>
      <c r="CY272" s="60"/>
      <c r="CZ272" s="60"/>
      <c r="DA272" s="60"/>
      <c r="DB272" s="60"/>
      <c r="DC272" s="60"/>
      <c r="DD272" s="60"/>
      <c r="DE272" s="60"/>
      <c r="DF272" s="60"/>
      <c r="DG272" s="60"/>
      <c r="DH272" s="60"/>
      <c r="DI272" s="60"/>
      <c r="DJ272" s="60"/>
      <c r="DK272" s="60"/>
      <c r="DL272" s="60"/>
      <c r="DM272" s="60"/>
      <c r="DN272" s="60"/>
      <c r="DO272" s="60"/>
      <c r="DP272" s="60"/>
      <c r="DQ272" s="60"/>
      <c r="DR272" s="60"/>
      <c r="DS272" s="60"/>
      <c r="DT272" s="60"/>
      <c r="DU272" s="60"/>
      <c r="DV272" s="60"/>
      <c r="DW272" s="60"/>
      <c r="DX272" s="60"/>
      <c r="DY272" s="60"/>
      <c r="DZ272" s="60"/>
      <c r="EA272" s="60"/>
      <c r="EB272" s="60"/>
      <c r="EC272" s="60"/>
      <c r="ED272" s="60"/>
      <c r="EE272" s="60"/>
      <c r="EF272" s="60"/>
      <c r="EG272" s="60"/>
      <c r="EH272" s="60"/>
      <c r="EI272" s="60"/>
      <c r="EJ272" s="60"/>
      <c r="EK272" s="60"/>
      <c r="EL272" s="60"/>
      <c r="EM272" s="60"/>
      <c r="EN272" s="60"/>
      <c r="EO272" s="60"/>
      <c r="EP272" s="60"/>
      <c r="EQ272" s="60"/>
      <c r="ER272" s="60"/>
      <c r="ES272" s="60"/>
      <c r="ET272" s="60"/>
      <c r="EU272" s="60"/>
      <c r="EV272" s="60"/>
      <c r="EW272" s="60"/>
      <c r="EX272" s="60"/>
      <c r="EY272" s="60"/>
      <c r="EZ272" s="60"/>
      <c r="FA272" s="60"/>
      <c r="FB272" s="60"/>
      <c r="FC272" s="60"/>
      <c r="FD272" s="60"/>
      <c r="FE272" s="60"/>
      <c r="FF272" s="60"/>
      <c r="FG272" s="60"/>
      <c r="FH272" s="60"/>
      <c r="FI272" s="60"/>
      <c r="FJ272" s="60"/>
      <c r="FK272" s="60"/>
      <c r="FL272" s="60"/>
      <c r="FM272" s="60"/>
      <c r="FN272" s="60"/>
      <c r="FO272" s="60"/>
      <c r="FP272" s="60"/>
      <c r="FQ272" s="60"/>
      <c r="FR272" s="60"/>
      <c r="FS272" s="60"/>
      <c r="FT272" s="60"/>
      <c r="FU272" s="60"/>
      <c r="FV272" s="60"/>
      <c r="FW272" s="60"/>
      <c r="FX272" s="60"/>
      <c r="FY272" s="60"/>
      <c r="FZ272" s="60"/>
      <c r="GA272" s="60"/>
      <c r="GB272" s="60"/>
      <c r="GC272" s="60"/>
      <c r="GD272" s="60"/>
      <c r="GE272" s="60"/>
      <c r="GF272" s="60"/>
      <c r="GG272" s="60"/>
      <c r="GH272" s="60"/>
      <c r="GI272" s="60"/>
      <c r="GJ272" s="60"/>
      <c r="GK272" s="60"/>
      <c r="GL272" s="60"/>
      <c r="GM272" s="60"/>
      <c r="GN272" s="60"/>
      <c r="GO272" s="60"/>
      <c r="GP272" s="60"/>
      <c r="GQ272" s="60"/>
      <c r="GR272" s="60"/>
      <c r="GS272" s="60"/>
      <c r="GT272" s="60"/>
      <c r="GU272" s="60"/>
      <c r="GV272" s="60"/>
      <c r="GW272" s="60"/>
      <c r="GX272" s="60"/>
      <c r="GY272" s="60"/>
      <c r="GZ272" s="60"/>
      <c r="HA272" s="60"/>
      <c r="HB272" s="60"/>
      <c r="HC272" s="60"/>
      <c r="HD272" s="60"/>
      <c r="HE272" s="60"/>
      <c r="HF272" s="60"/>
      <c r="HG272" s="60"/>
      <c r="HH272" s="60"/>
      <c r="HI272" s="60"/>
      <c r="HJ272" s="60"/>
      <c r="HK272" s="60"/>
      <c r="HL272" s="60"/>
      <c r="HM272" s="60"/>
      <c r="HN272" s="60"/>
      <c r="HO272" s="60"/>
    </row>
    <row r="273" spans="1:223" ht="12" customHeight="1" x14ac:dyDescent="0.35">
      <c r="A273" s="61">
        <v>211</v>
      </c>
      <c r="B273" s="83">
        <v>8.1499661926536007</v>
      </c>
      <c r="C273" s="83">
        <v>8.1351803869424497</v>
      </c>
      <c r="D273" s="83">
        <v>1.4785805711154501E-2</v>
      </c>
      <c r="E273" s="83">
        <v>0.35877991537262</v>
      </c>
      <c r="F273" s="83">
        <v>0.35950063446624603</v>
      </c>
      <c r="G273" s="83">
        <v>0.35887618818362199</v>
      </c>
      <c r="H273" s="83">
        <v>4.0055375906209298E-3</v>
      </c>
      <c r="I273" s="83">
        <v>2.5988021338824797E-4</v>
      </c>
      <c r="J273" s="83">
        <v>2.2758654738369102E-2</v>
      </c>
      <c r="K273" s="83">
        <v>1.4845268994153501E-2</v>
      </c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60"/>
      <c r="BN273" s="60"/>
      <c r="BO273" s="60"/>
      <c r="BP273" s="60"/>
      <c r="BQ273" s="60"/>
      <c r="BR273" s="60"/>
      <c r="BS273" s="60"/>
      <c r="BT273" s="60"/>
      <c r="BU273" s="60"/>
      <c r="BV273" s="60"/>
      <c r="BW273" s="60"/>
      <c r="BX273" s="60"/>
      <c r="BY273" s="60"/>
      <c r="BZ273" s="60"/>
      <c r="CA273" s="60"/>
      <c r="CB273" s="60"/>
      <c r="CC273" s="60"/>
      <c r="CD273" s="60"/>
      <c r="CE273" s="60"/>
      <c r="CF273" s="60"/>
      <c r="CG273" s="60"/>
      <c r="CH273" s="60"/>
      <c r="CI273" s="60"/>
      <c r="CJ273" s="60"/>
      <c r="CK273" s="60"/>
      <c r="CL273" s="60"/>
      <c r="CM273" s="60"/>
      <c r="CN273" s="60"/>
      <c r="CO273" s="60"/>
      <c r="CP273" s="60"/>
      <c r="CQ273" s="60"/>
      <c r="CR273" s="60"/>
      <c r="CS273" s="60"/>
      <c r="CT273" s="60"/>
      <c r="CU273" s="60"/>
      <c r="CV273" s="60"/>
      <c r="CW273" s="60"/>
      <c r="CX273" s="60"/>
      <c r="CY273" s="60"/>
      <c r="CZ273" s="60"/>
      <c r="DA273" s="60"/>
      <c r="DB273" s="60"/>
      <c r="DC273" s="60"/>
      <c r="DD273" s="60"/>
      <c r="DE273" s="60"/>
      <c r="DF273" s="60"/>
      <c r="DG273" s="60"/>
      <c r="DH273" s="60"/>
      <c r="DI273" s="60"/>
      <c r="DJ273" s="60"/>
      <c r="DK273" s="60"/>
      <c r="DL273" s="60"/>
      <c r="DM273" s="60"/>
      <c r="DN273" s="60"/>
      <c r="DO273" s="60"/>
      <c r="DP273" s="60"/>
      <c r="DQ273" s="60"/>
      <c r="DR273" s="60"/>
      <c r="DS273" s="60"/>
      <c r="DT273" s="60"/>
      <c r="DU273" s="60"/>
      <c r="DV273" s="60"/>
      <c r="DW273" s="60"/>
      <c r="DX273" s="60"/>
      <c r="DY273" s="60"/>
      <c r="DZ273" s="60"/>
      <c r="EA273" s="60"/>
      <c r="EB273" s="60"/>
      <c r="EC273" s="60"/>
      <c r="ED273" s="60"/>
      <c r="EE273" s="60"/>
      <c r="EF273" s="60"/>
      <c r="EG273" s="60"/>
      <c r="EH273" s="60"/>
      <c r="EI273" s="60"/>
      <c r="EJ273" s="60"/>
      <c r="EK273" s="60"/>
      <c r="EL273" s="60"/>
      <c r="EM273" s="60"/>
      <c r="EN273" s="60"/>
      <c r="EO273" s="60"/>
      <c r="EP273" s="60"/>
      <c r="EQ273" s="60"/>
      <c r="ER273" s="60"/>
      <c r="ES273" s="60"/>
      <c r="ET273" s="60"/>
      <c r="EU273" s="60"/>
      <c r="EV273" s="60"/>
      <c r="EW273" s="60"/>
      <c r="EX273" s="60"/>
      <c r="EY273" s="60"/>
      <c r="EZ273" s="60"/>
      <c r="FA273" s="60"/>
      <c r="FB273" s="60"/>
      <c r="FC273" s="60"/>
      <c r="FD273" s="60"/>
      <c r="FE273" s="60"/>
      <c r="FF273" s="60"/>
      <c r="FG273" s="60"/>
      <c r="FH273" s="60"/>
      <c r="FI273" s="60"/>
      <c r="FJ273" s="60"/>
      <c r="FK273" s="60"/>
      <c r="FL273" s="60"/>
      <c r="FM273" s="60"/>
      <c r="FN273" s="60"/>
      <c r="FO273" s="60"/>
      <c r="FP273" s="60"/>
      <c r="FQ273" s="60"/>
      <c r="FR273" s="60"/>
      <c r="FS273" s="60"/>
      <c r="FT273" s="60"/>
      <c r="FU273" s="60"/>
      <c r="FV273" s="60"/>
      <c r="FW273" s="60"/>
      <c r="FX273" s="60"/>
      <c r="FY273" s="60"/>
      <c r="FZ273" s="60"/>
      <c r="GA273" s="60"/>
      <c r="GB273" s="60"/>
      <c r="GC273" s="60"/>
      <c r="GD273" s="60"/>
      <c r="GE273" s="60"/>
      <c r="GF273" s="60"/>
      <c r="GG273" s="60"/>
      <c r="GH273" s="60"/>
      <c r="GI273" s="60"/>
      <c r="GJ273" s="60"/>
      <c r="GK273" s="60"/>
      <c r="GL273" s="60"/>
      <c r="GM273" s="60"/>
      <c r="GN273" s="60"/>
      <c r="GO273" s="60"/>
      <c r="GP273" s="60"/>
      <c r="GQ273" s="60"/>
      <c r="GR273" s="60"/>
      <c r="GS273" s="60"/>
      <c r="GT273" s="60"/>
      <c r="GU273" s="60"/>
      <c r="GV273" s="60"/>
      <c r="GW273" s="60"/>
      <c r="GX273" s="60"/>
      <c r="GY273" s="60"/>
      <c r="GZ273" s="60"/>
      <c r="HA273" s="60"/>
      <c r="HB273" s="60"/>
      <c r="HC273" s="60"/>
      <c r="HD273" s="60"/>
      <c r="HE273" s="60"/>
      <c r="HF273" s="60"/>
      <c r="HG273" s="60"/>
      <c r="HH273" s="60"/>
      <c r="HI273" s="60"/>
      <c r="HJ273" s="60"/>
      <c r="HK273" s="60"/>
      <c r="HL273" s="60"/>
      <c r="HM273" s="60"/>
      <c r="HN273" s="60"/>
      <c r="HO273" s="60"/>
    </row>
    <row r="274" spans="1:223" ht="12" customHeight="1" x14ac:dyDescent="0.35">
      <c r="A274" s="61">
        <v>212</v>
      </c>
      <c r="B274" s="83">
        <v>8.1501552372402504</v>
      </c>
      <c r="C274" s="83">
        <v>8.1399622846108208</v>
      </c>
      <c r="D274" s="83">
        <v>1.01929526294278E-2</v>
      </c>
      <c r="E274" s="83">
        <v>0.24733360854487199</v>
      </c>
      <c r="F274" s="83">
        <v>0.24784524289576901</v>
      </c>
      <c r="G274" s="83">
        <v>0.24738130722471299</v>
      </c>
      <c r="H274" s="83">
        <v>4.1243983856657602E-3</v>
      </c>
      <c r="I274" s="83">
        <v>1.2719987808920599E-4</v>
      </c>
      <c r="J274" s="83">
        <v>1.5920057718333401E-2</v>
      </c>
      <c r="K274" s="83">
        <v>1.02351665337566E-2</v>
      </c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60"/>
      <c r="BO274" s="60"/>
      <c r="BP274" s="60"/>
      <c r="BQ274" s="60"/>
      <c r="BR274" s="60"/>
      <c r="BS274" s="60"/>
      <c r="BT274" s="60"/>
      <c r="BU274" s="60"/>
      <c r="BV274" s="60"/>
      <c r="BW274" s="60"/>
      <c r="BX274" s="60"/>
      <c r="BY274" s="60"/>
      <c r="BZ274" s="60"/>
      <c r="CA274" s="60"/>
      <c r="CB274" s="60"/>
      <c r="CC274" s="60"/>
      <c r="CD274" s="60"/>
      <c r="CE274" s="60"/>
      <c r="CF274" s="60"/>
      <c r="CG274" s="60"/>
      <c r="CH274" s="60"/>
      <c r="CI274" s="60"/>
      <c r="CJ274" s="60"/>
      <c r="CK274" s="60"/>
      <c r="CL274" s="60"/>
      <c r="CM274" s="60"/>
      <c r="CN274" s="60"/>
      <c r="CO274" s="60"/>
      <c r="CP274" s="60"/>
      <c r="CQ274" s="60"/>
      <c r="CR274" s="60"/>
      <c r="CS274" s="60"/>
      <c r="CT274" s="60"/>
      <c r="CU274" s="60"/>
      <c r="CV274" s="60"/>
      <c r="CW274" s="60"/>
      <c r="CX274" s="60"/>
      <c r="CY274" s="60"/>
      <c r="CZ274" s="60"/>
      <c r="DA274" s="60"/>
      <c r="DB274" s="60"/>
      <c r="DC274" s="60"/>
      <c r="DD274" s="60"/>
      <c r="DE274" s="60"/>
      <c r="DF274" s="60"/>
      <c r="DG274" s="60"/>
      <c r="DH274" s="60"/>
      <c r="DI274" s="60"/>
      <c r="DJ274" s="60"/>
      <c r="DK274" s="60"/>
      <c r="DL274" s="60"/>
      <c r="DM274" s="60"/>
      <c r="DN274" s="60"/>
      <c r="DO274" s="60"/>
      <c r="DP274" s="60"/>
      <c r="DQ274" s="60"/>
      <c r="DR274" s="60"/>
      <c r="DS274" s="60"/>
      <c r="DT274" s="60"/>
      <c r="DU274" s="60"/>
      <c r="DV274" s="60"/>
      <c r="DW274" s="60"/>
      <c r="DX274" s="60"/>
      <c r="DY274" s="60"/>
      <c r="DZ274" s="60"/>
      <c r="EA274" s="60"/>
      <c r="EB274" s="60"/>
      <c r="EC274" s="60"/>
      <c r="ED274" s="60"/>
      <c r="EE274" s="60"/>
      <c r="EF274" s="60"/>
      <c r="EG274" s="60"/>
      <c r="EH274" s="60"/>
      <c r="EI274" s="60"/>
      <c r="EJ274" s="60"/>
      <c r="EK274" s="60"/>
      <c r="EL274" s="60"/>
      <c r="EM274" s="60"/>
      <c r="EN274" s="60"/>
      <c r="EO274" s="60"/>
      <c r="EP274" s="60"/>
      <c r="EQ274" s="60"/>
      <c r="ER274" s="60"/>
      <c r="ES274" s="60"/>
      <c r="ET274" s="60"/>
      <c r="EU274" s="60"/>
      <c r="EV274" s="60"/>
      <c r="EW274" s="60"/>
      <c r="EX274" s="60"/>
      <c r="EY274" s="60"/>
      <c r="EZ274" s="60"/>
      <c r="FA274" s="60"/>
      <c r="FB274" s="60"/>
      <c r="FC274" s="60"/>
      <c r="FD274" s="60"/>
      <c r="FE274" s="60"/>
      <c r="FF274" s="60"/>
      <c r="FG274" s="60"/>
      <c r="FH274" s="60"/>
      <c r="FI274" s="60"/>
      <c r="FJ274" s="60"/>
      <c r="FK274" s="60"/>
      <c r="FL274" s="60"/>
      <c r="FM274" s="60"/>
      <c r="FN274" s="60"/>
      <c r="FO274" s="60"/>
      <c r="FP274" s="60"/>
      <c r="FQ274" s="60"/>
      <c r="FR274" s="60"/>
      <c r="FS274" s="60"/>
      <c r="FT274" s="60"/>
      <c r="FU274" s="60"/>
      <c r="FV274" s="60"/>
      <c r="FW274" s="60"/>
      <c r="FX274" s="60"/>
      <c r="FY274" s="60"/>
      <c r="FZ274" s="60"/>
      <c r="GA274" s="60"/>
      <c r="GB274" s="60"/>
      <c r="GC274" s="60"/>
      <c r="GD274" s="60"/>
      <c r="GE274" s="60"/>
      <c r="GF274" s="60"/>
      <c r="GG274" s="60"/>
      <c r="GH274" s="60"/>
      <c r="GI274" s="60"/>
      <c r="GJ274" s="60"/>
      <c r="GK274" s="60"/>
      <c r="GL274" s="60"/>
      <c r="GM274" s="60"/>
      <c r="GN274" s="60"/>
      <c r="GO274" s="60"/>
      <c r="GP274" s="60"/>
      <c r="GQ274" s="60"/>
      <c r="GR274" s="60"/>
      <c r="GS274" s="60"/>
      <c r="GT274" s="60"/>
      <c r="GU274" s="60"/>
      <c r="GV274" s="60"/>
      <c r="GW274" s="60"/>
      <c r="GX274" s="60"/>
      <c r="GY274" s="60"/>
      <c r="GZ274" s="60"/>
      <c r="HA274" s="60"/>
      <c r="HB274" s="60"/>
      <c r="HC274" s="60"/>
      <c r="HD274" s="60"/>
      <c r="HE274" s="60"/>
      <c r="HF274" s="60"/>
      <c r="HG274" s="60"/>
      <c r="HH274" s="60"/>
      <c r="HI274" s="60"/>
      <c r="HJ274" s="60"/>
      <c r="HK274" s="60"/>
      <c r="HL274" s="60"/>
      <c r="HM274" s="60"/>
      <c r="HN274" s="60"/>
      <c r="HO274" s="60"/>
    </row>
    <row r="275" spans="1:223" ht="12" customHeight="1" x14ac:dyDescent="0.35">
      <c r="A275" s="61">
        <v>213</v>
      </c>
      <c r="B275" s="83">
        <v>8.1491248349710901</v>
      </c>
      <c r="C275" s="83">
        <v>8.1369461093414603</v>
      </c>
      <c r="D275" s="83">
        <v>1.21787256296297E-2</v>
      </c>
      <c r="E275" s="83">
        <v>0.29551870463498298</v>
      </c>
      <c r="F275" s="83">
        <v>0.29611769172383501</v>
      </c>
      <c r="G275" s="83">
        <v>0.29557886120777299</v>
      </c>
      <c r="H275" s="83">
        <v>4.0415097767504604E-3</v>
      </c>
      <c r="I275" s="83">
        <v>1.77910307604364E-4</v>
      </c>
      <c r="J275" s="83">
        <v>1.8828883543925999E-2</v>
      </c>
      <c r="K275" s="83">
        <v>1.22281458004337E-2</v>
      </c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60"/>
      <c r="BP275" s="60"/>
      <c r="BQ275" s="60"/>
      <c r="BR275" s="60"/>
      <c r="BS275" s="60"/>
      <c r="BT275" s="60"/>
      <c r="BU275" s="60"/>
      <c r="BV275" s="60"/>
      <c r="BW275" s="60"/>
      <c r="BX275" s="60"/>
      <c r="BY275" s="60"/>
      <c r="BZ275" s="60"/>
      <c r="CA275" s="60"/>
      <c r="CB275" s="60"/>
      <c r="CC275" s="60"/>
      <c r="CD275" s="60"/>
      <c r="CE275" s="60"/>
      <c r="CF275" s="60"/>
      <c r="CG275" s="60"/>
      <c r="CH275" s="60"/>
      <c r="CI275" s="60"/>
      <c r="CJ275" s="60"/>
      <c r="CK275" s="60"/>
      <c r="CL275" s="60"/>
      <c r="CM275" s="60"/>
      <c r="CN275" s="60"/>
      <c r="CO275" s="60"/>
      <c r="CP275" s="60"/>
      <c r="CQ275" s="60"/>
      <c r="CR275" s="60"/>
      <c r="CS275" s="60"/>
      <c r="CT275" s="60"/>
      <c r="CU275" s="60"/>
      <c r="CV275" s="60"/>
      <c r="CW275" s="60"/>
      <c r="CX275" s="60"/>
      <c r="CY275" s="60"/>
      <c r="CZ275" s="60"/>
      <c r="DA275" s="60"/>
      <c r="DB275" s="60"/>
      <c r="DC275" s="60"/>
      <c r="DD275" s="60"/>
      <c r="DE275" s="60"/>
      <c r="DF275" s="60"/>
      <c r="DG275" s="60"/>
      <c r="DH275" s="60"/>
      <c r="DI275" s="60"/>
      <c r="DJ275" s="60"/>
      <c r="DK275" s="60"/>
      <c r="DL275" s="60"/>
      <c r="DM275" s="60"/>
      <c r="DN275" s="60"/>
      <c r="DO275" s="60"/>
      <c r="DP275" s="60"/>
      <c r="DQ275" s="60"/>
      <c r="DR275" s="60"/>
      <c r="DS275" s="60"/>
      <c r="DT275" s="60"/>
      <c r="DU275" s="60"/>
      <c r="DV275" s="60"/>
      <c r="DW275" s="60"/>
      <c r="DX275" s="60"/>
      <c r="DY275" s="60"/>
      <c r="DZ275" s="60"/>
      <c r="EA275" s="60"/>
      <c r="EB275" s="60"/>
      <c r="EC275" s="60"/>
      <c r="ED275" s="60"/>
      <c r="EE275" s="60"/>
      <c r="EF275" s="60"/>
      <c r="EG275" s="60"/>
      <c r="EH275" s="60"/>
      <c r="EI275" s="60"/>
      <c r="EJ275" s="60"/>
      <c r="EK275" s="60"/>
      <c r="EL275" s="60"/>
      <c r="EM275" s="60"/>
      <c r="EN275" s="60"/>
      <c r="EO275" s="60"/>
      <c r="EP275" s="60"/>
      <c r="EQ275" s="60"/>
      <c r="ER275" s="60"/>
      <c r="ES275" s="60"/>
      <c r="ET275" s="60"/>
      <c r="EU275" s="60"/>
      <c r="EV275" s="60"/>
      <c r="EW275" s="60"/>
      <c r="EX275" s="60"/>
      <c r="EY275" s="60"/>
      <c r="EZ275" s="60"/>
      <c r="FA275" s="60"/>
      <c r="FB275" s="60"/>
      <c r="FC275" s="60"/>
      <c r="FD275" s="60"/>
      <c r="FE275" s="60"/>
      <c r="FF275" s="60"/>
      <c r="FG275" s="60"/>
      <c r="FH275" s="60"/>
      <c r="FI275" s="60"/>
      <c r="FJ275" s="60"/>
      <c r="FK275" s="60"/>
      <c r="FL275" s="60"/>
      <c r="FM275" s="60"/>
      <c r="FN275" s="60"/>
      <c r="FO275" s="60"/>
      <c r="FP275" s="60"/>
      <c r="FQ275" s="60"/>
      <c r="FR275" s="60"/>
      <c r="FS275" s="60"/>
      <c r="FT275" s="60"/>
      <c r="FU275" s="60"/>
      <c r="FV275" s="60"/>
      <c r="FW275" s="60"/>
      <c r="FX275" s="60"/>
      <c r="FY275" s="60"/>
      <c r="FZ275" s="60"/>
      <c r="GA275" s="60"/>
      <c r="GB275" s="60"/>
      <c r="GC275" s="60"/>
      <c r="GD275" s="60"/>
      <c r="GE275" s="60"/>
      <c r="GF275" s="60"/>
      <c r="GG275" s="60"/>
      <c r="GH275" s="60"/>
      <c r="GI275" s="60"/>
      <c r="GJ275" s="60"/>
      <c r="GK275" s="60"/>
      <c r="GL275" s="60"/>
      <c r="GM275" s="60"/>
      <c r="GN275" s="60"/>
      <c r="GO275" s="60"/>
      <c r="GP275" s="60"/>
      <c r="GQ275" s="60"/>
      <c r="GR275" s="60"/>
      <c r="GS275" s="60"/>
      <c r="GT275" s="60"/>
      <c r="GU275" s="60"/>
      <c r="GV275" s="60"/>
      <c r="GW275" s="60"/>
      <c r="GX275" s="60"/>
      <c r="GY275" s="60"/>
      <c r="GZ275" s="60"/>
      <c r="HA275" s="60"/>
      <c r="HB275" s="60"/>
      <c r="HC275" s="60"/>
      <c r="HD275" s="60"/>
      <c r="HE275" s="60"/>
      <c r="HF275" s="60"/>
      <c r="HG275" s="60"/>
      <c r="HH275" s="60"/>
      <c r="HI275" s="60"/>
      <c r="HJ275" s="60"/>
      <c r="HK275" s="60"/>
      <c r="HL275" s="60"/>
      <c r="HM275" s="60"/>
      <c r="HN275" s="60"/>
      <c r="HO275" s="60"/>
    </row>
    <row r="276" spans="1:223" ht="12" customHeight="1" x14ac:dyDescent="0.35">
      <c r="A276" s="61">
        <v>214</v>
      </c>
      <c r="B276" s="83">
        <v>8.1806037423920603</v>
      </c>
      <c r="C276" s="83">
        <v>8.1835335219928194</v>
      </c>
      <c r="D276" s="83">
        <v>-2.9297796007572399E-3</v>
      </c>
      <c r="E276" s="83">
        <v>-7.1091565637652093E-2</v>
      </c>
      <c r="F276" s="83">
        <v>-7.1389864613591203E-2</v>
      </c>
      <c r="G276" s="83">
        <v>-7.1248235146119304E-2</v>
      </c>
      <c r="H276" s="83">
        <v>8.3394404480368299E-3</v>
      </c>
      <c r="I276" s="95">
        <v>2.1429744444761499E-5</v>
      </c>
      <c r="J276" s="83">
        <v>-6.5337279373164203E-3</v>
      </c>
      <c r="K276" s="83">
        <v>-2.9544177919921802E-3</v>
      </c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60"/>
      <c r="BQ276" s="60"/>
      <c r="BR276" s="60"/>
      <c r="BS276" s="60"/>
      <c r="BT276" s="60"/>
      <c r="BU276" s="60"/>
      <c r="BV276" s="60"/>
      <c r="BW276" s="60"/>
      <c r="BX276" s="60"/>
      <c r="BY276" s="60"/>
      <c r="BZ276" s="60"/>
      <c r="CA276" s="60"/>
      <c r="CB276" s="60"/>
      <c r="CC276" s="60"/>
      <c r="CD276" s="60"/>
      <c r="CE276" s="60"/>
      <c r="CF276" s="60"/>
      <c r="CG276" s="60"/>
      <c r="CH276" s="60"/>
      <c r="CI276" s="60"/>
      <c r="CJ276" s="60"/>
      <c r="CK276" s="60"/>
      <c r="CL276" s="60"/>
      <c r="CM276" s="60"/>
      <c r="CN276" s="60"/>
      <c r="CO276" s="60"/>
      <c r="CP276" s="60"/>
      <c r="CQ276" s="60"/>
      <c r="CR276" s="60"/>
      <c r="CS276" s="60"/>
      <c r="CT276" s="60"/>
      <c r="CU276" s="60"/>
      <c r="CV276" s="60"/>
      <c r="CW276" s="60"/>
      <c r="CX276" s="60"/>
      <c r="CY276" s="60"/>
      <c r="CZ276" s="60"/>
      <c r="DA276" s="60"/>
      <c r="DB276" s="60"/>
      <c r="DC276" s="60"/>
      <c r="DD276" s="60"/>
      <c r="DE276" s="60"/>
      <c r="DF276" s="60"/>
      <c r="DG276" s="60"/>
      <c r="DH276" s="60"/>
      <c r="DI276" s="60"/>
      <c r="DJ276" s="60"/>
      <c r="DK276" s="60"/>
      <c r="DL276" s="60"/>
      <c r="DM276" s="60"/>
      <c r="DN276" s="60"/>
      <c r="DO276" s="60"/>
      <c r="DP276" s="60"/>
      <c r="DQ276" s="60"/>
      <c r="DR276" s="60"/>
      <c r="DS276" s="60"/>
      <c r="DT276" s="60"/>
      <c r="DU276" s="60"/>
      <c r="DV276" s="60"/>
      <c r="DW276" s="60"/>
      <c r="DX276" s="60"/>
      <c r="DY276" s="60"/>
      <c r="DZ276" s="60"/>
      <c r="EA276" s="60"/>
      <c r="EB276" s="60"/>
      <c r="EC276" s="60"/>
      <c r="ED276" s="60"/>
      <c r="EE276" s="60"/>
      <c r="EF276" s="60"/>
      <c r="EG276" s="60"/>
      <c r="EH276" s="60"/>
      <c r="EI276" s="60"/>
      <c r="EJ276" s="60"/>
      <c r="EK276" s="60"/>
      <c r="EL276" s="60"/>
      <c r="EM276" s="60"/>
      <c r="EN276" s="60"/>
      <c r="EO276" s="60"/>
      <c r="EP276" s="60"/>
      <c r="EQ276" s="60"/>
      <c r="ER276" s="60"/>
      <c r="ES276" s="60"/>
      <c r="ET276" s="60"/>
      <c r="EU276" s="60"/>
      <c r="EV276" s="60"/>
      <c r="EW276" s="60"/>
      <c r="EX276" s="60"/>
      <c r="EY276" s="60"/>
      <c r="EZ276" s="60"/>
      <c r="FA276" s="60"/>
      <c r="FB276" s="60"/>
      <c r="FC276" s="60"/>
      <c r="FD276" s="60"/>
      <c r="FE276" s="60"/>
      <c r="FF276" s="60"/>
      <c r="FG276" s="60"/>
      <c r="FH276" s="60"/>
      <c r="FI276" s="60"/>
      <c r="FJ276" s="60"/>
      <c r="FK276" s="60"/>
      <c r="FL276" s="60"/>
      <c r="FM276" s="60"/>
      <c r="FN276" s="60"/>
      <c r="FO276" s="60"/>
      <c r="FP276" s="60"/>
      <c r="FQ276" s="60"/>
      <c r="FR276" s="60"/>
      <c r="FS276" s="60"/>
      <c r="FT276" s="60"/>
      <c r="FU276" s="60"/>
      <c r="FV276" s="60"/>
      <c r="FW276" s="60"/>
      <c r="FX276" s="60"/>
      <c r="FY276" s="60"/>
      <c r="FZ276" s="60"/>
      <c r="GA276" s="60"/>
      <c r="GB276" s="60"/>
      <c r="GC276" s="60"/>
      <c r="GD276" s="60"/>
      <c r="GE276" s="60"/>
      <c r="GF276" s="60"/>
      <c r="GG276" s="60"/>
      <c r="GH276" s="60"/>
      <c r="GI276" s="60"/>
      <c r="GJ276" s="60"/>
      <c r="GK276" s="60"/>
      <c r="GL276" s="60"/>
      <c r="GM276" s="60"/>
      <c r="GN276" s="60"/>
      <c r="GO276" s="60"/>
      <c r="GP276" s="60"/>
      <c r="GQ276" s="60"/>
      <c r="GR276" s="60"/>
      <c r="GS276" s="60"/>
      <c r="GT276" s="60"/>
      <c r="GU276" s="60"/>
      <c r="GV276" s="60"/>
      <c r="GW276" s="60"/>
      <c r="GX276" s="60"/>
      <c r="GY276" s="60"/>
      <c r="GZ276" s="60"/>
      <c r="HA276" s="60"/>
      <c r="HB276" s="60"/>
      <c r="HC276" s="60"/>
      <c r="HD276" s="60"/>
      <c r="HE276" s="60"/>
      <c r="HF276" s="60"/>
      <c r="HG276" s="60"/>
      <c r="HH276" s="60"/>
      <c r="HI276" s="60"/>
      <c r="HJ276" s="60"/>
      <c r="HK276" s="60"/>
      <c r="HL276" s="60"/>
      <c r="HM276" s="60"/>
      <c r="HN276" s="60"/>
      <c r="HO276" s="60"/>
    </row>
    <row r="277" spans="1:223" ht="12" customHeight="1" x14ac:dyDescent="0.35">
      <c r="A277" s="61">
        <v>215</v>
      </c>
      <c r="B277" s="83">
        <v>8.1779016722839906</v>
      </c>
      <c r="C277" s="83">
        <v>8.1844398593394097</v>
      </c>
      <c r="D277" s="83">
        <v>-6.5381870554244203E-3</v>
      </c>
      <c r="E277" s="83">
        <v>-0.158650143540427</v>
      </c>
      <c r="F277" s="83">
        <v>-0.15932769501017699</v>
      </c>
      <c r="G277" s="83">
        <v>-0.15901803389466099</v>
      </c>
      <c r="H277" s="83">
        <v>8.4870468210941994E-3</v>
      </c>
      <c r="I277" s="83">
        <v>1.08645253280333E-4</v>
      </c>
      <c r="J277" s="83">
        <v>-1.47121275836785E-2</v>
      </c>
      <c r="K277" s="83">
        <v>-6.59415193161343E-3</v>
      </c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60"/>
      <c r="BR277" s="60"/>
      <c r="BS277" s="60"/>
      <c r="BT277" s="60"/>
      <c r="BU277" s="60"/>
      <c r="BV277" s="60"/>
      <c r="BW277" s="60"/>
      <c r="BX277" s="60"/>
      <c r="BY277" s="60"/>
      <c r="BZ277" s="60"/>
      <c r="CA277" s="60"/>
      <c r="CB277" s="60"/>
      <c r="CC277" s="60"/>
      <c r="CD277" s="60"/>
      <c r="CE277" s="60"/>
      <c r="CF277" s="60"/>
      <c r="CG277" s="60"/>
      <c r="CH277" s="60"/>
      <c r="CI277" s="60"/>
      <c r="CJ277" s="60"/>
      <c r="CK277" s="60"/>
      <c r="CL277" s="60"/>
      <c r="CM277" s="60"/>
      <c r="CN277" s="60"/>
      <c r="CO277" s="60"/>
      <c r="CP277" s="60"/>
      <c r="CQ277" s="60"/>
      <c r="CR277" s="60"/>
      <c r="CS277" s="60"/>
      <c r="CT277" s="60"/>
      <c r="CU277" s="60"/>
      <c r="CV277" s="60"/>
      <c r="CW277" s="60"/>
      <c r="CX277" s="60"/>
      <c r="CY277" s="60"/>
      <c r="CZ277" s="60"/>
      <c r="DA277" s="60"/>
      <c r="DB277" s="60"/>
      <c r="DC277" s="60"/>
      <c r="DD277" s="60"/>
      <c r="DE277" s="60"/>
      <c r="DF277" s="60"/>
      <c r="DG277" s="60"/>
      <c r="DH277" s="60"/>
      <c r="DI277" s="60"/>
      <c r="DJ277" s="60"/>
      <c r="DK277" s="60"/>
      <c r="DL277" s="60"/>
      <c r="DM277" s="60"/>
      <c r="DN277" s="60"/>
      <c r="DO277" s="60"/>
      <c r="DP277" s="60"/>
      <c r="DQ277" s="60"/>
      <c r="DR277" s="60"/>
      <c r="DS277" s="60"/>
      <c r="DT277" s="60"/>
      <c r="DU277" s="60"/>
      <c r="DV277" s="60"/>
      <c r="DW277" s="60"/>
      <c r="DX277" s="60"/>
      <c r="DY277" s="60"/>
      <c r="DZ277" s="60"/>
      <c r="EA277" s="60"/>
      <c r="EB277" s="60"/>
      <c r="EC277" s="60"/>
      <c r="ED277" s="60"/>
      <c r="EE277" s="60"/>
      <c r="EF277" s="60"/>
      <c r="EG277" s="60"/>
      <c r="EH277" s="60"/>
      <c r="EI277" s="60"/>
      <c r="EJ277" s="60"/>
      <c r="EK277" s="60"/>
      <c r="EL277" s="60"/>
      <c r="EM277" s="60"/>
      <c r="EN277" s="60"/>
      <c r="EO277" s="60"/>
      <c r="EP277" s="60"/>
      <c r="EQ277" s="60"/>
      <c r="ER277" s="60"/>
      <c r="ES277" s="60"/>
      <c r="ET277" s="60"/>
      <c r="EU277" s="60"/>
      <c r="EV277" s="60"/>
      <c r="EW277" s="60"/>
      <c r="EX277" s="60"/>
      <c r="EY277" s="60"/>
      <c r="EZ277" s="60"/>
      <c r="FA277" s="60"/>
      <c r="FB277" s="60"/>
      <c r="FC277" s="60"/>
      <c r="FD277" s="60"/>
      <c r="FE277" s="60"/>
      <c r="FF277" s="60"/>
      <c r="FG277" s="60"/>
      <c r="FH277" s="60"/>
      <c r="FI277" s="60"/>
      <c r="FJ277" s="60"/>
      <c r="FK277" s="60"/>
      <c r="FL277" s="60"/>
      <c r="FM277" s="60"/>
      <c r="FN277" s="60"/>
      <c r="FO277" s="60"/>
      <c r="FP277" s="60"/>
      <c r="FQ277" s="60"/>
      <c r="FR277" s="60"/>
      <c r="FS277" s="60"/>
      <c r="FT277" s="60"/>
      <c r="FU277" s="60"/>
      <c r="FV277" s="60"/>
      <c r="FW277" s="60"/>
      <c r="FX277" s="60"/>
      <c r="FY277" s="60"/>
      <c r="FZ277" s="60"/>
      <c r="GA277" s="60"/>
      <c r="GB277" s="60"/>
      <c r="GC277" s="60"/>
      <c r="GD277" s="60"/>
      <c r="GE277" s="60"/>
      <c r="GF277" s="60"/>
      <c r="GG277" s="60"/>
      <c r="GH277" s="60"/>
      <c r="GI277" s="60"/>
      <c r="GJ277" s="60"/>
      <c r="GK277" s="60"/>
      <c r="GL277" s="60"/>
      <c r="GM277" s="60"/>
      <c r="GN277" s="60"/>
      <c r="GO277" s="60"/>
      <c r="GP277" s="60"/>
      <c r="GQ277" s="60"/>
      <c r="GR277" s="60"/>
      <c r="GS277" s="60"/>
      <c r="GT277" s="60"/>
      <c r="GU277" s="60"/>
      <c r="GV277" s="60"/>
      <c r="GW277" s="60"/>
      <c r="GX277" s="60"/>
      <c r="GY277" s="60"/>
      <c r="GZ277" s="60"/>
      <c r="HA277" s="60"/>
      <c r="HB277" s="60"/>
      <c r="HC277" s="60"/>
      <c r="HD277" s="60"/>
      <c r="HE277" s="60"/>
      <c r="HF277" s="60"/>
      <c r="HG277" s="60"/>
      <c r="HH277" s="60"/>
      <c r="HI277" s="60"/>
      <c r="HJ277" s="60"/>
      <c r="HK277" s="60"/>
      <c r="HL277" s="60"/>
      <c r="HM277" s="60"/>
      <c r="HN277" s="60"/>
      <c r="HO277" s="60"/>
    </row>
    <row r="278" spans="1:223" ht="12" customHeight="1" x14ac:dyDescent="0.35">
      <c r="A278" s="61">
        <v>216</v>
      </c>
      <c r="B278" s="83">
        <v>8.1754704234691093</v>
      </c>
      <c r="C278" s="83">
        <v>8.1737182352206101</v>
      </c>
      <c r="D278" s="83">
        <v>1.7521882484992099E-3</v>
      </c>
      <c r="E278" s="83">
        <v>4.2517125126241E-2</v>
      </c>
      <c r="F278" s="83">
        <v>4.2664516097975898E-2</v>
      </c>
      <c r="G278" s="83">
        <v>4.2579596597216898E-2</v>
      </c>
      <c r="H278" s="83">
        <v>6.8973654492947003E-3</v>
      </c>
      <c r="I278" s="95">
        <v>6.3211013832858101E-6</v>
      </c>
      <c r="J278" s="83">
        <v>3.5485104962467099E-3</v>
      </c>
      <c r="K278" s="83">
        <v>1.7643576681194901E-3</v>
      </c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  <c r="BQ278" s="60"/>
      <c r="BR278" s="60"/>
      <c r="BS278" s="60"/>
      <c r="BT278" s="60"/>
      <c r="BU278" s="60"/>
      <c r="BV278" s="60"/>
      <c r="BW278" s="60"/>
      <c r="BX278" s="60"/>
      <c r="BY278" s="60"/>
      <c r="BZ278" s="60"/>
      <c r="CA278" s="60"/>
      <c r="CB278" s="60"/>
      <c r="CC278" s="60"/>
      <c r="CD278" s="60"/>
      <c r="CE278" s="60"/>
      <c r="CF278" s="60"/>
      <c r="CG278" s="60"/>
      <c r="CH278" s="60"/>
      <c r="CI278" s="60"/>
      <c r="CJ278" s="60"/>
      <c r="CK278" s="60"/>
      <c r="CL278" s="60"/>
      <c r="CM278" s="60"/>
      <c r="CN278" s="60"/>
      <c r="CO278" s="60"/>
      <c r="CP278" s="60"/>
      <c r="CQ278" s="60"/>
      <c r="CR278" s="60"/>
      <c r="CS278" s="60"/>
      <c r="CT278" s="60"/>
      <c r="CU278" s="60"/>
      <c r="CV278" s="60"/>
      <c r="CW278" s="60"/>
      <c r="CX278" s="60"/>
      <c r="CY278" s="60"/>
      <c r="CZ278" s="60"/>
      <c r="DA278" s="60"/>
      <c r="DB278" s="60"/>
      <c r="DC278" s="60"/>
      <c r="DD278" s="60"/>
      <c r="DE278" s="60"/>
      <c r="DF278" s="60"/>
      <c r="DG278" s="60"/>
      <c r="DH278" s="60"/>
      <c r="DI278" s="60"/>
      <c r="DJ278" s="60"/>
      <c r="DK278" s="60"/>
      <c r="DL278" s="60"/>
      <c r="DM278" s="60"/>
      <c r="DN278" s="60"/>
      <c r="DO278" s="60"/>
      <c r="DP278" s="60"/>
      <c r="DQ278" s="60"/>
      <c r="DR278" s="60"/>
      <c r="DS278" s="60"/>
      <c r="DT278" s="60"/>
      <c r="DU278" s="60"/>
      <c r="DV278" s="60"/>
      <c r="DW278" s="60"/>
      <c r="DX278" s="60"/>
      <c r="DY278" s="60"/>
      <c r="DZ278" s="60"/>
      <c r="EA278" s="60"/>
      <c r="EB278" s="60"/>
      <c r="EC278" s="60"/>
      <c r="ED278" s="60"/>
      <c r="EE278" s="60"/>
      <c r="EF278" s="60"/>
      <c r="EG278" s="60"/>
      <c r="EH278" s="60"/>
      <c r="EI278" s="60"/>
      <c r="EJ278" s="60"/>
      <c r="EK278" s="60"/>
      <c r="EL278" s="60"/>
      <c r="EM278" s="60"/>
      <c r="EN278" s="60"/>
      <c r="EO278" s="60"/>
      <c r="EP278" s="60"/>
      <c r="EQ278" s="60"/>
      <c r="ER278" s="60"/>
      <c r="ES278" s="60"/>
      <c r="ET278" s="60"/>
      <c r="EU278" s="60"/>
      <c r="EV278" s="60"/>
      <c r="EW278" s="60"/>
      <c r="EX278" s="60"/>
      <c r="EY278" s="60"/>
      <c r="EZ278" s="60"/>
      <c r="FA278" s="60"/>
      <c r="FB278" s="60"/>
      <c r="FC278" s="60"/>
      <c r="FD278" s="60"/>
      <c r="FE278" s="60"/>
      <c r="FF278" s="60"/>
      <c r="FG278" s="60"/>
      <c r="FH278" s="60"/>
      <c r="FI278" s="60"/>
      <c r="FJ278" s="60"/>
      <c r="FK278" s="60"/>
      <c r="FL278" s="60"/>
      <c r="FM278" s="60"/>
      <c r="FN278" s="60"/>
      <c r="FO278" s="60"/>
      <c r="FP278" s="60"/>
      <c r="FQ278" s="60"/>
      <c r="FR278" s="60"/>
      <c r="FS278" s="60"/>
      <c r="FT278" s="60"/>
      <c r="FU278" s="60"/>
      <c r="FV278" s="60"/>
      <c r="FW278" s="60"/>
      <c r="FX278" s="60"/>
      <c r="FY278" s="60"/>
      <c r="FZ278" s="60"/>
      <c r="GA278" s="60"/>
      <c r="GB278" s="60"/>
      <c r="GC278" s="60"/>
      <c r="GD278" s="60"/>
      <c r="GE278" s="60"/>
      <c r="GF278" s="60"/>
      <c r="GG278" s="60"/>
      <c r="GH278" s="60"/>
      <c r="GI278" s="60"/>
      <c r="GJ278" s="60"/>
      <c r="GK278" s="60"/>
      <c r="GL278" s="60"/>
      <c r="GM278" s="60"/>
      <c r="GN278" s="60"/>
      <c r="GO278" s="60"/>
      <c r="GP278" s="60"/>
      <c r="GQ278" s="60"/>
      <c r="GR278" s="60"/>
      <c r="GS278" s="60"/>
      <c r="GT278" s="60"/>
      <c r="GU278" s="60"/>
      <c r="GV278" s="60"/>
      <c r="GW278" s="60"/>
      <c r="GX278" s="60"/>
      <c r="GY278" s="60"/>
      <c r="GZ278" s="60"/>
      <c r="HA278" s="60"/>
      <c r="HB278" s="60"/>
      <c r="HC278" s="60"/>
      <c r="HD278" s="60"/>
      <c r="HE278" s="60"/>
      <c r="HF278" s="60"/>
      <c r="HG278" s="60"/>
      <c r="HH278" s="60"/>
      <c r="HI278" s="60"/>
      <c r="HJ278" s="60"/>
      <c r="HK278" s="60"/>
      <c r="HL278" s="60"/>
      <c r="HM278" s="60"/>
      <c r="HN278" s="60"/>
      <c r="HO278" s="60"/>
    </row>
    <row r="279" spans="1:223" ht="12" customHeight="1" x14ac:dyDescent="0.35">
      <c r="A279" s="61">
        <v>217</v>
      </c>
      <c r="B279" s="83">
        <v>8.1881752761441593</v>
      </c>
      <c r="C279" s="83">
        <v>8.2024155578118894</v>
      </c>
      <c r="D279" s="83">
        <v>-1.42402816677354E-2</v>
      </c>
      <c r="E279" s="83">
        <v>-0.34554268813217398</v>
      </c>
      <c r="F279" s="83">
        <v>-0.34762057084352199</v>
      </c>
      <c r="G279" s="83">
        <v>-0.347010950076103</v>
      </c>
      <c r="H279" s="83">
        <v>1.19191593978672E-2</v>
      </c>
      <c r="I279" s="83">
        <v>7.28843173950259E-4</v>
      </c>
      <c r="J279" s="83">
        <v>-3.8112703312907302E-2</v>
      </c>
      <c r="K279" s="83">
        <v>-1.44120613239069E-2</v>
      </c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  <c r="BE279" s="60"/>
      <c r="BF279" s="60"/>
      <c r="BG279" s="60"/>
      <c r="BH279" s="60"/>
      <c r="BI279" s="60"/>
      <c r="BJ279" s="60"/>
      <c r="BK279" s="60"/>
      <c r="BL279" s="60"/>
      <c r="BM279" s="60"/>
      <c r="BN279" s="60"/>
      <c r="BO279" s="60"/>
      <c r="BP279" s="60"/>
      <c r="BQ279" s="60"/>
      <c r="BR279" s="60"/>
      <c r="BS279" s="60"/>
      <c r="BT279" s="60"/>
      <c r="BU279" s="60"/>
      <c r="BV279" s="60"/>
      <c r="BW279" s="60"/>
      <c r="BX279" s="60"/>
      <c r="BY279" s="60"/>
      <c r="BZ279" s="60"/>
      <c r="CA279" s="60"/>
      <c r="CB279" s="60"/>
      <c r="CC279" s="60"/>
      <c r="CD279" s="60"/>
      <c r="CE279" s="60"/>
      <c r="CF279" s="60"/>
      <c r="CG279" s="60"/>
      <c r="CH279" s="60"/>
      <c r="CI279" s="60"/>
      <c r="CJ279" s="60"/>
      <c r="CK279" s="60"/>
      <c r="CL279" s="60"/>
      <c r="CM279" s="60"/>
      <c r="CN279" s="60"/>
      <c r="CO279" s="60"/>
      <c r="CP279" s="60"/>
      <c r="CQ279" s="60"/>
      <c r="CR279" s="60"/>
      <c r="CS279" s="60"/>
      <c r="CT279" s="60"/>
      <c r="CU279" s="60"/>
      <c r="CV279" s="60"/>
      <c r="CW279" s="60"/>
      <c r="CX279" s="60"/>
      <c r="CY279" s="60"/>
      <c r="CZ279" s="60"/>
      <c r="DA279" s="60"/>
      <c r="DB279" s="60"/>
      <c r="DC279" s="60"/>
      <c r="DD279" s="60"/>
      <c r="DE279" s="60"/>
      <c r="DF279" s="60"/>
      <c r="DG279" s="60"/>
      <c r="DH279" s="60"/>
      <c r="DI279" s="60"/>
      <c r="DJ279" s="60"/>
      <c r="DK279" s="60"/>
      <c r="DL279" s="60"/>
      <c r="DM279" s="60"/>
      <c r="DN279" s="60"/>
      <c r="DO279" s="60"/>
      <c r="DP279" s="60"/>
      <c r="DQ279" s="60"/>
      <c r="DR279" s="60"/>
      <c r="DS279" s="60"/>
      <c r="DT279" s="60"/>
      <c r="DU279" s="60"/>
      <c r="DV279" s="60"/>
      <c r="DW279" s="60"/>
      <c r="DX279" s="60"/>
      <c r="DY279" s="60"/>
      <c r="DZ279" s="60"/>
      <c r="EA279" s="60"/>
      <c r="EB279" s="60"/>
      <c r="EC279" s="60"/>
      <c r="ED279" s="60"/>
      <c r="EE279" s="60"/>
      <c r="EF279" s="60"/>
      <c r="EG279" s="60"/>
      <c r="EH279" s="60"/>
      <c r="EI279" s="60"/>
      <c r="EJ279" s="60"/>
      <c r="EK279" s="60"/>
      <c r="EL279" s="60"/>
      <c r="EM279" s="60"/>
      <c r="EN279" s="60"/>
      <c r="EO279" s="60"/>
      <c r="EP279" s="60"/>
      <c r="EQ279" s="60"/>
      <c r="ER279" s="60"/>
      <c r="ES279" s="60"/>
      <c r="ET279" s="60"/>
      <c r="EU279" s="60"/>
      <c r="EV279" s="60"/>
      <c r="EW279" s="60"/>
      <c r="EX279" s="60"/>
      <c r="EY279" s="60"/>
      <c r="EZ279" s="60"/>
      <c r="FA279" s="60"/>
      <c r="FB279" s="60"/>
      <c r="FC279" s="60"/>
      <c r="FD279" s="60"/>
      <c r="FE279" s="60"/>
      <c r="FF279" s="60"/>
      <c r="FG279" s="60"/>
      <c r="FH279" s="60"/>
      <c r="FI279" s="60"/>
      <c r="FJ279" s="60"/>
      <c r="FK279" s="60"/>
      <c r="FL279" s="60"/>
      <c r="FM279" s="60"/>
      <c r="FN279" s="60"/>
      <c r="FO279" s="60"/>
      <c r="FP279" s="60"/>
      <c r="FQ279" s="60"/>
      <c r="FR279" s="60"/>
      <c r="FS279" s="60"/>
      <c r="FT279" s="60"/>
      <c r="FU279" s="60"/>
      <c r="FV279" s="60"/>
      <c r="FW279" s="60"/>
      <c r="FX279" s="60"/>
      <c r="FY279" s="60"/>
      <c r="FZ279" s="60"/>
      <c r="GA279" s="60"/>
      <c r="GB279" s="60"/>
      <c r="GC279" s="60"/>
      <c r="GD279" s="60"/>
      <c r="GE279" s="60"/>
      <c r="GF279" s="60"/>
      <c r="GG279" s="60"/>
      <c r="GH279" s="60"/>
      <c r="GI279" s="60"/>
      <c r="GJ279" s="60"/>
      <c r="GK279" s="60"/>
      <c r="GL279" s="60"/>
      <c r="GM279" s="60"/>
      <c r="GN279" s="60"/>
      <c r="GO279" s="60"/>
      <c r="GP279" s="60"/>
      <c r="GQ279" s="60"/>
      <c r="GR279" s="60"/>
      <c r="GS279" s="60"/>
      <c r="GT279" s="60"/>
      <c r="GU279" s="60"/>
      <c r="GV279" s="60"/>
      <c r="GW279" s="60"/>
      <c r="GX279" s="60"/>
      <c r="GY279" s="60"/>
      <c r="GZ279" s="60"/>
      <c r="HA279" s="60"/>
      <c r="HB279" s="60"/>
      <c r="HC279" s="60"/>
      <c r="HD279" s="60"/>
      <c r="HE279" s="60"/>
      <c r="HF279" s="60"/>
      <c r="HG279" s="60"/>
      <c r="HH279" s="60"/>
      <c r="HI279" s="60"/>
      <c r="HJ279" s="60"/>
      <c r="HK279" s="60"/>
      <c r="HL279" s="60"/>
      <c r="HM279" s="60"/>
      <c r="HN279" s="60"/>
      <c r="HO279" s="60"/>
    </row>
    <row r="280" spans="1:223" ht="12" customHeight="1" x14ac:dyDescent="0.35">
      <c r="A280" s="61">
        <v>218</v>
      </c>
      <c r="B280" s="83">
        <v>8.1877246187446495</v>
      </c>
      <c r="C280" s="83">
        <v>8.2024704641754607</v>
      </c>
      <c r="D280" s="83">
        <v>-1.47458454308129E-2</v>
      </c>
      <c r="E280" s="83">
        <v>-0.35781027284658501</v>
      </c>
      <c r="F280" s="83">
        <v>-0.35996410297861497</v>
      </c>
      <c r="G280" s="83">
        <v>-0.35933909047032597</v>
      </c>
      <c r="H280" s="83">
        <v>1.1931114453206699E-2</v>
      </c>
      <c r="I280" s="83">
        <v>7.8231594034841102E-4</v>
      </c>
      <c r="J280" s="83">
        <v>-3.9486747114141199E-2</v>
      </c>
      <c r="K280" s="83">
        <v>-1.49239042403938E-2</v>
      </c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60"/>
      <c r="BP280" s="60"/>
      <c r="BQ280" s="60"/>
      <c r="BR280" s="60"/>
      <c r="BS280" s="60"/>
      <c r="BT280" s="60"/>
      <c r="BU280" s="60"/>
      <c r="BV280" s="60"/>
      <c r="BW280" s="60"/>
      <c r="BX280" s="60"/>
      <c r="BY280" s="60"/>
      <c r="BZ280" s="60"/>
      <c r="CA280" s="60"/>
      <c r="CB280" s="60"/>
      <c r="CC280" s="60"/>
      <c r="CD280" s="60"/>
      <c r="CE280" s="60"/>
      <c r="CF280" s="60"/>
      <c r="CG280" s="60"/>
      <c r="CH280" s="60"/>
      <c r="CI280" s="60"/>
      <c r="CJ280" s="60"/>
      <c r="CK280" s="60"/>
      <c r="CL280" s="60"/>
      <c r="CM280" s="60"/>
      <c r="CN280" s="60"/>
      <c r="CO280" s="60"/>
      <c r="CP280" s="60"/>
      <c r="CQ280" s="60"/>
      <c r="CR280" s="60"/>
      <c r="CS280" s="60"/>
      <c r="CT280" s="60"/>
      <c r="CU280" s="60"/>
      <c r="CV280" s="60"/>
      <c r="CW280" s="60"/>
      <c r="CX280" s="60"/>
      <c r="CY280" s="60"/>
      <c r="CZ280" s="60"/>
      <c r="DA280" s="60"/>
      <c r="DB280" s="60"/>
      <c r="DC280" s="60"/>
      <c r="DD280" s="60"/>
      <c r="DE280" s="60"/>
      <c r="DF280" s="60"/>
      <c r="DG280" s="60"/>
      <c r="DH280" s="60"/>
      <c r="DI280" s="60"/>
      <c r="DJ280" s="60"/>
      <c r="DK280" s="60"/>
      <c r="DL280" s="60"/>
      <c r="DM280" s="60"/>
      <c r="DN280" s="60"/>
      <c r="DO280" s="60"/>
      <c r="DP280" s="60"/>
      <c r="DQ280" s="60"/>
      <c r="DR280" s="60"/>
      <c r="DS280" s="60"/>
      <c r="DT280" s="60"/>
      <c r="DU280" s="60"/>
      <c r="DV280" s="60"/>
      <c r="DW280" s="60"/>
      <c r="DX280" s="60"/>
      <c r="DY280" s="60"/>
      <c r="DZ280" s="60"/>
      <c r="EA280" s="60"/>
      <c r="EB280" s="60"/>
      <c r="EC280" s="60"/>
      <c r="ED280" s="60"/>
      <c r="EE280" s="60"/>
      <c r="EF280" s="60"/>
      <c r="EG280" s="60"/>
      <c r="EH280" s="60"/>
      <c r="EI280" s="60"/>
      <c r="EJ280" s="60"/>
      <c r="EK280" s="60"/>
      <c r="EL280" s="60"/>
      <c r="EM280" s="60"/>
      <c r="EN280" s="60"/>
      <c r="EO280" s="60"/>
      <c r="EP280" s="60"/>
      <c r="EQ280" s="60"/>
      <c r="ER280" s="60"/>
      <c r="ES280" s="60"/>
      <c r="ET280" s="60"/>
      <c r="EU280" s="60"/>
      <c r="EV280" s="60"/>
      <c r="EW280" s="60"/>
      <c r="EX280" s="60"/>
      <c r="EY280" s="60"/>
      <c r="EZ280" s="60"/>
      <c r="FA280" s="60"/>
      <c r="FB280" s="60"/>
      <c r="FC280" s="60"/>
      <c r="FD280" s="60"/>
      <c r="FE280" s="60"/>
      <c r="FF280" s="60"/>
      <c r="FG280" s="60"/>
      <c r="FH280" s="60"/>
      <c r="FI280" s="60"/>
      <c r="FJ280" s="60"/>
      <c r="FK280" s="60"/>
      <c r="FL280" s="60"/>
      <c r="FM280" s="60"/>
      <c r="FN280" s="60"/>
      <c r="FO280" s="60"/>
      <c r="FP280" s="60"/>
      <c r="FQ280" s="60"/>
      <c r="FR280" s="60"/>
      <c r="FS280" s="60"/>
      <c r="FT280" s="60"/>
      <c r="FU280" s="60"/>
      <c r="FV280" s="60"/>
      <c r="FW280" s="60"/>
      <c r="FX280" s="60"/>
      <c r="FY280" s="60"/>
      <c r="FZ280" s="60"/>
      <c r="GA280" s="60"/>
      <c r="GB280" s="60"/>
      <c r="GC280" s="60"/>
      <c r="GD280" s="60"/>
      <c r="GE280" s="60"/>
      <c r="GF280" s="60"/>
      <c r="GG280" s="60"/>
      <c r="GH280" s="60"/>
      <c r="GI280" s="60"/>
      <c r="GJ280" s="60"/>
      <c r="GK280" s="60"/>
      <c r="GL280" s="60"/>
      <c r="GM280" s="60"/>
      <c r="GN280" s="60"/>
      <c r="GO280" s="60"/>
      <c r="GP280" s="60"/>
      <c r="GQ280" s="60"/>
      <c r="GR280" s="60"/>
      <c r="GS280" s="60"/>
      <c r="GT280" s="60"/>
      <c r="GU280" s="60"/>
      <c r="GV280" s="60"/>
      <c r="GW280" s="60"/>
      <c r="GX280" s="60"/>
      <c r="GY280" s="60"/>
      <c r="GZ280" s="60"/>
      <c r="HA280" s="60"/>
      <c r="HB280" s="60"/>
      <c r="HC280" s="60"/>
      <c r="HD280" s="60"/>
      <c r="HE280" s="60"/>
      <c r="HF280" s="60"/>
      <c r="HG280" s="60"/>
      <c r="HH280" s="60"/>
      <c r="HI280" s="60"/>
      <c r="HJ280" s="60"/>
      <c r="HK280" s="60"/>
      <c r="HL280" s="60"/>
      <c r="HM280" s="60"/>
      <c r="HN280" s="60"/>
      <c r="HO280" s="60"/>
    </row>
    <row r="281" spans="1:223" ht="12" customHeight="1" x14ac:dyDescent="0.35">
      <c r="A281" s="61">
        <v>219</v>
      </c>
      <c r="B281" s="83">
        <v>8.1870754263276293</v>
      </c>
      <c r="C281" s="83">
        <v>8.2024765484488995</v>
      </c>
      <c r="D281" s="83">
        <v>-1.54011221212702E-2</v>
      </c>
      <c r="E281" s="83">
        <v>-0.37371066543530701</v>
      </c>
      <c r="F281" s="83">
        <v>-0.37596045973027298</v>
      </c>
      <c r="G281" s="83">
        <v>-0.37531647842294302</v>
      </c>
      <c r="H281" s="83">
        <v>1.19324397661677E-2</v>
      </c>
      <c r="I281" s="83">
        <v>8.5348709358458398E-4</v>
      </c>
      <c r="J281" s="83">
        <v>-4.1244774889337601E-2</v>
      </c>
      <c r="K281" s="83">
        <v>-1.5587114425278201E-2</v>
      </c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60"/>
      <c r="BP281" s="60"/>
      <c r="BQ281" s="60"/>
      <c r="BR281" s="60"/>
      <c r="BS281" s="60"/>
      <c r="BT281" s="60"/>
      <c r="BU281" s="60"/>
      <c r="BV281" s="60"/>
      <c r="BW281" s="60"/>
      <c r="BX281" s="60"/>
      <c r="BY281" s="60"/>
      <c r="BZ281" s="60"/>
      <c r="CA281" s="60"/>
      <c r="CB281" s="60"/>
      <c r="CC281" s="60"/>
      <c r="CD281" s="60"/>
      <c r="CE281" s="60"/>
      <c r="CF281" s="60"/>
      <c r="CG281" s="60"/>
      <c r="CH281" s="60"/>
      <c r="CI281" s="60"/>
      <c r="CJ281" s="60"/>
      <c r="CK281" s="60"/>
      <c r="CL281" s="60"/>
      <c r="CM281" s="60"/>
      <c r="CN281" s="60"/>
      <c r="CO281" s="60"/>
      <c r="CP281" s="60"/>
      <c r="CQ281" s="60"/>
      <c r="CR281" s="60"/>
      <c r="CS281" s="60"/>
      <c r="CT281" s="60"/>
      <c r="CU281" s="60"/>
      <c r="CV281" s="60"/>
      <c r="CW281" s="60"/>
      <c r="CX281" s="60"/>
      <c r="CY281" s="60"/>
      <c r="CZ281" s="60"/>
      <c r="DA281" s="60"/>
      <c r="DB281" s="60"/>
      <c r="DC281" s="60"/>
      <c r="DD281" s="60"/>
      <c r="DE281" s="60"/>
      <c r="DF281" s="60"/>
      <c r="DG281" s="60"/>
      <c r="DH281" s="60"/>
      <c r="DI281" s="60"/>
      <c r="DJ281" s="60"/>
      <c r="DK281" s="60"/>
      <c r="DL281" s="60"/>
      <c r="DM281" s="60"/>
      <c r="DN281" s="60"/>
      <c r="DO281" s="60"/>
      <c r="DP281" s="60"/>
      <c r="DQ281" s="60"/>
      <c r="DR281" s="60"/>
      <c r="DS281" s="60"/>
      <c r="DT281" s="60"/>
      <c r="DU281" s="60"/>
      <c r="DV281" s="60"/>
      <c r="DW281" s="60"/>
      <c r="DX281" s="60"/>
      <c r="DY281" s="60"/>
      <c r="DZ281" s="60"/>
      <c r="EA281" s="60"/>
      <c r="EB281" s="60"/>
      <c r="EC281" s="60"/>
      <c r="ED281" s="60"/>
      <c r="EE281" s="60"/>
      <c r="EF281" s="60"/>
      <c r="EG281" s="60"/>
      <c r="EH281" s="60"/>
      <c r="EI281" s="60"/>
      <c r="EJ281" s="60"/>
      <c r="EK281" s="60"/>
      <c r="EL281" s="60"/>
      <c r="EM281" s="60"/>
      <c r="EN281" s="60"/>
      <c r="EO281" s="60"/>
      <c r="EP281" s="60"/>
      <c r="EQ281" s="60"/>
      <c r="ER281" s="60"/>
      <c r="ES281" s="60"/>
      <c r="ET281" s="60"/>
      <c r="EU281" s="60"/>
      <c r="EV281" s="60"/>
      <c r="EW281" s="60"/>
      <c r="EX281" s="60"/>
      <c r="EY281" s="60"/>
      <c r="EZ281" s="60"/>
      <c r="FA281" s="60"/>
      <c r="FB281" s="60"/>
      <c r="FC281" s="60"/>
      <c r="FD281" s="60"/>
      <c r="FE281" s="60"/>
      <c r="FF281" s="60"/>
      <c r="FG281" s="60"/>
      <c r="FH281" s="60"/>
      <c r="FI281" s="60"/>
      <c r="FJ281" s="60"/>
      <c r="FK281" s="60"/>
      <c r="FL281" s="60"/>
      <c r="FM281" s="60"/>
      <c r="FN281" s="60"/>
      <c r="FO281" s="60"/>
      <c r="FP281" s="60"/>
      <c r="FQ281" s="60"/>
      <c r="FR281" s="60"/>
      <c r="FS281" s="60"/>
      <c r="FT281" s="60"/>
      <c r="FU281" s="60"/>
      <c r="FV281" s="60"/>
      <c r="FW281" s="60"/>
      <c r="FX281" s="60"/>
      <c r="FY281" s="60"/>
      <c r="FZ281" s="60"/>
      <c r="GA281" s="60"/>
      <c r="GB281" s="60"/>
      <c r="GC281" s="60"/>
      <c r="GD281" s="60"/>
      <c r="GE281" s="60"/>
      <c r="GF281" s="60"/>
      <c r="GG281" s="60"/>
      <c r="GH281" s="60"/>
      <c r="GI281" s="60"/>
      <c r="GJ281" s="60"/>
      <c r="GK281" s="60"/>
      <c r="GL281" s="60"/>
      <c r="GM281" s="60"/>
      <c r="GN281" s="60"/>
      <c r="GO281" s="60"/>
      <c r="GP281" s="60"/>
      <c r="GQ281" s="60"/>
      <c r="GR281" s="60"/>
      <c r="GS281" s="60"/>
      <c r="GT281" s="60"/>
      <c r="GU281" s="60"/>
      <c r="GV281" s="60"/>
      <c r="GW281" s="60"/>
      <c r="GX281" s="60"/>
      <c r="GY281" s="60"/>
      <c r="GZ281" s="60"/>
      <c r="HA281" s="60"/>
      <c r="HB281" s="60"/>
      <c r="HC281" s="60"/>
      <c r="HD281" s="60"/>
      <c r="HE281" s="60"/>
      <c r="HF281" s="60"/>
      <c r="HG281" s="60"/>
      <c r="HH281" s="60"/>
      <c r="HI281" s="60"/>
      <c r="HJ281" s="60"/>
      <c r="HK281" s="60"/>
      <c r="HL281" s="60"/>
      <c r="HM281" s="60"/>
      <c r="HN281" s="60"/>
      <c r="HO281" s="60"/>
    </row>
    <row r="282" spans="1:223" ht="12" customHeight="1" x14ac:dyDescent="0.35">
      <c r="A282" s="61">
        <v>220</v>
      </c>
      <c r="B282" s="83">
        <v>8.1840444606582796</v>
      </c>
      <c r="C282" s="83">
        <v>8.1952150431380204</v>
      </c>
      <c r="D282" s="83">
        <v>-1.11705824797355E-2</v>
      </c>
      <c r="E282" s="83">
        <v>-0.27105595156839302</v>
      </c>
      <c r="F282" s="83">
        <v>-0.27248052770328901</v>
      </c>
      <c r="G282" s="83">
        <v>-0.27197742444883799</v>
      </c>
      <c r="H282" s="83">
        <v>1.04290180259649E-2</v>
      </c>
      <c r="I282" s="83">
        <v>3.9123474259097798E-4</v>
      </c>
      <c r="J282" s="83">
        <v>-2.79210078064361E-2</v>
      </c>
      <c r="K282" s="83">
        <v>-1.12883084520647E-2</v>
      </c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60"/>
      <c r="BP282" s="60"/>
      <c r="BQ282" s="60"/>
      <c r="BR282" s="60"/>
      <c r="BS282" s="60"/>
      <c r="BT282" s="60"/>
      <c r="BU282" s="60"/>
      <c r="BV282" s="60"/>
      <c r="BW282" s="60"/>
      <c r="BX282" s="60"/>
      <c r="BY282" s="60"/>
      <c r="BZ282" s="60"/>
      <c r="CA282" s="60"/>
      <c r="CB282" s="60"/>
      <c r="CC282" s="60"/>
      <c r="CD282" s="60"/>
      <c r="CE282" s="60"/>
      <c r="CF282" s="60"/>
      <c r="CG282" s="60"/>
      <c r="CH282" s="60"/>
      <c r="CI282" s="60"/>
      <c r="CJ282" s="60"/>
      <c r="CK282" s="60"/>
      <c r="CL282" s="60"/>
      <c r="CM282" s="60"/>
      <c r="CN282" s="60"/>
      <c r="CO282" s="60"/>
      <c r="CP282" s="60"/>
      <c r="CQ282" s="60"/>
      <c r="CR282" s="60"/>
      <c r="CS282" s="60"/>
      <c r="CT282" s="60"/>
      <c r="CU282" s="60"/>
      <c r="CV282" s="60"/>
      <c r="CW282" s="60"/>
      <c r="CX282" s="60"/>
      <c r="CY282" s="60"/>
      <c r="CZ282" s="60"/>
      <c r="DA282" s="60"/>
      <c r="DB282" s="60"/>
      <c r="DC282" s="60"/>
      <c r="DD282" s="60"/>
      <c r="DE282" s="60"/>
      <c r="DF282" s="60"/>
      <c r="DG282" s="60"/>
      <c r="DH282" s="60"/>
      <c r="DI282" s="60"/>
      <c r="DJ282" s="60"/>
      <c r="DK282" s="60"/>
      <c r="DL282" s="60"/>
      <c r="DM282" s="60"/>
      <c r="DN282" s="60"/>
      <c r="DO282" s="60"/>
      <c r="DP282" s="60"/>
      <c r="DQ282" s="60"/>
      <c r="DR282" s="60"/>
      <c r="DS282" s="60"/>
      <c r="DT282" s="60"/>
      <c r="DU282" s="60"/>
      <c r="DV282" s="60"/>
      <c r="DW282" s="60"/>
      <c r="DX282" s="60"/>
      <c r="DY282" s="60"/>
      <c r="DZ282" s="60"/>
      <c r="EA282" s="60"/>
      <c r="EB282" s="60"/>
      <c r="EC282" s="60"/>
      <c r="ED282" s="60"/>
      <c r="EE282" s="60"/>
      <c r="EF282" s="60"/>
      <c r="EG282" s="60"/>
      <c r="EH282" s="60"/>
      <c r="EI282" s="60"/>
      <c r="EJ282" s="60"/>
      <c r="EK282" s="60"/>
      <c r="EL282" s="60"/>
      <c r="EM282" s="60"/>
      <c r="EN282" s="60"/>
      <c r="EO282" s="60"/>
      <c r="EP282" s="60"/>
      <c r="EQ282" s="60"/>
      <c r="ER282" s="60"/>
      <c r="ES282" s="60"/>
      <c r="ET282" s="60"/>
      <c r="EU282" s="60"/>
      <c r="EV282" s="60"/>
      <c r="EW282" s="60"/>
      <c r="EX282" s="60"/>
      <c r="EY282" s="60"/>
      <c r="EZ282" s="60"/>
      <c r="FA282" s="60"/>
      <c r="FB282" s="60"/>
      <c r="FC282" s="60"/>
      <c r="FD282" s="60"/>
      <c r="FE282" s="60"/>
      <c r="FF282" s="60"/>
      <c r="FG282" s="60"/>
      <c r="FH282" s="60"/>
      <c r="FI282" s="60"/>
      <c r="FJ282" s="60"/>
      <c r="FK282" s="60"/>
      <c r="FL282" s="60"/>
      <c r="FM282" s="60"/>
      <c r="FN282" s="60"/>
      <c r="FO282" s="60"/>
      <c r="FP282" s="60"/>
      <c r="FQ282" s="60"/>
      <c r="FR282" s="60"/>
      <c r="FS282" s="60"/>
      <c r="FT282" s="60"/>
      <c r="FU282" s="60"/>
      <c r="FV282" s="60"/>
      <c r="FW282" s="60"/>
      <c r="FX282" s="60"/>
      <c r="FY282" s="60"/>
      <c r="FZ282" s="60"/>
      <c r="GA282" s="60"/>
      <c r="GB282" s="60"/>
      <c r="GC282" s="60"/>
      <c r="GD282" s="60"/>
      <c r="GE282" s="60"/>
      <c r="GF282" s="60"/>
      <c r="GG282" s="60"/>
      <c r="GH282" s="60"/>
      <c r="GI282" s="60"/>
      <c r="GJ282" s="60"/>
      <c r="GK282" s="60"/>
      <c r="GL282" s="60"/>
      <c r="GM282" s="60"/>
      <c r="GN282" s="60"/>
      <c r="GO282" s="60"/>
      <c r="GP282" s="60"/>
      <c r="GQ282" s="60"/>
      <c r="GR282" s="60"/>
      <c r="GS282" s="60"/>
      <c r="GT282" s="60"/>
      <c r="GU282" s="60"/>
      <c r="GV282" s="60"/>
      <c r="GW282" s="60"/>
      <c r="GX282" s="60"/>
      <c r="GY282" s="60"/>
      <c r="GZ282" s="60"/>
      <c r="HA282" s="60"/>
      <c r="HB282" s="60"/>
      <c r="HC282" s="60"/>
      <c r="HD282" s="60"/>
      <c r="HE282" s="60"/>
      <c r="HF282" s="60"/>
      <c r="HG282" s="60"/>
      <c r="HH282" s="60"/>
      <c r="HI282" s="60"/>
      <c r="HJ282" s="60"/>
      <c r="HK282" s="60"/>
      <c r="HL282" s="60"/>
      <c r="HM282" s="60"/>
      <c r="HN282" s="60"/>
      <c r="HO282" s="60"/>
    </row>
    <row r="283" spans="1:223" ht="12" customHeight="1" x14ac:dyDescent="0.35">
      <c r="A283" s="61">
        <v>221</v>
      </c>
      <c r="B283" s="83">
        <v>8.1956524629288197</v>
      </c>
      <c r="C283" s="83">
        <v>8.1994608812627305</v>
      </c>
      <c r="D283" s="83">
        <v>-3.80841833391443E-3</v>
      </c>
      <c r="E283" s="83">
        <v>-9.2411873538588707E-2</v>
      </c>
      <c r="F283" s="83">
        <v>-9.2937952684807895E-2</v>
      </c>
      <c r="G283" s="83">
        <v>-9.2754228507295894E-2</v>
      </c>
      <c r="H283" s="83">
        <v>1.12890414437152E-2</v>
      </c>
      <c r="I283" s="95">
        <v>4.9311013237807798E-5</v>
      </c>
      <c r="J283" s="83">
        <v>-9.9112305205717698E-3</v>
      </c>
      <c r="K283" s="83">
        <v>-3.8519026222542099E-3</v>
      </c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60"/>
      <c r="BP283" s="60"/>
      <c r="BQ283" s="60"/>
      <c r="BR283" s="60"/>
      <c r="BS283" s="60"/>
      <c r="BT283" s="60"/>
      <c r="BU283" s="60"/>
      <c r="BV283" s="60"/>
      <c r="BW283" s="60"/>
      <c r="BX283" s="60"/>
      <c r="BY283" s="60"/>
      <c r="BZ283" s="60"/>
      <c r="CA283" s="60"/>
      <c r="CB283" s="60"/>
      <c r="CC283" s="60"/>
      <c r="CD283" s="60"/>
      <c r="CE283" s="60"/>
      <c r="CF283" s="60"/>
      <c r="CG283" s="60"/>
      <c r="CH283" s="60"/>
      <c r="CI283" s="60"/>
      <c r="CJ283" s="60"/>
      <c r="CK283" s="60"/>
      <c r="CL283" s="60"/>
      <c r="CM283" s="60"/>
      <c r="CN283" s="60"/>
      <c r="CO283" s="60"/>
      <c r="CP283" s="60"/>
      <c r="CQ283" s="60"/>
      <c r="CR283" s="60"/>
      <c r="CS283" s="60"/>
      <c r="CT283" s="60"/>
      <c r="CU283" s="60"/>
      <c r="CV283" s="60"/>
      <c r="CW283" s="60"/>
      <c r="CX283" s="60"/>
      <c r="CY283" s="60"/>
      <c r="CZ283" s="60"/>
      <c r="DA283" s="60"/>
      <c r="DB283" s="60"/>
      <c r="DC283" s="60"/>
      <c r="DD283" s="60"/>
      <c r="DE283" s="60"/>
      <c r="DF283" s="60"/>
      <c r="DG283" s="60"/>
      <c r="DH283" s="60"/>
      <c r="DI283" s="60"/>
      <c r="DJ283" s="60"/>
      <c r="DK283" s="60"/>
      <c r="DL283" s="60"/>
      <c r="DM283" s="60"/>
      <c r="DN283" s="60"/>
      <c r="DO283" s="60"/>
      <c r="DP283" s="60"/>
      <c r="DQ283" s="60"/>
      <c r="DR283" s="60"/>
      <c r="DS283" s="60"/>
      <c r="DT283" s="60"/>
      <c r="DU283" s="60"/>
      <c r="DV283" s="60"/>
      <c r="DW283" s="60"/>
      <c r="DX283" s="60"/>
      <c r="DY283" s="60"/>
      <c r="DZ283" s="60"/>
      <c r="EA283" s="60"/>
      <c r="EB283" s="60"/>
      <c r="EC283" s="60"/>
      <c r="ED283" s="60"/>
      <c r="EE283" s="60"/>
      <c r="EF283" s="60"/>
      <c r="EG283" s="60"/>
      <c r="EH283" s="60"/>
      <c r="EI283" s="60"/>
      <c r="EJ283" s="60"/>
      <c r="EK283" s="60"/>
      <c r="EL283" s="60"/>
      <c r="EM283" s="60"/>
      <c r="EN283" s="60"/>
      <c r="EO283" s="60"/>
      <c r="EP283" s="60"/>
      <c r="EQ283" s="60"/>
      <c r="ER283" s="60"/>
      <c r="ES283" s="60"/>
      <c r="ET283" s="60"/>
      <c r="EU283" s="60"/>
      <c r="EV283" s="60"/>
      <c r="EW283" s="60"/>
      <c r="EX283" s="60"/>
      <c r="EY283" s="60"/>
      <c r="EZ283" s="60"/>
      <c r="FA283" s="60"/>
      <c r="FB283" s="60"/>
      <c r="FC283" s="60"/>
      <c r="FD283" s="60"/>
      <c r="FE283" s="60"/>
      <c r="FF283" s="60"/>
      <c r="FG283" s="60"/>
      <c r="FH283" s="60"/>
      <c r="FI283" s="60"/>
      <c r="FJ283" s="60"/>
      <c r="FK283" s="60"/>
      <c r="FL283" s="60"/>
      <c r="FM283" s="60"/>
      <c r="FN283" s="60"/>
      <c r="FO283" s="60"/>
      <c r="FP283" s="60"/>
      <c r="FQ283" s="60"/>
      <c r="FR283" s="60"/>
      <c r="FS283" s="60"/>
      <c r="FT283" s="60"/>
      <c r="FU283" s="60"/>
      <c r="FV283" s="60"/>
      <c r="FW283" s="60"/>
      <c r="FX283" s="60"/>
      <c r="FY283" s="60"/>
      <c r="FZ283" s="60"/>
      <c r="GA283" s="60"/>
      <c r="GB283" s="60"/>
      <c r="GC283" s="60"/>
      <c r="GD283" s="60"/>
      <c r="GE283" s="60"/>
      <c r="GF283" s="60"/>
      <c r="GG283" s="60"/>
      <c r="GH283" s="60"/>
      <c r="GI283" s="60"/>
      <c r="GJ283" s="60"/>
      <c r="GK283" s="60"/>
      <c r="GL283" s="60"/>
      <c r="GM283" s="60"/>
      <c r="GN283" s="60"/>
      <c r="GO283" s="60"/>
      <c r="GP283" s="60"/>
      <c r="GQ283" s="60"/>
      <c r="GR283" s="60"/>
      <c r="GS283" s="60"/>
      <c r="GT283" s="60"/>
      <c r="GU283" s="60"/>
      <c r="GV283" s="60"/>
      <c r="GW283" s="60"/>
      <c r="GX283" s="60"/>
      <c r="GY283" s="60"/>
      <c r="GZ283" s="60"/>
      <c r="HA283" s="60"/>
      <c r="HB283" s="60"/>
      <c r="HC283" s="60"/>
      <c r="HD283" s="60"/>
      <c r="HE283" s="60"/>
      <c r="HF283" s="60"/>
      <c r="HG283" s="60"/>
      <c r="HH283" s="60"/>
      <c r="HI283" s="60"/>
      <c r="HJ283" s="60"/>
      <c r="HK283" s="60"/>
      <c r="HL283" s="60"/>
      <c r="HM283" s="60"/>
      <c r="HN283" s="60"/>
      <c r="HO283" s="60"/>
    </row>
    <row r="284" spans="1:223" ht="12" customHeight="1" x14ac:dyDescent="0.35">
      <c r="A284" s="61">
        <v>222</v>
      </c>
      <c r="B284" s="83">
        <v>8.1948917006939901</v>
      </c>
      <c r="C284" s="83">
        <v>8.1979611679281792</v>
      </c>
      <c r="D284" s="83">
        <v>-3.0694672341944301E-3</v>
      </c>
      <c r="E284" s="83">
        <v>-7.4481108167984894E-2</v>
      </c>
      <c r="F284" s="83">
        <v>-7.4893375370401902E-2</v>
      </c>
      <c r="G284" s="83">
        <v>-7.4744871641947402E-2</v>
      </c>
      <c r="H284" s="83">
        <v>1.09791418062768E-2</v>
      </c>
      <c r="I284" s="95">
        <v>3.1132912885837201E-5</v>
      </c>
      <c r="J284" s="83">
        <v>-7.8752232142841501E-3</v>
      </c>
      <c r="K284" s="83">
        <v>-3.1035414559408702E-3</v>
      </c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60"/>
      <c r="BP284" s="60"/>
      <c r="BQ284" s="60"/>
      <c r="BR284" s="60"/>
      <c r="BS284" s="60"/>
      <c r="BT284" s="60"/>
      <c r="BU284" s="60"/>
      <c r="BV284" s="60"/>
      <c r="BW284" s="60"/>
      <c r="BX284" s="60"/>
      <c r="BY284" s="60"/>
      <c r="BZ284" s="60"/>
      <c r="CA284" s="60"/>
      <c r="CB284" s="60"/>
      <c r="CC284" s="60"/>
      <c r="CD284" s="60"/>
      <c r="CE284" s="60"/>
      <c r="CF284" s="60"/>
      <c r="CG284" s="60"/>
      <c r="CH284" s="60"/>
      <c r="CI284" s="60"/>
      <c r="CJ284" s="60"/>
      <c r="CK284" s="60"/>
      <c r="CL284" s="60"/>
      <c r="CM284" s="60"/>
      <c r="CN284" s="60"/>
      <c r="CO284" s="60"/>
      <c r="CP284" s="60"/>
      <c r="CQ284" s="60"/>
      <c r="CR284" s="60"/>
      <c r="CS284" s="60"/>
      <c r="CT284" s="60"/>
      <c r="CU284" s="60"/>
      <c r="CV284" s="60"/>
      <c r="CW284" s="60"/>
      <c r="CX284" s="60"/>
      <c r="CY284" s="60"/>
      <c r="CZ284" s="60"/>
      <c r="DA284" s="60"/>
      <c r="DB284" s="60"/>
      <c r="DC284" s="60"/>
      <c r="DD284" s="60"/>
      <c r="DE284" s="60"/>
      <c r="DF284" s="60"/>
      <c r="DG284" s="60"/>
      <c r="DH284" s="60"/>
      <c r="DI284" s="60"/>
      <c r="DJ284" s="60"/>
      <c r="DK284" s="60"/>
      <c r="DL284" s="60"/>
      <c r="DM284" s="60"/>
      <c r="DN284" s="60"/>
      <c r="DO284" s="60"/>
      <c r="DP284" s="60"/>
      <c r="DQ284" s="60"/>
      <c r="DR284" s="60"/>
      <c r="DS284" s="60"/>
      <c r="DT284" s="60"/>
      <c r="DU284" s="60"/>
      <c r="DV284" s="60"/>
      <c r="DW284" s="60"/>
      <c r="DX284" s="60"/>
      <c r="DY284" s="60"/>
      <c r="DZ284" s="60"/>
      <c r="EA284" s="60"/>
      <c r="EB284" s="60"/>
      <c r="EC284" s="60"/>
      <c r="ED284" s="60"/>
      <c r="EE284" s="60"/>
      <c r="EF284" s="60"/>
      <c r="EG284" s="60"/>
      <c r="EH284" s="60"/>
      <c r="EI284" s="60"/>
      <c r="EJ284" s="60"/>
      <c r="EK284" s="60"/>
      <c r="EL284" s="60"/>
      <c r="EM284" s="60"/>
      <c r="EN284" s="60"/>
      <c r="EO284" s="60"/>
      <c r="EP284" s="60"/>
      <c r="EQ284" s="60"/>
      <c r="ER284" s="60"/>
      <c r="ES284" s="60"/>
      <c r="ET284" s="60"/>
      <c r="EU284" s="60"/>
      <c r="EV284" s="60"/>
      <c r="EW284" s="60"/>
      <c r="EX284" s="60"/>
      <c r="EY284" s="60"/>
      <c r="EZ284" s="60"/>
      <c r="FA284" s="60"/>
      <c r="FB284" s="60"/>
      <c r="FC284" s="60"/>
      <c r="FD284" s="60"/>
      <c r="FE284" s="60"/>
      <c r="FF284" s="60"/>
      <c r="FG284" s="60"/>
      <c r="FH284" s="60"/>
      <c r="FI284" s="60"/>
      <c r="FJ284" s="60"/>
      <c r="FK284" s="60"/>
      <c r="FL284" s="60"/>
      <c r="FM284" s="60"/>
      <c r="FN284" s="60"/>
      <c r="FO284" s="60"/>
      <c r="FP284" s="60"/>
      <c r="FQ284" s="60"/>
      <c r="FR284" s="60"/>
      <c r="FS284" s="60"/>
      <c r="FT284" s="60"/>
      <c r="FU284" s="60"/>
      <c r="FV284" s="60"/>
      <c r="FW284" s="60"/>
      <c r="FX284" s="60"/>
      <c r="FY284" s="60"/>
      <c r="FZ284" s="60"/>
      <c r="GA284" s="60"/>
      <c r="GB284" s="60"/>
      <c r="GC284" s="60"/>
      <c r="GD284" s="60"/>
      <c r="GE284" s="60"/>
      <c r="GF284" s="60"/>
      <c r="GG284" s="60"/>
      <c r="GH284" s="60"/>
      <c r="GI284" s="60"/>
      <c r="GJ284" s="60"/>
      <c r="GK284" s="60"/>
      <c r="GL284" s="60"/>
      <c r="GM284" s="60"/>
      <c r="GN284" s="60"/>
      <c r="GO284" s="60"/>
      <c r="GP284" s="60"/>
      <c r="GQ284" s="60"/>
      <c r="GR284" s="60"/>
      <c r="GS284" s="60"/>
      <c r="GT284" s="60"/>
      <c r="GU284" s="60"/>
      <c r="GV284" s="60"/>
      <c r="GW284" s="60"/>
      <c r="GX284" s="60"/>
      <c r="GY284" s="60"/>
      <c r="GZ284" s="60"/>
      <c r="HA284" s="60"/>
      <c r="HB284" s="60"/>
      <c r="HC284" s="60"/>
      <c r="HD284" s="60"/>
      <c r="HE284" s="60"/>
      <c r="HF284" s="60"/>
      <c r="HG284" s="60"/>
      <c r="HH284" s="60"/>
      <c r="HI284" s="60"/>
      <c r="HJ284" s="60"/>
      <c r="HK284" s="60"/>
      <c r="HL284" s="60"/>
      <c r="HM284" s="60"/>
      <c r="HN284" s="60"/>
      <c r="HO284" s="60"/>
    </row>
    <row r="285" spans="1:223" ht="12" customHeight="1" x14ac:dyDescent="0.35">
      <c r="A285" s="61">
        <v>223</v>
      </c>
      <c r="B285" s="83">
        <v>8.1961155443606906</v>
      </c>
      <c r="C285" s="83">
        <v>8.19986435367945</v>
      </c>
      <c r="D285" s="83">
        <v>-3.7488093187576501E-3</v>
      </c>
      <c r="E285" s="83">
        <v>-9.0965451352934004E-2</v>
      </c>
      <c r="F285" s="83">
        <v>-9.1487206592823E-2</v>
      </c>
      <c r="G285" s="83">
        <v>-9.1306301653626201E-2</v>
      </c>
      <c r="H285" s="83">
        <v>1.1373556230335201E-2</v>
      </c>
      <c r="I285" s="95">
        <v>4.8145399566642103E-5</v>
      </c>
      <c r="J285" s="83">
        <v>-9.7933839250125797E-3</v>
      </c>
      <c r="K285" s="83">
        <v>-3.79193712891526E-3</v>
      </c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60"/>
      <c r="BH285" s="60"/>
      <c r="BI285" s="60"/>
      <c r="BJ285" s="60"/>
      <c r="BK285" s="60"/>
      <c r="BL285" s="60"/>
      <c r="BM285" s="60"/>
      <c r="BN285" s="60"/>
      <c r="BO285" s="60"/>
      <c r="BP285" s="60"/>
      <c r="BQ285" s="60"/>
      <c r="BR285" s="60"/>
      <c r="BS285" s="60"/>
      <c r="BT285" s="60"/>
      <c r="BU285" s="60"/>
      <c r="BV285" s="60"/>
      <c r="BW285" s="60"/>
      <c r="BX285" s="60"/>
      <c r="BY285" s="60"/>
      <c r="BZ285" s="60"/>
      <c r="CA285" s="60"/>
      <c r="CB285" s="60"/>
      <c r="CC285" s="60"/>
      <c r="CD285" s="60"/>
      <c r="CE285" s="60"/>
      <c r="CF285" s="60"/>
      <c r="CG285" s="60"/>
      <c r="CH285" s="60"/>
      <c r="CI285" s="60"/>
      <c r="CJ285" s="60"/>
      <c r="CK285" s="60"/>
      <c r="CL285" s="60"/>
      <c r="CM285" s="60"/>
      <c r="CN285" s="60"/>
      <c r="CO285" s="60"/>
      <c r="CP285" s="60"/>
      <c r="CQ285" s="60"/>
      <c r="CR285" s="60"/>
      <c r="CS285" s="60"/>
      <c r="CT285" s="60"/>
      <c r="CU285" s="60"/>
      <c r="CV285" s="60"/>
      <c r="CW285" s="60"/>
      <c r="CX285" s="60"/>
      <c r="CY285" s="60"/>
      <c r="CZ285" s="60"/>
      <c r="DA285" s="60"/>
      <c r="DB285" s="60"/>
      <c r="DC285" s="60"/>
      <c r="DD285" s="60"/>
      <c r="DE285" s="60"/>
      <c r="DF285" s="60"/>
      <c r="DG285" s="60"/>
      <c r="DH285" s="60"/>
      <c r="DI285" s="60"/>
      <c r="DJ285" s="60"/>
      <c r="DK285" s="60"/>
      <c r="DL285" s="60"/>
      <c r="DM285" s="60"/>
      <c r="DN285" s="60"/>
      <c r="DO285" s="60"/>
      <c r="DP285" s="60"/>
      <c r="DQ285" s="60"/>
      <c r="DR285" s="60"/>
      <c r="DS285" s="60"/>
      <c r="DT285" s="60"/>
      <c r="DU285" s="60"/>
      <c r="DV285" s="60"/>
      <c r="DW285" s="60"/>
      <c r="DX285" s="60"/>
      <c r="DY285" s="60"/>
      <c r="DZ285" s="60"/>
      <c r="EA285" s="60"/>
      <c r="EB285" s="60"/>
      <c r="EC285" s="60"/>
      <c r="ED285" s="60"/>
      <c r="EE285" s="60"/>
      <c r="EF285" s="60"/>
      <c r="EG285" s="60"/>
      <c r="EH285" s="60"/>
      <c r="EI285" s="60"/>
      <c r="EJ285" s="60"/>
      <c r="EK285" s="60"/>
      <c r="EL285" s="60"/>
      <c r="EM285" s="60"/>
      <c r="EN285" s="60"/>
      <c r="EO285" s="60"/>
      <c r="EP285" s="60"/>
      <c r="EQ285" s="60"/>
      <c r="ER285" s="60"/>
      <c r="ES285" s="60"/>
      <c r="ET285" s="60"/>
      <c r="EU285" s="60"/>
      <c r="EV285" s="60"/>
      <c r="EW285" s="60"/>
      <c r="EX285" s="60"/>
      <c r="EY285" s="60"/>
      <c r="EZ285" s="60"/>
      <c r="FA285" s="60"/>
      <c r="FB285" s="60"/>
      <c r="FC285" s="60"/>
      <c r="FD285" s="60"/>
      <c r="FE285" s="60"/>
      <c r="FF285" s="60"/>
      <c r="FG285" s="60"/>
      <c r="FH285" s="60"/>
      <c r="FI285" s="60"/>
      <c r="FJ285" s="60"/>
      <c r="FK285" s="60"/>
      <c r="FL285" s="60"/>
      <c r="FM285" s="60"/>
      <c r="FN285" s="60"/>
      <c r="FO285" s="60"/>
      <c r="FP285" s="60"/>
      <c r="FQ285" s="60"/>
      <c r="FR285" s="60"/>
      <c r="FS285" s="60"/>
      <c r="FT285" s="60"/>
      <c r="FU285" s="60"/>
      <c r="FV285" s="60"/>
      <c r="FW285" s="60"/>
      <c r="FX285" s="60"/>
      <c r="FY285" s="60"/>
      <c r="FZ285" s="60"/>
      <c r="GA285" s="60"/>
      <c r="GB285" s="60"/>
      <c r="GC285" s="60"/>
      <c r="GD285" s="60"/>
      <c r="GE285" s="60"/>
      <c r="GF285" s="60"/>
      <c r="GG285" s="60"/>
      <c r="GH285" s="60"/>
      <c r="GI285" s="60"/>
      <c r="GJ285" s="60"/>
      <c r="GK285" s="60"/>
      <c r="GL285" s="60"/>
      <c r="GM285" s="60"/>
      <c r="GN285" s="60"/>
      <c r="GO285" s="60"/>
      <c r="GP285" s="60"/>
      <c r="GQ285" s="60"/>
      <c r="GR285" s="60"/>
      <c r="GS285" s="60"/>
      <c r="GT285" s="60"/>
      <c r="GU285" s="60"/>
      <c r="GV285" s="60"/>
      <c r="GW285" s="60"/>
      <c r="GX285" s="60"/>
      <c r="GY285" s="60"/>
      <c r="GZ285" s="60"/>
      <c r="HA285" s="60"/>
      <c r="HB285" s="60"/>
      <c r="HC285" s="60"/>
      <c r="HD285" s="60"/>
      <c r="HE285" s="60"/>
      <c r="HF285" s="60"/>
      <c r="HG285" s="60"/>
      <c r="HH285" s="60"/>
      <c r="HI285" s="60"/>
      <c r="HJ285" s="60"/>
      <c r="HK285" s="60"/>
      <c r="HL285" s="60"/>
      <c r="HM285" s="60"/>
      <c r="HN285" s="60"/>
      <c r="HO285" s="60"/>
    </row>
    <row r="286" spans="1:223" ht="12" customHeight="1" x14ac:dyDescent="0.35">
      <c r="A286" s="61">
        <v>224</v>
      </c>
      <c r="B286" s="83">
        <v>8.2018857057423702</v>
      </c>
      <c r="C286" s="83">
        <v>8.1988793506841802</v>
      </c>
      <c r="D286" s="83">
        <v>3.0063550581900201E-3</v>
      </c>
      <c r="E286" s="83">
        <v>7.2949681230002006E-2</v>
      </c>
      <c r="F286" s="83">
        <v>7.336047928021E-2</v>
      </c>
      <c r="G286" s="83">
        <v>7.3214981937905502E-2</v>
      </c>
      <c r="H286" s="83">
        <v>1.11680806193835E-2</v>
      </c>
      <c r="I286" s="95">
        <v>3.0391377687754601E-5</v>
      </c>
      <c r="J286" s="83">
        <v>7.7808669888905103E-3</v>
      </c>
      <c r="K286" s="83">
        <v>3.0403094795656898E-3</v>
      </c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60"/>
      <c r="BH286" s="60"/>
      <c r="BI286" s="60"/>
      <c r="BJ286" s="60"/>
      <c r="BK286" s="60"/>
      <c r="BL286" s="60"/>
      <c r="BM286" s="60"/>
      <c r="BN286" s="60"/>
      <c r="BO286" s="60"/>
      <c r="BP286" s="60"/>
      <c r="BQ286" s="60"/>
      <c r="BR286" s="60"/>
      <c r="BS286" s="60"/>
      <c r="BT286" s="60"/>
      <c r="BU286" s="60"/>
      <c r="BV286" s="60"/>
      <c r="BW286" s="60"/>
      <c r="BX286" s="60"/>
      <c r="BY286" s="60"/>
      <c r="BZ286" s="60"/>
      <c r="CA286" s="60"/>
      <c r="CB286" s="60"/>
      <c r="CC286" s="60"/>
      <c r="CD286" s="60"/>
      <c r="CE286" s="60"/>
      <c r="CF286" s="60"/>
      <c r="CG286" s="60"/>
      <c r="CH286" s="60"/>
      <c r="CI286" s="60"/>
      <c r="CJ286" s="60"/>
      <c r="CK286" s="60"/>
      <c r="CL286" s="60"/>
      <c r="CM286" s="60"/>
      <c r="CN286" s="60"/>
      <c r="CO286" s="60"/>
      <c r="CP286" s="60"/>
      <c r="CQ286" s="60"/>
      <c r="CR286" s="60"/>
      <c r="CS286" s="60"/>
      <c r="CT286" s="60"/>
      <c r="CU286" s="60"/>
      <c r="CV286" s="60"/>
      <c r="CW286" s="60"/>
      <c r="CX286" s="60"/>
      <c r="CY286" s="60"/>
      <c r="CZ286" s="60"/>
      <c r="DA286" s="60"/>
      <c r="DB286" s="60"/>
      <c r="DC286" s="60"/>
      <c r="DD286" s="60"/>
      <c r="DE286" s="60"/>
      <c r="DF286" s="60"/>
      <c r="DG286" s="60"/>
      <c r="DH286" s="60"/>
      <c r="DI286" s="60"/>
      <c r="DJ286" s="60"/>
      <c r="DK286" s="60"/>
      <c r="DL286" s="60"/>
      <c r="DM286" s="60"/>
      <c r="DN286" s="60"/>
      <c r="DO286" s="60"/>
      <c r="DP286" s="60"/>
      <c r="DQ286" s="60"/>
      <c r="DR286" s="60"/>
      <c r="DS286" s="60"/>
      <c r="DT286" s="60"/>
      <c r="DU286" s="60"/>
      <c r="DV286" s="60"/>
      <c r="DW286" s="60"/>
      <c r="DX286" s="60"/>
      <c r="DY286" s="60"/>
      <c r="DZ286" s="60"/>
      <c r="EA286" s="60"/>
      <c r="EB286" s="60"/>
      <c r="EC286" s="60"/>
      <c r="ED286" s="60"/>
      <c r="EE286" s="60"/>
      <c r="EF286" s="60"/>
      <c r="EG286" s="60"/>
      <c r="EH286" s="60"/>
      <c r="EI286" s="60"/>
      <c r="EJ286" s="60"/>
      <c r="EK286" s="60"/>
      <c r="EL286" s="60"/>
      <c r="EM286" s="60"/>
      <c r="EN286" s="60"/>
      <c r="EO286" s="60"/>
      <c r="EP286" s="60"/>
      <c r="EQ286" s="60"/>
      <c r="ER286" s="60"/>
      <c r="ES286" s="60"/>
      <c r="ET286" s="60"/>
      <c r="EU286" s="60"/>
      <c r="EV286" s="60"/>
      <c r="EW286" s="60"/>
      <c r="EX286" s="60"/>
      <c r="EY286" s="60"/>
      <c r="EZ286" s="60"/>
      <c r="FA286" s="60"/>
      <c r="FB286" s="60"/>
      <c r="FC286" s="60"/>
      <c r="FD286" s="60"/>
      <c r="FE286" s="60"/>
      <c r="FF286" s="60"/>
      <c r="FG286" s="60"/>
      <c r="FH286" s="60"/>
      <c r="FI286" s="60"/>
      <c r="FJ286" s="60"/>
      <c r="FK286" s="60"/>
      <c r="FL286" s="60"/>
      <c r="FM286" s="60"/>
      <c r="FN286" s="60"/>
      <c r="FO286" s="60"/>
      <c r="FP286" s="60"/>
      <c r="FQ286" s="60"/>
      <c r="FR286" s="60"/>
      <c r="FS286" s="60"/>
      <c r="FT286" s="60"/>
      <c r="FU286" s="60"/>
      <c r="FV286" s="60"/>
      <c r="FW286" s="60"/>
      <c r="FX286" s="60"/>
      <c r="FY286" s="60"/>
      <c r="FZ286" s="60"/>
      <c r="GA286" s="60"/>
      <c r="GB286" s="60"/>
      <c r="GC286" s="60"/>
      <c r="GD286" s="60"/>
      <c r="GE286" s="60"/>
      <c r="GF286" s="60"/>
      <c r="GG286" s="60"/>
      <c r="GH286" s="60"/>
      <c r="GI286" s="60"/>
      <c r="GJ286" s="60"/>
      <c r="GK286" s="60"/>
      <c r="GL286" s="60"/>
      <c r="GM286" s="60"/>
      <c r="GN286" s="60"/>
      <c r="GO286" s="60"/>
      <c r="GP286" s="60"/>
      <c r="GQ286" s="60"/>
      <c r="GR286" s="60"/>
      <c r="GS286" s="60"/>
      <c r="GT286" s="60"/>
      <c r="GU286" s="60"/>
      <c r="GV286" s="60"/>
      <c r="GW286" s="60"/>
      <c r="GX286" s="60"/>
      <c r="GY286" s="60"/>
      <c r="GZ286" s="60"/>
      <c r="HA286" s="60"/>
      <c r="HB286" s="60"/>
      <c r="HC286" s="60"/>
      <c r="HD286" s="60"/>
      <c r="HE286" s="60"/>
      <c r="HF286" s="60"/>
      <c r="HG286" s="60"/>
      <c r="HH286" s="60"/>
      <c r="HI286" s="60"/>
      <c r="HJ286" s="60"/>
      <c r="HK286" s="60"/>
      <c r="HL286" s="60"/>
      <c r="HM286" s="60"/>
      <c r="HN286" s="60"/>
      <c r="HO286" s="60"/>
    </row>
    <row r="287" spans="1:223" ht="12" customHeight="1" x14ac:dyDescent="0.35">
      <c r="A287" s="61">
        <v>225</v>
      </c>
      <c r="B287" s="83">
        <v>8.1732743939119796</v>
      </c>
      <c r="C287" s="83">
        <v>8.1876305820136608</v>
      </c>
      <c r="D287" s="83">
        <v>-1.43561881016758E-2</v>
      </c>
      <c r="E287" s="83">
        <v>-0.34835517609344302</v>
      </c>
      <c r="F287" s="83">
        <v>-0.34993804788940103</v>
      </c>
      <c r="G287" s="83">
        <v>-0.34932548843842598</v>
      </c>
      <c r="H287" s="83">
        <v>9.0261228249768292E-3</v>
      </c>
      <c r="I287" s="83">
        <v>5.5768808593710604E-4</v>
      </c>
      <c r="J287" s="83">
        <v>-3.3338786763786002E-2</v>
      </c>
      <c r="K287" s="83">
        <v>-1.44869490834623E-2</v>
      </c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  <c r="BE287" s="60"/>
      <c r="BF287" s="60"/>
      <c r="BG287" s="60"/>
      <c r="BH287" s="60"/>
      <c r="BI287" s="60"/>
      <c r="BJ287" s="60"/>
      <c r="BK287" s="60"/>
      <c r="BL287" s="60"/>
      <c r="BM287" s="60"/>
      <c r="BN287" s="60"/>
      <c r="BO287" s="60"/>
      <c r="BP287" s="60"/>
      <c r="BQ287" s="60"/>
      <c r="BR287" s="60"/>
      <c r="BS287" s="60"/>
      <c r="BT287" s="60"/>
      <c r="BU287" s="60"/>
      <c r="BV287" s="60"/>
      <c r="BW287" s="60"/>
      <c r="BX287" s="60"/>
      <c r="BY287" s="60"/>
      <c r="BZ287" s="60"/>
      <c r="CA287" s="60"/>
      <c r="CB287" s="60"/>
      <c r="CC287" s="60"/>
      <c r="CD287" s="60"/>
      <c r="CE287" s="60"/>
      <c r="CF287" s="60"/>
      <c r="CG287" s="60"/>
      <c r="CH287" s="60"/>
      <c r="CI287" s="60"/>
      <c r="CJ287" s="60"/>
      <c r="CK287" s="60"/>
      <c r="CL287" s="60"/>
      <c r="CM287" s="60"/>
      <c r="CN287" s="60"/>
      <c r="CO287" s="60"/>
      <c r="CP287" s="60"/>
      <c r="CQ287" s="60"/>
      <c r="CR287" s="60"/>
      <c r="CS287" s="60"/>
      <c r="CT287" s="60"/>
      <c r="CU287" s="60"/>
      <c r="CV287" s="60"/>
      <c r="CW287" s="60"/>
      <c r="CX287" s="60"/>
      <c r="CY287" s="60"/>
      <c r="CZ287" s="60"/>
      <c r="DA287" s="60"/>
      <c r="DB287" s="60"/>
      <c r="DC287" s="60"/>
      <c r="DD287" s="60"/>
      <c r="DE287" s="60"/>
      <c r="DF287" s="60"/>
      <c r="DG287" s="60"/>
      <c r="DH287" s="60"/>
      <c r="DI287" s="60"/>
      <c r="DJ287" s="60"/>
      <c r="DK287" s="60"/>
      <c r="DL287" s="60"/>
      <c r="DM287" s="60"/>
      <c r="DN287" s="60"/>
      <c r="DO287" s="60"/>
      <c r="DP287" s="60"/>
      <c r="DQ287" s="60"/>
      <c r="DR287" s="60"/>
      <c r="DS287" s="60"/>
      <c r="DT287" s="60"/>
      <c r="DU287" s="60"/>
      <c r="DV287" s="60"/>
      <c r="DW287" s="60"/>
      <c r="DX287" s="60"/>
      <c r="DY287" s="60"/>
      <c r="DZ287" s="60"/>
      <c r="EA287" s="60"/>
      <c r="EB287" s="60"/>
      <c r="EC287" s="60"/>
      <c r="ED287" s="60"/>
      <c r="EE287" s="60"/>
      <c r="EF287" s="60"/>
      <c r="EG287" s="60"/>
      <c r="EH287" s="60"/>
      <c r="EI287" s="60"/>
      <c r="EJ287" s="60"/>
      <c r="EK287" s="60"/>
      <c r="EL287" s="60"/>
      <c r="EM287" s="60"/>
      <c r="EN287" s="60"/>
      <c r="EO287" s="60"/>
      <c r="EP287" s="60"/>
      <c r="EQ287" s="60"/>
      <c r="ER287" s="60"/>
      <c r="ES287" s="60"/>
      <c r="ET287" s="60"/>
      <c r="EU287" s="60"/>
      <c r="EV287" s="60"/>
      <c r="EW287" s="60"/>
      <c r="EX287" s="60"/>
      <c r="EY287" s="60"/>
      <c r="EZ287" s="60"/>
      <c r="FA287" s="60"/>
      <c r="FB287" s="60"/>
      <c r="FC287" s="60"/>
      <c r="FD287" s="60"/>
      <c r="FE287" s="60"/>
      <c r="FF287" s="60"/>
      <c r="FG287" s="60"/>
      <c r="FH287" s="60"/>
      <c r="FI287" s="60"/>
      <c r="FJ287" s="60"/>
      <c r="FK287" s="60"/>
      <c r="FL287" s="60"/>
      <c r="FM287" s="60"/>
      <c r="FN287" s="60"/>
      <c r="FO287" s="60"/>
      <c r="FP287" s="60"/>
      <c r="FQ287" s="60"/>
      <c r="FR287" s="60"/>
      <c r="FS287" s="60"/>
      <c r="FT287" s="60"/>
      <c r="FU287" s="60"/>
      <c r="FV287" s="60"/>
      <c r="FW287" s="60"/>
      <c r="FX287" s="60"/>
      <c r="FY287" s="60"/>
      <c r="FZ287" s="60"/>
      <c r="GA287" s="60"/>
      <c r="GB287" s="60"/>
      <c r="GC287" s="60"/>
      <c r="GD287" s="60"/>
      <c r="GE287" s="60"/>
      <c r="GF287" s="60"/>
      <c r="GG287" s="60"/>
      <c r="GH287" s="60"/>
      <c r="GI287" s="60"/>
      <c r="GJ287" s="60"/>
      <c r="GK287" s="60"/>
      <c r="GL287" s="60"/>
      <c r="GM287" s="60"/>
      <c r="GN287" s="60"/>
      <c r="GO287" s="60"/>
      <c r="GP287" s="60"/>
      <c r="GQ287" s="60"/>
      <c r="GR287" s="60"/>
      <c r="GS287" s="60"/>
      <c r="GT287" s="60"/>
      <c r="GU287" s="60"/>
      <c r="GV287" s="60"/>
      <c r="GW287" s="60"/>
      <c r="GX287" s="60"/>
      <c r="GY287" s="60"/>
      <c r="GZ287" s="60"/>
      <c r="HA287" s="60"/>
      <c r="HB287" s="60"/>
      <c r="HC287" s="60"/>
      <c r="HD287" s="60"/>
      <c r="HE287" s="60"/>
      <c r="HF287" s="60"/>
      <c r="HG287" s="60"/>
      <c r="HH287" s="60"/>
      <c r="HI287" s="60"/>
      <c r="HJ287" s="60"/>
      <c r="HK287" s="60"/>
      <c r="HL287" s="60"/>
      <c r="HM287" s="60"/>
      <c r="HN287" s="60"/>
      <c r="HO287" s="60"/>
    </row>
    <row r="288" spans="1:223" ht="12" customHeight="1" x14ac:dyDescent="0.35">
      <c r="A288" s="61">
        <v>226</v>
      </c>
      <c r="B288" s="83">
        <v>8.1748385989234809</v>
      </c>
      <c r="C288" s="83">
        <v>8.1993485098025296</v>
      </c>
      <c r="D288" s="83">
        <v>-2.4509910879047001E-2</v>
      </c>
      <c r="E288" s="83">
        <v>-0.59473686607020204</v>
      </c>
      <c r="F288" s="83">
        <v>-0.59811547014215205</v>
      </c>
      <c r="G288" s="83">
        <v>-0.59734865854569996</v>
      </c>
      <c r="H288" s="83">
        <v>1.1265589329171899E-2</v>
      </c>
      <c r="I288" s="83">
        <v>2.0380476884726E-3</v>
      </c>
      <c r="J288" s="83">
        <v>-6.3762454409730496E-2</v>
      </c>
      <c r="K288" s="83">
        <v>-2.4789175550608899E-2</v>
      </c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60"/>
      <c r="BH288" s="60"/>
      <c r="BI288" s="60"/>
      <c r="BJ288" s="60"/>
      <c r="BK288" s="60"/>
      <c r="BL288" s="60"/>
      <c r="BM288" s="60"/>
      <c r="BN288" s="60"/>
      <c r="BO288" s="60"/>
      <c r="BP288" s="60"/>
      <c r="BQ288" s="60"/>
      <c r="BR288" s="60"/>
      <c r="BS288" s="60"/>
      <c r="BT288" s="60"/>
      <c r="BU288" s="60"/>
      <c r="BV288" s="60"/>
      <c r="BW288" s="60"/>
      <c r="BX288" s="60"/>
      <c r="BY288" s="60"/>
      <c r="BZ288" s="60"/>
      <c r="CA288" s="60"/>
      <c r="CB288" s="60"/>
      <c r="CC288" s="60"/>
      <c r="CD288" s="60"/>
      <c r="CE288" s="60"/>
      <c r="CF288" s="60"/>
      <c r="CG288" s="60"/>
      <c r="CH288" s="60"/>
      <c r="CI288" s="60"/>
      <c r="CJ288" s="60"/>
      <c r="CK288" s="60"/>
      <c r="CL288" s="60"/>
      <c r="CM288" s="60"/>
      <c r="CN288" s="60"/>
      <c r="CO288" s="60"/>
      <c r="CP288" s="60"/>
      <c r="CQ288" s="60"/>
      <c r="CR288" s="60"/>
      <c r="CS288" s="60"/>
      <c r="CT288" s="60"/>
      <c r="CU288" s="60"/>
      <c r="CV288" s="60"/>
      <c r="CW288" s="60"/>
      <c r="CX288" s="60"/>
      <c r="CY288" s="60"/>
      <c r="CZ288" s="60"/>
      <c r="DA288" s="60"/>
      <c r="DB288" s="60"/>
      <c r="DC288" s="60"/>
      <c r="DD288" s="60"/>
      <c r="DE288" s="60"/>
      <c r="DF288" s="60"/>
      <c r="DG288" s="60"/>
      <c r="DH288" s="60"/>
      <c r="DI288" s="60"/>
      <c r="DJ288" s="60"/>
      <c r="DK288" s="60"/>
      <c r="DL288" s="60"/>
      <c r="DM288" s="60"/>
      <c r="DN288" s="60"/>
      <c r="DO288" s="60"/>
      <c r="DP288" s="60"/>
      <c r="DQ288" s="60"/>
      <c r="DR288" s="60"/>
      <c r="DS288" s="60"/>
      <c r="DT288" s="60"/>
      <c r="DU288" s="60"/>
      <c r="DV288" s="60"/>
      <c r="DW288" s="60"/>
      <c r="DX288" s="60"/>
      <c r="DY288" s="60"/>
      <c r="DZ288" s="60"/>
      <c r="EA288" s="60"/>
      <c r="EB288" s="60"/>
      <c r="EC288" s="60"/>
      <c r="ED288" s="60"/>
      <c r="EE288" s="60"/>
      <c r="EF288" s="60"/>
      <c r="EG288" s="60"/>
      <c r="EH288" s="60"/>
      <c r="EI288" s="60"/>
      <c r="EJ288" s="60"/>
      <c r="EK288" s="60"/>
      <c r="EL288" s="60"/>
      <c r="EM288" s="60"/>
      <c r="EN288" s="60"/>
      <c r="EO288" s="60"/>
      <c r="EP288" s="60"/>
      <c r="EQ288" s="60"/>
      <c r="ER288" s="60"/>
      <c r="ES288" s="60"/>
      <c r="ET288" s="60"/>
      <c r="EU288" s="60"/>
      <c r="EV288" s="60"/>
      <c r="EW288" s="60"/>
      <c r="EX288" s="60"/>
      <c r="EY288" s="60"/>
      <c r="EZ288" s="60"/>
      <c r="FA288" s="60"/>
      <c r="FB288" s="60"/>
      <c r="FC288" s="60"/>
      <c r="FD288" s="60"/>
      <c r="FE288" s="60"/>
      <c r="FF288" s="60"/>
      <c r="FG288" s="60"/>
      <c r="FH288" s="60"/>
      <c r="FI288" s="60"/>
      <c r="FJ288" s="60"/>
      <c r="FK288" s="60"/>
      <c r="FL288" s="60"/>
      <c r="FM288" s="60"/>
      <c r="FN288" s="60"/>
      <c r="FO288" s="60"/>
      <c r="FP288" s="60"/>
      <c r="FQ288" s="60"/>
      <c r="FR288" s="60"/>
      <c r="FS288" s="60"/>
      <c r="FT288" s="60"/>
      <c r="FU288" s="60"/>
      <c r="FV288" s="60"/>
      <c r="FW288" s="60"/>
      <c r="FX288" s="60"/>
      <c r="FY288" s="60"/>
      <c r="FZ288" s="60"/>
      <c r="GA288" s="60"/>
      <c r="GB288" s="60"/>
      <c r="GC288" s="60"/>
      <c r="GD288" s="60"/>
      <c r="GE288" s="60"/>
      <c r="GF288" s="60"/>
      <c r="GG288" s="60"/>
      <c r="GH288" s="60"/>
      <c r="GI288" s="60"/>
      <c r="GJ288" s="60"/>
      <c r="GK288" s="60"/>
      <c r="GL288" s="60"/>
      <c r="GM288" s="60"/>
      <c r="GN288" s="60"/>
      <c r="GO288" s="60"/>
      <c r="GP288" s="60"/>
      <c r="GQ288" s="60"/>
      <c r="GR288" s="60"/>
      <c r="GS288" s="60"/>
      <c r="GT288" s="60"/>
      <c r="GU288" s="60"/>
      <c r="GV288" s="60"/>
      <c r="GW288" s="60"/>
      <c r="GX288" s="60"/>
      <c r="GY288" s="60"/>
      <c r="GZ288" s="60"/>
      <c r="HA288" s="60"/>
      <c r="HB288" s="60"/>
      <c r="HC288" s="60"/>
      <c r="HD288" s="60"/>
      <c r="HE288" s="60"/>
      <c r="HF288" s="60"/>
      <c r="HG288" s="60"/>
      <c r="HH288" s="60"/>
      <c r="HI288" s="60"/>
      <c r="HJ288" s="60"/>
      <c r="HK288" s="60"/>
      <c r="HL288" s="60"/>
      <c r="HM288" s="60"/>
      <c r="HN288" s="60"/>
      <c r="HO288" s="60"/>
    </row>
    <row r="289" spans="1:223" ht="12" customHeight="1" x14ac:dyDescent="0.35">
      <c r="A289" s="61">
        <v>227</v>
      </c>
      <c r="B289" s="83">
        <v>8.1728016083228106</v>
      </c>
      <c r="C289" s="83">
        <v>8.1969103822729892</v>
      </c>
      <c r="D289" s="83">
        <v>-2.4108773950176899E-2</v>
      </c>
      <c r="E289" s="83">
        <v>-0.58500321501293995</v>
      </c>
      <c r="F289" s="83">
        <v>-0.58817794254671396</v>
      </c>
      <c r="G289" s="83">
        <v>-0.58741005722329698</v>
      </c>
      <c r="H289" s="83">
        <v>1.0765992427525E-2</v>
      </c>
      <c r="I289" s="83">
        <v>1.8825325931472101E-3</v>
      </c>
      <c r="J289" s="83">
        <v>-6.12800193768719E-2</v>
      </c>
      <c r="K289" s="83">
        <v>-2.4371153605341998E-2</v>
      </c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  <c r="BE289" s="60"/>
      <c r="BF289" s="60"/>
      <c r="BG289" s="60"/>
      <c r="BH289" s="60"/>
      <c r="BI289" s="60"/>
      <c r="BJ289" s="60"/>
      <c r="BK289" s="60"/>
      <c r="BL289" s="60"/>
      <c r="BM289" s="60"/>
      <c r="BN289" s="60"/>
      <c r="BO289" s="60"/>
      <c r="BP289" s="60"/>
      <c r="BQ289" s="60"/>
      <c r="BR289" s="60"/>
      <c r="BS289" s="60"/>
      <c r="BT289" s="60"/>
      <c r="BU289" s="60"/>
      <c r="BV289" s="60"/>
      <c r="BW289" s="60"/>
      <c r="BX289" s="60"/>
      <c r="BY289" s="60"/>
      <c r="BZ289" s="60"/>
      <c r="CA289" s="60"/>
      <c r="CB289" s="60"/>
      <c r="CC289" s="60"/>
      <c r="CD289" s="60"/>
      <c r="CE289" s="60"/>
      <c r="CF289" s="60"/>
      <c r="CG289" s="60"/>
      <c r="CH289" s="60"/>
      <c r="CI289" s="60"/>
      <c r="CJ289" s="60"/>
      <c r="CK289" s="60"/>
      <c r="CL289" s="60"/>
      <c r="CM289" s="60"/>
      <c r="CN289" s="60"/>
      <c r="CO289" s="60"/>
      <c r="CP289" s="60"/>
      <c r="CQ289" s="60"/>
      <c r="CR289" s="60"/>
      <c r="CS289" s="60"/>
      <c r="CT289" s="60"/>
      <c r="CU289" s="60"/>
      <c r="CV289" s="60"/>
      <c r="CW289" s="60"/>
      <c r="CX289" s="60"/>
      <c r="CY289" s="60"/>
      <c r="CZ289" s="60"/>
      <c r="DA289" s="60"/>
      <c r="DB289" s="60"/>
      <c r="DC289" s="60"/>
      <c r="DD289" s="60"/>
      <c r="DE289" s="60"/>
      <c r="DF289" s="60"/>
      <c r="DG289" s="60"/>
      <c r="DH289" s="60"/>
      <c r="DI289" s="60"/>
      <c r="DJ289" s="60"/>
      <c r="DK289" s="60"/>
      <c r="DL289" s="60"/>
      <c r="DM289" s="60"/>
      <c r="DN289" s="60"/>
      <c r="DO289" s="60"/>
      <c r="DP289" s="60"/>
      <c r="DQ289" s="60"/>
      <c r="DR289" s="60"/>
      <c r="DS289" s="60"/>
      <c r="DT289" s="60"/>
      <c r="DU289" s="60"/>
      <c r="DV289" s="60"/>
      <c r="DW289" s="60"/>
      <c r="DX289" s="60"/>
      <c r="DY289" s="60"/>
      <c r="DZ289" s="60"/>
      <c r="EA289" s="60"/>
      <c r="EB289" s="60"/>
      <c r="EC289" s="60"/>
      <c r="ED289" s="60"/>
      <c r="EE289" s="60"/>
      <c r="EF289" s="60"/>
      <c r="EG289" s="60"/>
      <c r="EH289" s="60"/>
      <c r="EI289" s="60"/>
      <c r="EJ289" s="60"/>
      <c r="EK289" s="60"/>
      <c r="EL289" s="60"/>
      <c r="EM289" s="60"/>
      <c r="EN289" s="60"/>
      <c r="EO289" s="60"/>
      <c r="EP289" s="60"/>
      <c r="EQ289" s="60"/>
      <c r="ER289" s="60"/>
      <c r="ES289" s="60"/>
      <c r="ET289" s="60"/>
      <c r="EU289" s="60"/>
      <c r="EV289" s="60"/>
      <c r="EW289" s="60"/>
      <c r="EX289" s="60"/>
      <c r="EY289" s="60"/>
      <c r="EZ289" s="60"/>
      <c r="FA289" s="60"/>
      <c r="FB289" s="60"/>
      <c r="FC289" s="60"/>
      <c r="FD289" s="60"/>
      <c r="FE289" s="60"/>
      <c r="FF289" s="60"/>
      <c r="FG289" s="60"/>
      <c r="FH289" s="60"/>
      <c r="FI289" s="60"/>
      <c r="FJ289" s="60"/>
      <c r="FK289" s="60"/>
      <c r="FL289" s="60"/>
      <c r="FM289" s="60"/>
      <c r="FN289" s="60"/>
      <c r="FO289" s="60"/>
      <c r="FP289" s="60"/>
      <c r="FQ289" s="60"/>
      <c r="FR289" s="60"/>
      <c r="FS289" s="60"/>
      <c r="FT289" s="60"/>
      <c r="FU289" s="60"/>
      <c r="FV289" s="60"/>
      <c r="FW289" s="60"/>
      <c r="FX289" s="60"/>
      <c r="FY289" s="60"/>
      <c r="FZ289" s="60"/>
      <c r="GA289" s="60"/>
      <c r="GB289" s="60"/>
      <c r="GC289" s="60"/>
      <c r="GD289" s="60"/>
      <c r="GE289" s="60"/>
      <c r="GF289" s="60"/>
      <c r="GG289" s="60"/>
      <c r="GH289" s="60"/>
      <c r="GI289" s="60"/>
      <c r="GJ289" s="60"/>
      <c r="GK289" s="60"/>
      <c r="GL289" s="60"/>
      <c r="GM289" s="60"/>
      <c r="GN289" s="60"/>
      <c r="GO289" s="60"/>
      <c r="GP289" s="60"/>
      <c r="GQ289" s="60"/>
      <c r="GR289" s="60"/>
      <c r="GS289" s="60"/>
      <c r="GT289" s="60"/>
      <c r="GU289" s="60"/>
      <c r="GV289" s="60"/>
      <c r="GW289" s="60"/>
      <c r="GX289" s="60"/>
      <c r="GY289" s="60"/>
      <c r="GZ289" s="60"/>
      <c r="HA289" s="60"/>
      <c r="HB289" s="60"/>
      <c r="HC289" s="60"/>
      <c r="HD289" s="60"/>
      <c r="HE289" s="60"/>
      <c r="HF289" s="60"/>
      <c r="HG289" s="60"/>
      <c r="HH289" s="60"/>
      <c r="HI289" s="60"/>
      <c r="HJ289" s="60"/>
      <c r="HK289" s="60"/>
      <c r="HL289" s="60"/>
      <c r="HM289" s="60"/>
      <c r="HN289" s="60"/>
      <c r="HO289" s="60"/>
    </row>
    <row r="290" spans="1:223" ht="12" customHeight="1" x14ac:dyDescent="0.35">
      <c r="A290" s="61">
        <v>228</v>
      </c>
      <c r="B290" s="83">
        <v>8.0745014376602295</v>
      </c>
      <c r="C290" s="83">
        <v>8.1553376805165403</v>
      </c>
      <c r="D290" s="83">
        <v>-8.0836242856310705E-2</v>
      </c>
      <c r="E290" s="83">
        <v>-1.96150422490322</v>
      </c>
      <c r="F290" s="83">
        <v>-1.9663941573774</v>
      </c>
      <c r="G290" s="83">
        <v>-1.97776620006953</v>
      </c>
      <c r="H290" s="83">
        <v>4.9673179040171803E-3</v>
      </c>
      <c r="I290" s="83">
        <v>9.6515211009624707E-3</v>
      </c>
      <c r="J290" s="83">
        <v>-0.13973887916149799</v>
      </c>
      <c r="K290" s="83">
        <v>-8.1239786703320702E-2</v>
      </c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  <c r="BE290" s="60"/>
      <c r="BF290" s="60"/>
      <c r="BG290" s="60"/>
      <c r="BH290" s="60"/>
      <c r="BI290" s="60"/>
      <c r="BJ290" s="60"/>
      <c r="BK290" s="60"/>
      <c r="BL290" s="60"/>
      <c r="BM290" s="60"/>
      <c r="BN290" s="60"/>
      <c r="BO290" s="60"/>
      <c r="BP290" s="60"/>
      <c r="BQ290" s="60"/>
      <c r="BR290" s="60"/>
      <c r="BS290" s="60"/>
      <c r="BT290" s="60"/>
      <c r="BU290" s="60"/>
      <c r="BV290" s="60"/>
      <c r="BW290" s="60"/>
      <c r="BX290" s="60"/>
      <c r="BY290" s="60"/>
      <c r="BZ290" s="60"/>
      <c r="CA290" s="60"/>
      <c r="CB290" s="60"/>
      <c r="CC290" s="60"/>
      <c r="CD290" s="60"/>
      <c r="CE290" s="60"/>
      <c r="CF290" s="60"/>
      <c r="CG290" s="60"/>
      <c r="CH290" s="60"/>
      <c r="CI290" s="60"/>
      <c r="CJ290" s="60"/>
      <c r="CK290" s="60"/>
      <c r="CL290" s="60"/>
      <c r="CM290" s="60"/>
      <c r="CN290" s="60"/>
      <c r="CO290" s="60"/>
      <c r="CP290" s="60"/>
      <c r="CQ290" s="60"/>
      <c r="CR290" s="60"/>
      <c r="CS290" s="60"/>
      <c r="CT290" s="60"/>
      <c r="CU290" s="60"/>
      <c r="CV290" s="60"/>
      <c r="CW290" s="60"/>
      <c r="CX290" s="60"/>
      <c r="CY290" s="60"/>
      <c r="CZ290" s="60"/>
      <c r="DA290" s="60"/>
      <c r="DB290" s="60"/>
      <c r="DC290" s="60"/>
      <c r="DD290" s="60"/>
      <c r="DE290" s="60"/>
      <c r="DF290" s="60"/>
      <c r="DG290" s="60"/>
      <c r="DH290" s="60"/>
      <c r="DI290" s="60"/>
      <c r="DJ290" s="60"/>
      <c r="DK290" s="60"/>
      <c r="DL290" s="60"/>
      <c r="DM290" s="60"/>
      <c r="DN290" s="60"/>
      <c r="DO290" s="60"/>
      <c r="DP290" s="60"/>
      <c r="DQ290" s="60"/>
      <c r="DR290" s="60"/>
      <c r="DS290" s="60"/>
      <c r="DT290" s="60"/>
      <c r="DU290" s="60"/>
      <c r="DV290" s="60"/>
      <c r="DW290" s="60"/>
      <c r="DX290" s="60"/>
      <c r="DY290" s="60"/>
      <c r="DZ290" s="60"/>
      <c r="EA290" s="60"/>
      <c r="EB290" s="60"/>
      <c r="EC290" s="60"/>
      <c r="ED290" s="60"/>
      <c r="EE290" s="60"/>
      <c r="EF290" s="60"/>
      <c r="EG290" s="60"/>
      <c r="EH290" s="60"/>
      <c r="EI290" s="60"/>
      <c r="EJ290" s="60"/>
      <c r="EK290" s="60"/>
      <c r="EL290" s="60"/>
      <c r="EM290" s="60"/>
      <c r="EN290" s="60"/>
      <c r="EO290" s="60"/>
      <c r="EP290" s="60"/>
      <c r="EQ290" s="60"/>
      <c r="ER290" s="60"/>
      <c r="ES290" s="60"/>
      <c r="ET290" s="60"/>
      <c r="EU290" s="60"/>
      <c r="EV290" s="60"/>
      <c r="EW290" s="60"/>
      <c r="EX290" s="60"/>
      <c r="EY290" s="60"/>
      <c r="EZ290" s="60"/>
      <c r="FA290" s="60"/>
      <c r="FB290" s="60"/>
      <c r="FC290" s="60"/>
      <c r="FD290" s="60"/>
      <c r="FE290" s="60"/>
      <c r="FF290" s="60"/>
      <c r="FG290" s="60"/>
      <c r="FH290" s="60"/>
      <c r="FI290" s="60"/>
      <c r="FJ290" s="60"/>
      <c r="FK290" s="60"/>
      <c r="FL290" s="60"/>
      <c r="FM290" s="60"/>
      <c r="FN290" s="60"/>
      <c r="FO290" s="60"/>
      <c r="FP290" s="60"/>
      <c r="FQ290" s="60"/>
      <c r="FR290" s="60"/>
      <c r="FS290" s="60"/>
      <c r="FT290" s="60"/>
      <c r="FU290" s="60"/>
      <c r="FV290" s="60"/>
      <c r="FW290" s="60"/>
      <c r="FX290" s="60"/>
      <c r="FY290" s="60"/>
      <c r="FZ290" s="60"/>
      <c r="GA290" s="60"/>
      <c r="GB290" s="60"/>
      <c r="GC290" s="60"/>
      <c r="GD290" s="60"/>
      <c r="GE290" s="60"/>
      <c r="GF290" s="60"/>
      <c r="GG290" s="60"/>
      <c r="GH290" s="60"/>
      <c r="GI290" s="60"/>
      <c r="GJ290" s="60"/>
      <c r="GK290" s="60"/>
      <c r="GL290" s="60"/>
      <c r="GM290" s="60"/>
      <c r="GN290" s="60"/>
      <c r="GO290" s="60"/>
      <c r="GP290" s="60"/>
      <c r="GQ290" s="60"/>
      <c r="GR290" s="60"/>
      <c r="GS290" s="60"/>
      <c r="GT290" s="60"/>
      <c r="GU290" s="60"/>
      <c r="GV290" s="60"/>
      <c r="GW290" s="60"/>
      <c r="GX290" s="60"/>
      <c r="GY290" s="60"/>
      <c r="GZ290" s="60"/>
      <c r="HA290" s="60"/>
      <c r="HB290" s="60"/>
      <c r="HC290" s="60"/>
      <c r="HD290" s="60"/>
      <c r="HE290" s="60"/>
      <c r="HF290" s="60"/>
      <c r="HG290" s="60"/>
      <c r="HH290" s="60"/>
      <c r="HI290" s="60"/>
      <c r="HJ290" s="60"/>
      <c r="HK290" s="60"/>
      <c r="HL290" s="60"/>
      <c r="HM290" s="60"/>
      <c r="HN290" s="60"/>
      <c r="HO290" s="60"/>
    </row>
    <row r="291" spans="1:223" ht="12" customHeight="1" x14ac:dyDescent="0.35">
      <c r="A291" s="61">
        <v>229</v>
      </c>
      <c r="B291" s="83">
        <v>8.0737693166018705</v>
      </c>
      <c r="C291" s="83">
        <v>8.1538584887954695</v>
      </c>
      <c r="D291" s="83">
        <v>-8.0089172193598998E-2</v>
      </c>
      <c r="E291" s="83">
        <v>-1.9433764370517299</v>
      </c>
      <c r="F291" s="83">
        <v>-1.94811188383612</v>
      </c>
      <c r="G291" s="83">
        <v>-1.9590945549910099</v>
      </c>
      <c r="H291" s="83">
        <v>4.8556670592387304E-3</v>
      </c>
      <c r="I291" s="83">
        <v>9.2589261907213803E-3</v>
      </c>
      <c r="J291" s="83">
        <v>-0.136847482003634</v>
      </c>
      <c r="K291" s="83">
        <v>-8.04799560651938E-2</v>
      </c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  <c r="BE291" s="60"/>
      <c r="BF291" s="60"/>
      <c r="BG291" s="60"/>
      <c r="BH291" s="60"/>
      <c r="BI291" s="60"/>
      <c r="BJ291" s="60"/>
      <c r="BK291" s="60"/>
      <c r="BL291" s="60"/>
      <c r="BM291" s="60"/>
      <c r="BN291" s="60"/>
      <c r="BO291" s="60"/>
      <c r="BP291" s="60"/>
      <c r="BQ291" s="60"/>
      <c r="BR291" s="60"/>
      <c r="BS291" s="60"/>
      <c r="BT291" s="60"/>
      <c r="BU291" s="60"/>
      <c r="BV291" s="60"/>
      <c r="BW291" s="60"/>
      <c r="BX291" s="60"/>
      <c r="BY291" s="60"/>
      <c r="BZ291" s="60"/>
      <c r="CA291" s="60"/>
      <c r="CB291" s="60"/>
      <c r="CC291" s="60"/>
      <c r="CD291" s="60"/>
      <c r="CE291" s="60"/>
      <c r="CF291" s="60"/>
      <c r="CG291" s="60"/>
      <c r="CH291" s="60"/>
      <c r="CI291" s="60"/>
      <c r="CJ291" s="60"/>
      <c r="CK291" s="60"/>
      <c r="CL291" s="60"/>
      <c r="CM291" s="60"/>
      <c r="CN291" s="60"/>
      <c r="CO291" s="60"/>
      <c r="CP291" s="60"/>
      <c r="CQ291" s="60"/>
      <c r="CR291" s="60"/>
      <c r="CS291" s="60"/>
      <c r="CT291" s="60"/>
      <c r="CU291" s="60"/>
      <c r="CV291" s="60"/>
      <c r="CW291" s="60"/>
      <c r="CX291" s="60"/>
      <c r="CY291" s="60"/>
      <c r="CZ291" s="60"/>
      <c r="DA291" s="60"/>
      <c r="DB291" s="60"/>
      <c r="DC291" s="60"/>
      <c r="DD291" s="60"/>
      <c r="DE291" s="60"/>
      <c r="DF291" s="60"/>
      <c r="DG291" s="60"/>
      <c r="DH291" s="60"/>
      <c r="DI291" s="60"/>
      <c r="DJ291" s="60"/>
      <c r="DK291" s="60"/>
      <c r="DL291" s="60"/>
      <c r="DM291" s="60"/>
      <c r="DN291" s="60"/>
      <c r="DO291" s="60"/>
      <c r="DP291" s="60"/>
      <c r="DQ291" s="60"/>
      <c r="DR291" s="60"/>
      <c r="DS291" s="60"/>
      <c r="DT291" s="60"/>
      <c r="DU291" s="60"/>
      <c r="DV291" s="60"/>
      <c r="DW291" s="60"/>
      <c r="DX291" s="60"/>
      <c r="DY291" s="60"/>
      <c r="DZ291" s="60"/>
      <c r="EA291" s="60"/>
      <c r="EB291" s="60"/>
      <c r="EC291" s="60"/>
      <c r="ED291" s="60"/>
      <c r="EE291" s="60"/>
      <c r="EF291" s="60"/>
      <c r="EG291" s="60"/>
      <c r="EH291" s="60"/>
      <c r="EI291" s="60"/>
      <c r="EJ291" s="60"/>
      <c r="EK291" s="60"/>
      <c r="EL291" s="60"/>
      <c r="EM291" s="60"/>
      <c r="EN291" s="60"/>
      <c r="EO291" s="60"/>
      <c r="EP291" s="60"/>
      <c r="EQ291" s="60"/>
      <c r="ER291" s="60"/>
      <c r="ES291" s="60"/>
      <c r="ET291" s="60"/>
      <c r="EU291" s="60"/>
      <c r="EV291" s="60"/>
      <c r="EW291" s="60"/>
      <c r="EX291" s="60"/>
      <c r="EY291" s="60"/>
      <c r="EZ291" s="60"/>
      <c r="FA291" s="60"/>
      <c r="FB291" s="60"/>
      <c r="FC291" s="60"/>
      <c r="FD291" s="60"/>
      <c r="FE291" s="60"/>
      <c r="FF291" s="60"/>
      <c r="FG291" s="60"/>
      <c r="FH291" s="60"/>
      <c r="FI291" s="60"/>
      <c r="FJ291" s="60"/>
      <c r="FK291" s="60"/>
      <c r="FL291" s="60"/>
      <c r="FM291" s="60"/>
      <c r="FN291" s="60"/>
      <c r="FO291" s="60"/>
      <c r="FP291" s="60"/>
      <c r="FQ291" s="60"/>
      <c r="FR291" s="60"/>
      <c r="FS291" s="60"/>
      <c r="FT291" s="60"/>
      <c r="FU291" s="60"/>
      <c r="FV291" s="60"/>
      <c r="FW291" s="60"/>
      <c r="FX291" s="60"/>
      <c r="FY291" s="60"/>
      <c r="FZ291" s="60"/>
      <c r="GA291" s="60"/>
      <c r="GB291" s="60"/>
      <c r="GC291" s="60"/>
      <c r="GD291" s="60"/>
      <c r="GE291" s="60"/>
      <c r="GF291" s="60"/>
      <c r="GG291" s="60"/>
      <c r="GH291" s="60"/>
      <c r="GI291" s="60"/>
      <c r="GJ291" s="60"/>
      <c r="GK291" s="60"/>
      <c r="GL291" s="60"/>
      <c r="GM291" s="60"/>
      <c r="GN291" s="60"/>
      <c r="GO291" s="60"/>
      <c r="GP291" s="60"/>
      <c r="GQ291" s="60"/>
      <c r="GR291" s="60"/>
      <c r="GS291" s="60"/>
      <c r="GT291" s="60"/>
      <c r="GU291" s="60"/>
      <c r="GV291" s="60"/>
      <c r="GW291" s="60"/>
      <c r="GX291" s="60"/>
      <c r="GY291" s="60"/>
      <c r="GZ291" s="60"/>
      <c r="HA291" s="60"/>
      <c r="HB291" s="60"/>
      <c r="HC291" s="60"/>
      <c r="HD291" s="60"/>
      <c r="HE291" s="60"/>
      <c r="HF291" s="60"/>
      <c r="HG291" s="60"/>
      <c r="HH291" s="60"/>
      <c r="HI291" s="60"/>
      <c r="HJ291" s="60"/>
      <c r="HK291" s="60"/>
      <c r="HL291" s="60"/>
      <c r="HM291" s="60"/>
      <c r="HN291" s="60"/>
      <c r="HO291" s="60"/>
    </row>
    <row r="292" spans="1:223" ht="12" customHeight="1" x14ac:dyDescent="0.35">
      <c r="A292" s="61">
        <v>230</v>
      </c>
      <c r="B292" s="83">
        <v>8.0734397052597604</v>
      </c>
      <c r="C292" s="83">
        <v>8.15118868287162</v>
      </c>
      <c r="D292" s="83">
        <v>-7.7748977611859602E-2</v>
      </c>
      <c r="E292" s="83">
        <v>-1.8865912451999001</v>
      </c>
      <c r="F292" s="83">
        <v>-1.8910125092443599</v>
      </c>
      <c r="G292" s="83">
        <v>-1.90083067269997</v>
      </c>
      <c r="H292" s="83">
        <v>4.6706147901504104E-3</v>
      </c>
      <c r="I292" s="83">
        <v>8.3900786523229305E-3</v>
      </c>
      <c r="J292" s="83">
        <v>-0.13021081088525699</v>
      </c>
      <c r="K292" s="83">
        <v>-7.81138171616097E-2</v>
      </c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  <c r="BE292" s="60"/>
      <c r="BF292" s="60"/>
      <c r="BG292" s="60"/>
      <c r="BH292" s="60"/>
      <c r="BI292" s="60"/>
      <c r="BJ292" s="60"/>
      <c r="BK292" s="60"/>
      <c r="BL292" s="60"/>
      <c r="BM292" s="60"/>
      <c r="BN292" s="60"/>
      <c r="BO292" s="60"/>
      <c r="BP292" s="60"/>
      <c r="BQ292" s="60"/>
      <c r="BR292" s="60"/>
      <c r="BS292" s="60"/>
      <c r="BT292" s="60"/>
      <c r="BU292" s="60"/>
      <c r="BV292" s="60"/>
      <c r="BW292" s="60"/>
      <c r="BX292" s="60"/>
      <c r="BY292" s="60"/>
      <c r="BZ292" s="60"/>
      <c r="CA292" s="60"/>
      <c r="CB292" s="60"/>
      <c r="CC292" s="60"/>
      <c r="CD292" s="60"/>
      <c r="CE292" s="60"/>
      <c r="CF292" s="60"/>
      <c r="CG292" s="60"/>
      <c r="CH292" s="60"/>
      <c r="CI292" s="60"/>
      <c r="CJ292" s="60"/>
      <c r="CK292" s="60"/>
      <c r="CL292" s="60"/>
      <c r="CM292" s="60"/>
      <c r="CN292" s="60"/>
      <c r="CO292" s="60"/>
      <c r="CP292" s="60"/>
      <c r="CQ292" s="60"/>
      <c r="CR292" s="60"/>
      <c r="CS292" s="60"/>
      <c r="CT292" s="60"/>
      <c r="CU292" s="60"/>
      <c r="CV292" s="60"/>
      <c r="CW292" s="60"/>
      <c r="CX292" s="60"/>
      <c r="CY292" s="60"/>
      <c r="CZ292" s="60"/>
      <c r="DA292" s="60"/>
      <c r="DB292" s="60"/>
      <c r="DC292" s="60"/>
      <c r="DD292" s="60"/>
      <c r="DE292" s="60"/>
      <c r="DF292" s="60"/>
      <c r="DG292" s="60"/>
      <c r="DH292" s="60"/>
      <c r="DI292" s="60"/>
      <c r="DJ292" s="60"/>
      <c r="DK292" s="60"/>
      <c r="DL292" s="60"/>
      <c r="DM292" s="60"/>
      <c r="DN292" s="60"/>
      <c r="DO292" s="60"/>
      <c r="DP292" s="60"/>
      <c r="DQ292" s="60"/>
      <c r="DR292" s="60"/>
      <c r="DS292" s="60"/>
      <c r="DT292" s="60"/>
      <c r="DU292" s="60"/>
      <c r="DV292" s="60"/>
      <c r="DW292" s="60"/>
      <c r="DX292" s="60"/>
      <c r="DY292" s="60"/>
      <c r="DZ292" s="60"/>
      <c r="EA292" s="60"/>
      <c r="EB292" s="60"/>
      <c r="EC292" s="60"/>
      <c r="ED292" s="60"/>
      <c r="EE292" s="60"/>
      <c r="EF292" s="60"/>
      <c r="EG292" s="60"/>
      <c r="EH292" s="60"/>
      <c r="EI292" s="60"/>
      <c r="EJ292" s="60"/>
      <c r="EK292" s="60"/>
      <c r="EL292" s="60"/>
      <c r="EM292" s="60"/>
      <c r="EN292" s="60"/>
      <c r="EO292" s="60"/>
      <c r="EP292" s="60"/>
      <c r="EQ292" s="60"/>
      <c r="ER292" s="60"/>
      <c r="ES292" s="60"/>
      <c r="ET292" s="60"/>
      <c r="EU292" s="60"/>
      <c r="EV292" s="60"/>
      <c r="EW292" s="60"/>
      <c r="EX292" s="60"/>
      <c r="EY292" s="60"/>
      <c r="EZ292" s="60"/>
      <c r="FA292" s="60"/>
      <c r="FB292" s="60"/>
      <c r="FC292" s="60"/>
      <c r="FD292" s="60"/>
      <c r="FE292" s="60"/>
      <c r="FF292" s="60"/>
      <c r="FG292" s="60"/>
      <c r="FH292" s="60"/>
      <c r="FI292" s="60"/>
      <c r="FJ292" s="60"/>
      <c r="FK292" s="60"/>
      <c r="FL292" s="60"/>
      <c r="FM292" s="60"/>
      <c r="FN292" s="60"/>
      <c r="FO292" s="60"/>
      <c r="FP292" s="60"/>
      <c r="FQ292" s="60"/>
      <c r="FR292" s="60"/>
      <c r="FS292" s="60"/>
      <c r="FT292" s="60"/>
      <c r="FU292" s="60"/>
      <c r="FV292" s="60"/>
      <c r="FW292" s="60"/>
      <c r="FX292" s="60"/>
      <c r="FY292" s="60"/>
      <c r="FZ292" s="60"/>
      <c r="GA292" s="60"/>
      <c r="GB292" s="60"/>
      <c r="GC292" s="60"/>
      <c r="GD292" s="60"/>
      <c r="GE292" s="60"/>
      <c r="GF292" s="60"/>
      <c r="GG292" s="60"/>
      <c r="GH292" s="60"/>
      <c r="GI292" s="60"/>
      <c r="GJ292" s="60"/>
      <c r="GK292" s="60"/>
      <c r="GL292" s="60"/>
      <c r="GM292" s="60"/>
      <c r="GN292" s="60"/>
      <c r="GO292" s="60"/>
      <c r="GP292" s="60"/>
      <c r="GQ292" s="60"/>
      <c r="GR292" s="60"/>
      <c r="GS292" s="60"/>
      <c r="GT292" s="60"/>
      <c r="GU292" s="60"/>
      <c r="GV292" s="60"/>
      <c r="GW292" s="60"/>
      <c r="GX292" s="60"/>
      <c r="GY292" s="60"/>
      <c r="GZ292" s="60"/>
      <c r="HA292" s="60"/>
      <c r="HB292" s="60"/>
      <c r="HC292" s="60"/>
      <c r="HD292" s="60"/>
      <c r="HE292" s="60"/>
      <c r="HF292" s="60"/>
      <c r="HG292" s="60"/>
      <c r="HH292" s="60"/>
      <c r="HI292" s="60"/>
      <c r="HJ292" s="60"/>
      <c r="HK292" s="60"/>
      <c r="HL292" s="60"/>
      <c r="HM292" s="60"/>
      <c r="HN292" s="60"/>
      <c r="HO292" s="60"/>
    </row>
    <row r="293" spans="1:223" ht="12" customHeight="1" x14ac:dyDescent="0.35">
      <c r="A293" s="61">
        <v>231</v>
      </c>
      <c r="B293" s="83">
        <v>8.1224470839729594</v>
      </c>
      <c r="C293" s="83">
        <v>8.1909658307561699</v>
      </c>
      <c r="D293" s="83">
        <v>-6.8518746783208698E-2</v>
      </c>
      <c r="E293" s="83">
        <v>-1.6626182334975399</v>
      </c>
      <c r="F293" s="83">
        <v>-1.6706752584328901</v>
      </c>
      <c r="G293" s="83">
        <v>-1.67669249063054</v>
      </c>
      <c r="H293" s="83">
        <v>9.6219740213550394E-3</v>
      </c>
      <c r="I293" s="83">
        <v>1.35586756151919E-2</v>
      </c>
      <c r="J293" s="83">
        <v>-0.165266569106959</v>
      </c>
      <c r="K293" s="83">
        <v>-6.9184437644910099E-2</v>
      </c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  <c r="BE293" s="60"/>
      <c r="BF293" s="60"/>
      <c r="BG293" s="60"/>
      <c r="BH293" s="60"/>
      <c r="BI293" s="60"/>
      <c r="BJ293" s="60"/>
      <c r="BK293" s="60"/>
      <c r="BL293" s="60"/>
      <c r="BM293" s="60"/>
      <c r="BN293" s="60"/>
      <c r="BO293" s="60"/>
      <c r="BP293" s="60"/>
      <c r="BQ293" s="60"/>
      <c r="BR293" s="60"/>
      <c r="BS293" s="60"/>
      <c r="BT293" s="60"/>
      <c r="BU293" s="60"/>
      <c r="BV293" s="60"/>
      <c r="BW293" s="60"/>
      <c r="BX293" s="60"/>
      <c r="BY293" s="60"/>
      <c r="BZ293" s="60"/>
      <c r="CA293" s="60"/>
      <c r="CB293" s="60"/>
      <c r="CC293" s="60"/>
      <c r="CD293" s="60"/>
      <c r="CE293" s="60"/>
      <c r="CF293" s="60"/>
      <c r="CG293" s="60"/>
      <c r="CH293" s="60"/>
      <c r="CI293" s="60"/>
      <c r="CJ293" s="60"/>
      <c r="CK293" s="60"/>
      <c r="CL293" s="60"/>
      <c r="CM293" s="60"/>
      <c r="CN293" s="60"/>
      <c r="CO293" s="60"/>
      <c r="CP293" s="60"/>
      <c r="CQ293" s="60"/>
      <c r="CR293" s="60"/>
      <c r="CS293" s="60"/>
      <c r="CT293" s="60"/>
      <c r="CU293" s="60"/>
      <c r="CV293" s="60"/>
      <c r="CW293" s="60"/>
      <c r="CX293" s="60"/>
      <c r="CY293" s="60"/>
      <c r="CZ293" s="60"/>
      <c r="DA293" s="60"/>
      <c r="DB293" s="60"/>
      <c r="DC293" s="60"/>
      <c r="DD293" s="60"/>
      <c r="DE293" s="60"/>
      <c r="DF293" s="60"/>
      <c r="DG293" s="60"/>
      <c r="DH293" s="60"/>
      <c r="DI293" s="60"/>
      <c r="DJ293" s="60"/>
      <c r="DK293" s="60"/>
      <c r="DL293" s="60"/>
      <c r="DM293" s="60"/>
      <c r="DN293" s="60"/>
      <c r="DO293" s="60"/>
      <c r="DP293" s="60"/>
      <c r="DQ293" s="60"/>
      <c r="DR293" s="60"/>
      <c r="DS293" s="60"/>
      <c r="DT293" s="60"/>
      <c r="DU293" s="60"/>
      <c r="DV293" s="60"/>
      <c r="DW293" s="60"/>
      <c r="DX293" s="60"/>
      <c r="DY293" s="60"/>
      <c r="DZ293" s="60"/>
      <c r="EA293" s="60"/>
      <c r="EB293" s="60"/>
      <c r="EC293" s="60"/>
      <c r="ED293" s="60"/>
      <c r="EE293" s="60"/>
      <c r="EF293" s="60"/>
      <c r="EG293" s="60"/>
      <c r="EH293" s="60"/>
      <c r="EI293" s="60"/>
      <c r="EJ293" s="60"/>
      <c r="EK293" s="60"/>
      <c r="EL293" s="60"/>
      <c r="EM293" s="60"/>
      <c r="EN293" s="60"/>
      <c r="EO293" s="60"/>
      <c r="EP293" s="60"/>
      <c r="EQ293" s="60"/>
      <c r="ER293" s="60"/>
      <c r="ES293" s="60"/>
      <c r="ET293" s="60"/>
      <c r="EU293" s="60"/>
      <c r="EV293" s="60"/>
      <c r="EW293" s="60"/>
      <c r="EX293" s="60"/>
      <c r="EY293" s="60"/>
      <c r="EZ293" s="60"/>
      <c r="FA293" s="60"/>
      <c r="FB293" s="60"/>
      <c r="FC293" s="60"/>
      <c r="FD293" s="60"/>
      <c r="FE293" s="60"/>
      <c r="FF293" s="60"/>
      <c r="FG293" s="60"/>
      <c r="FH293" s="60"/>
      <c r="FI293" s="60"/>
      <c r="FJ293" s="60"/>
      <c r="FK293" s="60"/>
      <c r="FL293" s="60"/>
      <c r="FM293" s="60"/>
      <c r="FN293" s="60"/>
      <c r="FO293" s="60"/>
      <c r="FP293" s="60"/>
      <c r="FQ293" s="60"/>
      <c r="FR293" s="60"/>
      <c r="FS293" s="60"/>
      <c r="FT293" s="60"/>
      <c r="FU293" s="60"/>
      <c r="FV293" s="60"/>
      <c r="FW293" s="60"/>
      <c r="FX293" s="60"/>
      <c r="FY293" s="60"/>
      <c r="FZ293" s="60"/>
      <c r="GA293" s="60"/>
      <c r="GB293" s="60"/>
      <c r="GC293" s="60"/>
      <c r="GD293" s="60"/>
      <c r="GE293" s="60"/>
      <c r="GF293" s="60"/>
      <c r="GG293" s="60"/>
      <c r="GH293" s="60"/>
      <c r="GI293" s="60"/>
      <c r="GJ293" s="60"/>
      <c r="GK293" s="60"/>
      <c r="GL293" s="60"/>
      <c r="GM293" s="60"/>
      <c r="GN293" s="60"/>
      <c r="GO293" s="60"/>
      <c r="GP293" s="60"/>
      <c r="GQ293" s="60"/>
      <c r="GR293" s="60"/>
      <c r="GS293" s="60"/>
      <c r="GT293" s="60"/>
      <c r="GU293" s="60"/>
      <c r="GV293" s="60"/>
      <c r="GW293" s="60"/>
      <c r="GX293" s="60"/>
      <c r="GY293" s="60"/>
      <c r="GZ293" s="60"/>
      <c r="HA293" s="60"/>
      <c r="HB293" s="60"/>
      <c r="HC293" s="60"/>
      <c r="HD293" s="60"/>
      <c r="HE293" s="60"/>
      <c r="HF293" s="60"/>
      <c r="HG293" s="60"/>
      <c r="HH293" s="60"/>
      <c r="HI293" s="60"/>
      <c r="HJ293" s="60"/>
      <c r="HK293" s="60"/>
      <c r="HL293" s="60"/>
      <c r="HM293" s="60"/>
      <c r="HN293" s="60"/>
      <c r="HO293" s="60"/>
    </row>
    <row r="294" spans="1:223" ht="12" customHeight="1" x14ac:dyDescent="0.35">
      <c r="A294" s="61">
        <v>232</v>
      </c>
      <c r="B294" s="83">
        <v>7.9533173457778403</v>
      </c>
      <c r="C294" s="83">
        <v>8.1274047260934292</v>
      </c>
      <c r="D294" s="83">
        <v>-0.17408738031559201</v>
      </c>
      <c r="E294" s="83">
        <v>-4.2242578319522899</v>
      </c>
      <c r="F294" s="83">
        <v>-4.2326413062148101</v>
      </c>
      <c r="G294" s="83">
        <v>-4.3835356462571102</v>
      </c>
      <c r="H294" s="83">
        <v>3.9574210050440199E-3</v>
      </c>
      <c r="I294" s="83">
        <v>3.55899425188805E-2</v>
      </c>
      <c r="J294" s="83">
        <v>-0.27630689198208103</v>
      </c>
      <c r="K294" s="83">
        <v>-0.17477905461757801</v>
      </c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  <c r="BE294" s="60"/>
      <c r="BF294" s="60"/>
      <c r="BG294" s="60"/>
      <c r="BH294" s="60"/>
      <c r="BI294" s="60"/>
      <c r="BJ294" s="60"/>
      <c r="BK294" s="60"/>
      <c r="BL294" s="60"/>
      <c r="BM294" s="60"/>
      <c r="BN294" s="60"/>
      <c r="BO294" s="60"/>
      <c r="BP294" s="60"/>
      <c r="BQ294" s="60"/>
      <c r="BR294" s="60"/>
      <c r="BS294" s="60"/>
      <c r="BT294" s="60"/>
      <c r="BU294" s="60"/>
      <c r="BV294" s="60"/>
      <c r="BW294" s="60"/>
      <c r="BX294" s="60"/>
      <c r="BY294" s="60"/>
      <c r="BZ294" s="60"/>
      <c r="CA294" s="60"/>
      <c r="CB294" s="60"/>
      <c r="CC294" s="60"/>
      <c r="CD294" s="60"/>
      <c r="CE294" s="60"/>
      <c r="CF294" s="60"/>
      <c r="CG294" s="60"/>
      <c r="CH294" s="60"/>
      <c r="CI294" s="60"/>
      <c r="CJ294" s="60"/>
      <c r="CK294" s="60"/>
      <c r="CL294" s="60"/>
      <c r="CM294" s="60"/>
      <c r="CN294" s="60"/>
      <c r="CO294" s="60"/>
      <c r="CP294" s="60"/>
      <c r="CQ294" s="60"/>
      <c r="CR294" s="60"/>
      <c r="CS294" s="60"/>
      <c r="CT294" s="60"/>
      <c r="CU294" s="60"/>
      <c r="CV294" s="60"/>
      <c r="CW294" s="60"/>
      <c r="CX294" s="60"/>
      <c r="CY294" s="60"/>
      <c r="CZ294" s="60"/>
      <c r="DA294" s="60"/>
      <c r="DB294" s="60"/>
      <c r="DC294" s="60"/>
      <c r="DD294" s="60"/>
      <c r="DE294" s="60"/>
      <c r="DF294" s="60"/>
      <c r="DG294" s="60"/>
      <c r="DH294" s="60"/>
      <c r="DI294" s="60"/>
      <c r="DJ294" s="60"/>
      <c r="DK294" s="60"/>
      <c r="DL294" s="60"/>
      <c r="DM294" s="60"/>
      <c r="DN294" s="60"/>
      <c r="DO294" s="60"/>
      <c r="DP294" s="60"/>
      <c r="DQ294" s="60"/>
      <c r="DR294" s="60"/>
      <c r="DS294" s="60"/>
      <c r="DT294" s="60"/>
      <c r="DU294" s="60"/>
      <c r="DV294" s="60"/>
      <c r="DW294" s="60"/>
      <c r="DX294" s="60"/>
      <c r="DY294" s="60"/>
      <c r="DZ294" s="60"/>
      <c r="EA294" s="60"/>
      <c r="EB294" s="60"/>
      <c r="EC294" s="60"/>
      <c r="ED294" s="60"/>
      <c r="EE294" s="60"/>
      <c r="EF294" s="60"/>
      <c r="EG294" s="60"/>
      <c r="EH294" s="60"/>
      <c r="EI294" s="60"/>
      <c r="EJ294" s="60"/>
      <c r="EK294" s="60"/>
      <c r="EL294" s="60"/>
      <c r="EM294" s="60"/>
      <c r="EN294" s="60"/>
      <c r="EO294" s="60"/>
      <c r="EP294" s="60"/>
      <c r="EQ294" s="60"/>
      <c r="ER294" s="60"/>
      <c r="ES294" s="60"/>
      <c r="ET294" s="60"/>
      <c r="EU294" s="60"/>
      <c r="EV294" s="60"/>
      <c r="EW294" s="60"/>
      <c r="EX294" s="60"/>
      <c r="EY294" s="60"/>
      <c r="EZ294" s="60"/>
      <c r="FA294" s="60"/>
      <c r="FB294" s="60"/>
      <c r="FC294" s="60"/>
      <c r="FD294" s="60"/>
      <c r="FE294" s="60"/>
      <c r="FF294" s="60"/>
      <c r="FG294" s="60"/>
      <c r="FH294" s="60"/>
      <c r="FI294" s="60"/>
      <c r="FJ294" s="60"/>
      <c r="FK294" s="60"/>
      <c r="FL294" s="60"/>
      <c r="FM294" s="60"/>
      <c r="FN294" s="60"/>
      <c r="FO294" s="60"/>
      <c r="FP294" s="60"/>
      <c r="FQ294" s="60"/>
      <c r="FR294" s="60"/>
      <c r="FS294" s="60"/>
      <c r="FT294" s="60"/>
      <c r="FU294" s="60"/>
      <c r="FV294" s="60"/>
      <c r="FW294" s="60"/>
      <c r="FX294" s="60"/>
      <c r="FY294" s="60"/>
      <c r="FZ294" s="60"/>
      <c r="GA294" s="60"/>
      <c r="GB294" s="60"/>
      <c r="GC294" s="60"/>
      <c r="GD294" s="60"/>
      <c r="GE294" s="60"/>
      <c r="GF294" s="60"/>
      <c r="GG294" s="60"/>
      <c r="GH294" s="60"/>
      <c r="GI294" s="60"/>
      <c r="GJ294" s="60"/>
      <c r="GK294" s="60"/>
      <c r="GL294" s="60"/>
      <c r="GM294" s="60"/>
      <c r="GN294" s="60"/>
      <c r="GO294" s="60"/>
      <c r="GP294" s="60"/>
      <c r="GQ294" s="60"/>
      <c r="GR294" s="60"/>
      <c r="GS294" s="60"/>
      <c r="GT294" s="60"/>
      <c r="GU294" s="60"/>
      <c r="GV294" s="60"/>
      <c r="GW294" s="60"/>
      <c r="GX294" s="60"/>
      <c r="GY294" s="60"/>
      <c r="GZ294" s="60"/>
      <c r="HA294" s="60"/>
      <c r="HB294" s="60"/>
      <c r="HC294" s="60"/>
      <c r="HD294" s="60"/>
      <c r="HE294" s="60"/>
      <c r="HF294" s="60"/>
      <c r="HG294" s="60"/>
      <c r="HH294" s="60"/>
      <c r="HI294" s="60"/>
      <c r="HJ294" s="60"/>
      <c r="HK294" s="60"/>
      <c r="HL294" s="60"/>
      <c r="HM294" s="60"/>
      <c r="HN294" s="60"/>
      <c r="HO294" s="60"/>
    </row>
    <row r="295" spans="1:223" ht="12" customHeight="1" x14ac:dyDescent="0.35">
      <c r="A295" s="61">
        <v>233</v>
      </c>
      <c r="B295" s="83">
        <v>8.0710385075528102</v>
      </c>
      <c r="C295" s="83">
        <v>8.1243841926669695</v>
      </c>
      <c r="D295" s="83">
        <v>-5.33456851141558E-2</v>
      </c>
      <c r="E295" s="83">
        <v>-1.2944414910249</v>
      </c>
      <c r="F295" s="83">
        <v>-1.2970298379821901</v>
      </c>
      <c r="G295" s="83">
        <v>-1.2988033605992999</v>
      </c>
      <c r="H295" s="83">
        <v>3.9872086743921202E-3</v>
      </c>
      <c r="I295" s="83">
        <v>3.3672393506217601E-3</v>
      </c>
      <c r="J295" s="83">
        <v>-8.2176081504469797E-2</v>
      </c>
      <c r="K295" s="83">
        <v>-5.3559236968390003E-2</v>
      </c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  <c r="BE295" s="60"/>
      <c r="BF295" s="60"/>
      <c r="BG295" s="60"/>
      <c r="BH295" s="60"/>
      <c r="BI295" s="60"/>
      <c r="BJ295" s="60"/>
      <c r="BK295" s="60"/>
      <c r="BL295" s="60"/>
      <c r="BM295" s="60"/>
      <c r="BN295" s="60"/>
      <c r="BO295" s="60"/>
      <c r="BP295" s="60"/>
      <c r="BQ295" s="60"/>
      <c r="BR295" s="60"/>
      <c r="BS295" s="60"/>
      <c r="BT295" s="60"/>
      <c r="BU295" s="60"/>
      <c r="BV295" s="60"/>
      <c r="BW295" s="60"/>
      <c r="BX295" s="60"/>
      <c r="BY295" s="60"/>
      <c r="BZ295" s="60"/>
      <c r="CA295" s="60"/>
      <c r="CB295" s="60"/>
      <c r="CC295" s="60"/>
      <c r="CD295" s="60"/>
      <c r="CE295" s="60"/>
      <c r="CF295" s="60"/>
      <c r="CG295" s="60"/>
      <c r="CH295" s="60"/>
      <c r="CI295" s="60"/>
      <c r="CJ295" s="60"/>
      <c r="CK295" s="60"/>
      <c r="CL295" s="60"/>
      <c r="CM295" s="60"/>
      <c r="CN295" s="60"/>
      <c r="CO295" s="60"/>
      <c r="CP295" s="60"/>
      <c r="CQ295" s="60"/>
      <c r="CR295" s="60"/>
      <c r="CS295" s="60"/>
      <c r="CT295" s="60"/>
      <c r="CU295" s="60"/>
      <c r="CV295" s="60"/>
      <c r="CW295" s="60"/>
      <c r="CX295" s="60"/>
      <c r="CY295" s="60"/>
      <c r="CZ295" s="60"/>
      <c r="DA295" s="60"/>
      <c r="DB295" s="60"/>
      <c r="DC295" s="60"/>
      <c r="DD295" s="60"/>
      <c r="DE295" s="60"/>
      <c r="DF295" s="60"/>
      <c r="DG295" s="60"/>
      <c r="DH295" s="60"/>
      <c r="DI295" s="60"/>
      <c r="DJ295" s="60"/>
      <c r="DK295" s="60"/>
      <c r="DL295" s="60"/>
      <c r="DM295" s="60"/>
      <c r="DN295" s="60"/>
      <c r="DO295" s="60"/>
      <c r="DP295" s="60"/>
      <c r="DQ295" s="60"/>
      <c r="DR295" s="60"/>
      <c r="DS295" s="60"/>
      <c r="DT295" s="60"/>
      <c r="DU295" s="60"/>
      <c r="DV295" s="60"/>
      <c r="DW295" s="60"/>
      <c r="DX295" s="60"/>
      <c r="DY295" s="60"/>
      <c r="DZ295" s="60"/>
      <c r="EA295" s="60"/>
      <c r="EB295" s="60"/>
      <c r="EC295" s="60"/>
      <c r="ED295" s="60"/>
      <c r="EE295" s="60"/>
      <c r="EF295" s="60"/>
      <c r="EG295" s="60"/>
      <c r="EH295" s="60"/>
      <c r="EI295" s="60"/>
      <c r="EJ295" s="60"/>
      <c r="EK295" s="60"/>
      <c r="EL295" s="60"/>
      <c r="EM295" s="60"/>
      <c r="EN295" s="60"/>
      <c r="EO295" s="60"/>
      <c r="EP295" s="60"/>
      <c r="EQ295" s="60"/>
      <c r="ER295" s="60"/>
      <c r="ES295" s="60"/>
      <c r="ET295" s="60"/>
      <c r="EU295" s="60"/>
      <c r="EV295" s="60"/>
      <c r="EW295" s="60"/>
      <c r="EX295" s="60"/>
      <c r="EY295" s="60"/>
      <c r="EZ295" s="60"/>
      <c r="FA295" s="60"/>
      <c r="FB295" s="60"/>
      <c r="FC295" s="60"/>
      <c r="FD295" s="60"/>
      <c r="FE295" s="60"/>
      <c r="FF295" s="60"/>
      <c r="FG295" s="60"/>
      <c r="FH295" s="60"/>
      <c r="FI295" s="60"/>
      <c r="FJ295" s="60"/>
      <c r="FK295" s="60"/>
      <c r="FL295" s="60"/>
      <c r="FM295" s="60"/>
      <c r="FN295" s="60"/>
      <c r="FO295" s="60"/>
      <c r="FP295" s="60"/>
      <c r="FQ295" s="60"/>
      <c r="FR295" s="60"/>
      <c r="FS295" s="60"/>
      <c r="FT295" s="60"/>
      <c r="FU295" s="60"/>
      <c r="FV295" s="60"/>
      <c r="FW295" s="60"/>
      <c r="FX295" s="60"/>
      <c r="FY295" s="60"/>
      <c r="FZ295" s="60"/>
      <c r="GA295" s="60"/>
      <c r="GB295" s="60"/>
      <c r="GC295" s="60"/>
      <c r="GD295" s="60"/>
      <c r="GE295" s="60"/>
      <c r="GF295" s="60"/>
      <c r="GG295" s="60"/>
      <c r="GH295" s="60"/>
      <c r="GI295" s="60"/>
      <c r="GJ295" s="60"/>
      <c r="GK295" s="60"/>
      <c r="GL295" s="60"/>
      <c r="GM295" s="60"/>
      <c r="GN295" s="60"/>
      <c r="GO295" s="60"/>
      <c r="GP295" s="60"/>
      <c r="GQ295" s="60"/>
      <c r="GR295" s="60"/>
      <c r="GS295" s="60"/>
      <c r="GT295" s="60"/>
      <c r="GU295" s="60"/>
      <c r="GV295" s="60"/>
      <c r="GW295" s="60"/>
      <c r="GX295" s="60"/>
      <c r="GY295" s="60"/>
      <c r="GZ295" s="60"/>
      <c r="HA295" s="60"/>
      <c r="HB295" s="60"/>
      <c r="HC295" s="60"/>
      <c r="HD295" s="60"/>
      <c r="HE295" s="60"/>
      <c r="HF295" s="60"/>
      <c r="HG295" s="60"/>
      <c r="HH295" s="60"/>
      <c r="HI295" s="60"/>
      <c r="HJ295" s="60"/>
      <c r="HK295" s="60"/>
      <c r="HL295" s="60"/>
      <c r="HM295" s="60"/>
      <c r="HN295" s="60"/>
      <c r="HO295" s="60"/>
    </row>
    <row r="296" spans="1:223" ht="12" customHeight="1" x14ac:dyDescent="0.35">
      <c r="A296" s="61">
        <v>234</v>
      </c>
      <c r="B296" s="83">
        <v>8.2122513398492192</v>
      </c>
      <c r="C296" s="83">
        <v>8.1238482129341598</v>
      </c>
      <c r="D296" s="83">
        <v>8.8403126915061095E-2</v>
      </c>
      <c r="E296" s="83">
        <v>2.1451158640163199</v>
      </c>
      <c r="F296" s="83">
        <v>2.1494139684971798</v>
      </c>
      <c r="G296" s="83">
        <v>2.1651467056795601</v>
      </c>
      <c r="H296" s="83">
        <v>3.9953281802868898E-3</v>
      </c>
      <c r="I296" s="83">
        <v>9.2661904299180999E-3</v>
      </c>
      <c r="J296" s="83">
        <v>0.13713012441676001</v>
      </c>
      <c r="K296" s="83">
        <v>8.8757743227797795E-2</v>
      </c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  <c r="BE296" s="60"/>
      <c r="BF296" s="60"/>
      <c r="BG296" s="60"/>
      <c r="BH296" s="60"/>
      <c r="BI296" s="60"/>
      <c r="BJ296" s="60"/>
      <c r="BK296" s="60"/>
      <c r="BL296" s="60"/>
      <c r="BM296" s="60"/>
      <c r="BN296" s="60"/>
      <c r="BO296" s="60"/>
      <c r="BP296" s="60"/>
      <c r="BQ296" s="60"/>
      <c r="BR296" s="60"/>
      <c r="BS296" s="60"/>
      <c r="BT296" s="60"/>
      <c r="BU296" s="60"/>
      <c r="BV296" s="60"/>
      <c r="BW296" s="60"/>
      <c r="BX296" s="60"/>
      <c r="BY296" s="60"/>
      <c r="BZ296" s="60"/>
      <c r="CA296" s="60"/>
      <c r="CB296" s="60"/>
      <c r="CC296" s="60"/>
      <c r="CD296" s="60"/>
      <c r="CE296" s="60"/>
      <c r="CF296" s="60"/>
      <c r="CG296" s="60"/>
      <c r="CH296" s="60"/>
      <c r="CI296" s="60"/>
      <c r="CJ296" s="60"/>
      <c r="CK296" s="60"/>
      <c r="CL296" s="60"/>
      <c r="CM296" s="60"/>
      <c r="CN296" s="60"/>
      <c r="CO296" s="60"/>
      <c r="CP296" s="60"/>
      <c r="CQ296" s="60"/>
      <c r="CR296" s="60"/>
      <c r="CS296" s="60"/>
      <c r="CT296" s="60"/>
      <c r="CU296" s="60"/>
      <c r="CV296" s="60"/>
      <c r="CW296" s="60"/>
      <c r="CX296" s="60"/>
      <c r="CY296" s="60"/>
      <c r="CZ296" s="60"/>
      <c r="DA296" s="60"/>
      <c r="DB296" s="60"/>
      <c r="DC296" s="60"/>
      <c r="DD296" s="60"/>
      <c r="DE296" s="60"/>
      <c r="DF296" s="60"/>
      <c r="DG296" s="60"/>
      <c r="DH296" s="60"/>
      <c r="DI296" s="60"/>
      <c r="DJ296" s="60"/>
      <c r="DK296" s="60"/>
      <c r="DL296" s="60"/>
      <c r="DM296" s="60"/>
      <c r="DN296" s="60"/>
      <c r="DO296" s="60"/>
      <c r="DP296" s="60"/>
      <c r="DQ296" s="60"/>
      <c r="DR296" s="60"/>
      <c r="DS296" s="60"/>
      <c r="DT296" s="60"/>
      <c r="DU296" s="60"/>
      <c r="DV296" s="60"/>
      <c r="DW296" s="60"/>
      <c r="DX296" s="60"/>
      <c r="DY296" s="60"/>
      <c r="DZ296" s="60"/>
      <c r="EA296" s="60"/>
      <c r="EB296" s="60"/>
      <c r="EC296" s="60"/>
      <c r="ED296" s="60"/>
      <c r="EE296" s="60"/>
      <c r="EF296" s="60"/>
      <c r="EG296" s="60"/>
      <c r="EH296" s="60"/>
      <c r="EI296" s="60"/>
      <c r="EJ296" s="60"/>
      <c r="EK296" s="60"/>
      <c r="EL296" s="60"/>
      <c r="EM296" s="60"/>
      <c r="EN296" s="60"/>
      <c r="EO296" s="60"/>
      <c r="EP296" s="60"/>
      <c r="EQ296" s="60"/>
      <c r="ER296" s="60"/>
      <c r="ES296" s="60"/>
      <c r="ET296" s="60"/>
      <c r="EU296" s="60"/>
      <c r="EV296" s="60"/>
      <c r="EW296" s="60"/>
      <c r="EX296" s="60"/>
      <c r="EY296" s="60"/>
      <c r="EZ296" s="60"/>
      <c r="FA296" s="60"/>
      <c r="FB296" s="60"/>
      <c r="FC296" s="60"/>
      <c r="FD296" s="60"/>
      <c r="FE296" s="60"/>
      <c r="FF296" s="60"/>
      <c r="FG296" s="60"/>
      <c r="FH296" s="60"/>
      <c r="FI296" s="60"/>
      <c r="FJ296" s="60"/>
      <c r="FK296" s="60"/>
      <c r="FL296" s="60"/>
      <c r="FM296" s="60"/>
      <c r="FN296" s="60"/>
      <c r="FO296" s="60"/>
      <c r="FP296" s="60"/>
      <c r="FQ296" s="60"/>
      <c r="FR296" s="60"/>
      <c r="FS296" s="60"/>
      <c r="FT296" s="60"/>
      <c r="FU296" s="60"/>
      <c r="FV296" s="60"/>
      <c r="FW296" s="60"/>
      <c r="FX296" s="60"/>
      <c r="FY296" s="60"/>
      <c r="FZ296" s="60"/>
      <c r="GA296" s="60"/>
      <c r="GB296" s="60"/>
      <c r="GC296" s="60"/>
      <c r="GD296" s="60"/>
      <c r="GE296" s="60"/>
      <c r="GF296" s="60"/>
      <c r="GG296" s="60"/>
      <c r="GH296" s="60"/>
      <c r="GI296" s="60"/>
      <c r="GJ296" s="60"/>
      <c r="GK296" s="60"/>
      <c r="GL296" s="60"/>
      <c r="GM296" s="60"/>
      <c r="GN296" s="60"/>
      <c r="GO296" s="60"/>
      <c r="GP296" s="60"/>
      <c r="GQ296" s="60"/>
      <c r="GR296" s="60"/>
      <c r="GS296" s="60"/>
      <c r="GT296" s="60"/>
      <c r="GU296" s="60"/>
      <c r="GV296" s="60"/>
      <c r="GW296" s="60"/>
      <c r="GX296" s="60"/>
      <c r="GY296" s="60"/>
      <c r="GZ296" s="60"/>
      <c r="HA296" s="60"/>
      <c r="HB296" s="60"/>
      <c r="HC296" s="60"/>
      <c r="HD296" s="60"/>
      <c r="HE296" s="60"/>
      <c r="HF296" s="60"/>
      <c r="HG296" s="60"/>
      <c r="HH296" s="60"/>
      <c r="HI296" s="60"/>
      <c r="HJ296" s="60"/>
      <c r="HK296" s="60"/>
      <c r="HL296" s="60"/>
      <c r="HM296" s="60"/>
      <c r="HN296" s="60"/>
      <c r="HO296" s="60"/>
    </row>
    <row r="297" spans="1:223" ht="12" customHeight="1" x14ac:dyDescent="0.35">
      <c r="A297" s="61">
        <v>235</v>
      </c>
      <c r="B297" s="83">
        <v>8.0478530144386102</v>
      </c>
      <c r="C297" s="83">
        <v>8.1079012828395101</v>
      </c>
      <c r="D297" s="83">
        <v>-6.0048268400901599E-2</v>
      </c>
      <c r="E297" s="83">
        <v>-1.4570807351333499</v>
      </c>
      <c r="F297" s="83">
        <v>-1.4604639242341</v>
      </c>
      <c r="G297" s="83">
        <v>-1.4637844941160101</v>
      </c>
      <c r="H297" s="83">
        <v>4.6276671920721501E-3</v>
      </c>
      <c r="I297" s="83">
        <v>4.9582477667857701E-3</v>
      </c>
      <c r="J297" s="83">
        <v>-9.9808015146204895E-2</v>
      </c>
      <c r="K297" s="83">
        <v>-6.0327443733046597E-2</v>
      </c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  <c r="BE297" s="60"/>
      <c r="BF297" s="60"/>
      <c r="BG297" s="60"/>
      <c r="BH297" s="60"/>
      <c r="BI297" s="60"/>
      <c r="BJ297" s="60"/>
      <c r="BK297" s="60"/>
      <c r="BL297" s="60"/>
      <c r="BM297" s="60"/>
      <c r="BN297" s="60"/>
      <c r="BO297" s="60"/>
      <c r="BP297" s="60"/>
      <c r="BQ297" s="60"/>
      <c r="BR297" s="60"/>
      <c r="BS297" s="60"/>
      <c r="BT297" s="60"/>
      <c r="BU297" s="60"/>
      <c r="BV297" s="60"/>
      <c r="BW297" s="60"/>
      <c r="BX297" s="60"/>
      <c r="BY297" s="60"/>
      <c r="BZ297" s="60"/>
      <c r="CA297" s="60"/>
      <c r="CB297" s="60"/>
      <c r="CC297" s="60"/>
      <c r="CD297" s="60"/>
      <c r="CE297" s="60"/>
      <c r="CF297" s="60"/>
      <c r="CG297" s="60"/>
      <c r="CH297" s="60"/>
      <c r="CI297" s="60"/>
      <c r="CJ297" s="60"/>
      <c r="CK297" s="60"/>
      <c r="CL297" s="60"/>
      <c r="CM297" s="60"/>
      <c r="CN297" s="60"/>
      <c r="CO297" s="60"/>
      <c r="CP297" s="60"/>
      <c r="CQ297" s="60"/>
      <c r="CR297" s="60"/>
      <c r="CS297" s="60"/>
      <c r="CT297" s="60"/>
      <c r="CU297" s="60"/>
      <c r="CV297" s="60"/>
      <c r="CW297" s="60"/>
      <c r="CX297" s="60"/>
      <c r="CY297" s="60"/>
      <c r="CZ297" s="60"/>
      <c r="DA297" s="60"/>
      <c r="DB297" s="60"/>
      <c r="DC297" s="60"/>
      <c r="DD297" s="60"/>
      <c r="DE297" s="60"/>
      <c r="DF297" s="60"/>
      <c r="DG297" s="60"/>
      <c r="DH297" s="60"/>
      <c r="DI297" s="60"/>
      <c r="DJ297" s="60"/>
      <c r="DK297" s="60"/>
      <c r="DL297" s="60"/>
      <c r="DM297" s="60"/>
      <c r="DN297" s="60"/>
      <c r="DO297" s="60"/>
      <c r="DP297" s="60"/>
      <c r="DQ297" s="60"/>
      <c r="DR297" s="60"/>
      <c r="DS297" s="60"/>
      <c r="DT297" s="60"/>
      <c r="DU297" s="60"/>
      <c r="DV297" s="60"/>
      <c r="DW297" s="60"/>
      <c r="DX297" s="60"/>
      <c r="DY297" s="60"/>
      <c r="DZ297" s="60"/>
      <c r="EA297" s="60"/>
      <c r="EB297" s="60"/>
      <c r="EC297" s="60"/>
      <c r="ED297" s="60"/>
      <c r="EE297" s="60"/>
      <c r="EF297" s="60"/>
      <c r="EG297" s="60"/>
      <c r="EH297" s="60"/>
      <c r="EI297" s="60"/>
      <c r="EJ297" s="60"/>
      <c r="EK297" s="60"/>
      <c r="EL297" s="60"/>
      <c r="EM297" s="60"/>
      <c r="EN297" s="60"/>
      <c r="EO297" s="60"/>
      <c r="EP297" s="60"/>
      <c r="EQ297" s="60"/>
      <c r="ER297" s="60"/>
      <c r="ES297" s="60"/>
      <c r="ET297" s="60"/>
      <c r="EU297" s="60"/>
      <c r="EV297" s="60"/>
      <c r="EW297" s="60"/>
      <c r="EX297" s="60"/>
      <c r="EY297" s="60"/>
      <c r="EZ297" s="60"/>
      <c r="FA297" s="60"/>
      <c r="FB297" s="60"/>
      <c r="FC297" s="60"/>
      <c r="FD297" s="60"/>
      <c r="FE297" s="60"/>
      <c r="FF297" s="60"/>
      <c r="FG297" s="60"/>
      <c r="FH297" s="60"/>
      <c r="FI297" s="60"/>
      <c r="FJ297" s="60"/>
      <c r="FK297" s="60"/>
      <c r="FL297" s="60"/>
      <c r="FM297" s="60"/>
      <c r="FN297" s="60"/>
      <c r="FO297" s="60"/>
      <c r="FP297" s="60"/>
      <c r="FQ297" s="60"/>
      <c r="FR297" s="60"/>
      <c r="FS297" s="60"/>
      <c r="FT297" s="60"/>
      <c r="FU297" s="60"/>
      <c r="FV297" s="60"/>
      <c r="FW297" s="60"/>
      <c r="FX297" s="60"/>
      <c r="FY297" s="60"/>
      <c r="FZ297" s="60"/>
      <c r="GA297" s="60"/>
      <c r="GB297" s="60"/>
      <c r="GC297" s="60"/>
      <c r="GD297" s="60"/>
      <c r="GE297" s="60"/>
      <c r="GF297" s="60"/>
      <c r="GG297" s="60"/>
      <c r="GH297" s="60"/>
      <c r="GI297" s="60"/>
      <c r="GJ297" s="60"/>
      <c r="GK297" s="60"/>
      <c r="GL297" s="60"/>
      <c r="GM297" s="60"/>
      <c r="GN297" s="60"/>
      <c r="GO297" s="60"/>
      <c r="GP297" s="60"/>
      <c r="GQ297" s="60"/>
      <c r="GR297" s="60"/>
      <c r="GS297" s="60"/>
      <c r="GT297" s="60"/>
      <c r="GU297" s="60"/>
      <c r="GV297" s="60"/>
      <c r="GW297" s="60"/>
      <c r="GX297" s="60"/>
      <c r="GY297" s="60"/>
      <c r="GZ297" s="60"/>
      <c r="HA297" s="60"/>
      <c r="HB297" s="60"/>
      <c r="HC297" s="60"/>
      <c r="HD297" s="60"/>
      <c r="HE297" s="60"/>
      <c r="HF297" s="60"/>
      <c r="HG297" s="60"/>
      <c r="HH297" s="60"/>
      <c r="HI297" s="60"/>
      <c r="HJ297" s="60"/>
      <c r="HK297" s="60"/>
      <c r="HL297" s="60"/>
      <c r="HM297" s="60"/>
      <c r="HN297" s="60"/>
      <c r="HO297" s="60"/>
    </row>
    <row r="298" spans="1:223" ht="12" customHeight="1" x14ac:dyDescent="0.35">
      <c r="A298" s="61">
        <v>236</v>
      </c>
      <c r="B298" s="83">
        <v>8.0473036455034102</v>
      </c>
      <c r="C298" s="83">
        <v>8.1058246053699197</v>
      </c>
      <c r="D298" s="83">
        <v>-5.8520959866513102E-2</v>
      </c>
      <c r="E298" s="83">
        <v>-1.42002035185627</v>
      </c>
      <c r="F298" s="83">
        <v>-1.42341615842864</v>
      </c>
      <c r="G298" s="83">
        <v>-1.42634635490683</v>
      </c>
      <c r="H298" s="83">
        <v>4.7656560718072703E-3</v>
      </c>
      <c r="I298" s="83">
        <v>4.8509983847797597E-3</v>
      </c>
      <c r="J298" s="83">
        <v>-9.8701480688381804E-2</v>
      </c>
      <c r="K298" s="83">
        <v>-5.8801186096061199E-2</v>
      </c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  <c r="BE298" s="60"/>
      <c r="BF298" s="60"/>
      <c r="BG298" s="60"/>
      <c r="BH298" s="60"/>
      <c r="BI298" s="60"/>
      <c r="BJ298" s="60"/>
      <c r="BK298" s="60"/>
      <c r="BL298" s="60"/>
      <c r="BM298" s="60"/>
      <c r="BN298" s="60"/>
      <c r="BO298" s="60"/>
      <c r="BP298" s="60"/>
      <c r="BQ298" s="60"/>
      <c r="BR298" s="60"/>
      <c r="BS298" s="60"/>
      <c r="BT298" s="60"/>
      <c r="BU298" s="60"/>
      <c r="BV298" s="60"/>
      <c r="BW298" s="60"/>
      <c r="BX298" s="60"/>
      <c r="BY298" s="60"/>
      <c r="BZ298" s="60"/>
      <c r="CA298" s="60"/>
      <c r="CB298" s="60"/>
      <c r="CC298" s="60"/>
      <c r="CD298" s="60"/>
      <c r="CE298" s="60"/>
      <c r="CF298" s="60"/>
      <c r="CG298" s="60"/>
      <c r="CH298" s="60"/>
      <c r="CI298" s="60"/>
      <c r="CJ298" s="60"/>
      <c r="CK298" s="60"/>
      <c r="CL298" s="60"/>
      <c r="CM298" s="60"/>
      <c r="CN298" s="60"/>
      <c r="CO298" s="60"/>
      <c r="CP298" s="60"/>
      <c r="CQ298" s="60"/>
      <c r="CR298" s="60"/>
      <c r="CS298" s="60"/>
      <c r="CT298" s="60"/>
      <c r="CU298" s="60"/>
      <c r="CV298" s="60"/>
      <c r="CW298" s="60"/>
      <c r="CX298" s="60"/>
      <c r="CY298" s="60"/>
      <c r="CZ298" s="60"/>
      <c r="DA298" s="60"/>
      <c r="DB298" s="60"/>
      <c r="DC298" s="60"/>
      <c r="DD298" s="60"/>
      <c r="DE298" s="60"/>
      <c r="DF298" s="60"/>
      <c r="DG298" s="60"/>
      <c r="DH298" s="60"/>
      <c r="DI298" s="60"/>
      <c r="DJ298" s="60"/>
      <c r="DK298" s="60"/>
      <c r="DL298" s="60"/>
      <c r="DM298" s="60"/>
      <c r="DN298" s="60"/>
      <c r="DO298" s="60"/>
      <c r="DP298" s="60"/>
      <c r="DQ298" s="60"/>
      <c r="DR298" s="60"/>
      <c r="DS298" s="60"/>
      <c r="DT298" s="60"/>
      <c r="DU298" s="60"/>
      <c r="DV298" s="60"/>
      <c r="DW298" s="60"/>
      <c r="DX298" s="60"/>
      <c r="DY298" s="60"/>
      <c r="DZ298" s="60"/>
      <c r="EA298" s="60"/>
      <c r="EB298" s="60"/>
      <c r="EC298" s="60"/>
      <c r="ED298" s="60"/>
      <c r="EE298" s="60"/>
      <c r="EF298" s="60"/>
      <c r="EG298" s="60"/>
      <c r="EH298" s="60"/>
      <c r="EI298" s="60"/>
      <c r="EJ298" s="60"/>
      <c r="EK298" s="60"/>
      <c r="EL298" s="60"/>
      <c r="EM298" s="60"/>
      <c r="EN298" s="60"/>
      <c r="EO298" s="60"/>
      <c r="EP298" s="60"/>
      <c r="EQ298" s="60"/>
      <c r="ER298" s="60"/>
      <c r="ES298" s="60"/>
      <c r="ET298" s="60"/>
      <c r="EU298" s="60"/>
      <c r="EV298" s="60"/>
      <c r="EW298" s="60"/>
      <c r="EX298" s="60"/>
      <c r="EY298" s="60"/>
      <c r="EZ298" s="60"/>
      <c r="FA298" s="60"/>
      <c r="FB298" s="60"/>
      <c r="FC298" s="60"/>
      <c r="FD298" s="60"/>
      <c r="FE298" s="60"/>
      <c r="FF298" s="60"/>
      <c r="FG298" s="60"/>
      <c r="FH298" s="60"/>
      <c r="FI298" s="60"/>
      <c r="FJ298" s="60"/>
      <c r="FK298" s="60"/>
      <c r="FL298" s="60"/>
      <c r="FM298" s="60"/>
      <c r="FN298" s="60"/>
      <c r="FO298" s="60"/>
      <c r="FP298" s="60"/>
      <c r="FQ298" s="60"/>
      <c r="FR298" s="60"/>
      <c r="FS298" s="60"/>
      <c r="FT298" s="60"/>
      <c r="FU298" s="60"/>
      <c r="FV298" s="60"/>
      <c r="FW298" s="60"/>
      <c r="FX298" s="60"/>
      <c r="FY298" s="60"/>
      <c r="FZ298" s="60"/>
      <c r="GA298" s="60"/>
      <c r="GB298" s="60"/>
      <c r="GC298" s="60"/>
      <c r="GD298" s="60"/>
      <c r="GE298" s="60"/>
      <c r="GF298" s="60"/>
      <c r="GG298" s="60"/>
      <c r="GH298" s="60"/>
      <c r="GI298" s="60"/>
      <c r="GJ298" s="60"/>
      <c r="GK298" s="60"/>
      <c r="GL298" s="60"/>
      <c r="GM298" s="60"/>
      <c r="GN298" s="60"/>
      <c r="GO298" s="60"/>
      <c r="GP298" s="60"/>
      <c r="GQ298" s="60"/>
      <c r="GR298" s="60"/>
      <c r="GS298" s="60"/>
      <c r="GT298" s="60"/>
      <c r="GU298" s="60"/>
      <c r="GV298" s="60"/>
      <c r="GW298" s="60"/>
      <c r="GX298" s="60"/>
      <c r="GY298" s="60"/>
      <c r="GZ298" s="60"/>
      <c r="HA298" s="60"/>
      <c r="HB298" s="60"/>
      <c r="HC298" s="60"/>
      <c r="HD298" s="60"/>
      <c r="HE298" s="60"/>
      <c r="HF298" s="60"/>
      <c r="HG298" s="60"/>
      <c r="HH298" s="60"/>
      <c r="HI298" s="60"/>
      <c r="HJ298" s="60"/>
      <c r="HK298" s="60"/>
      <c r="HL298" s="60"/>
      <c r="HM298" s="60"/>
      <c r="HN298" s="60"/>
      <c r="HO298" s="60"/>
    </row>
    <row r="299" spans="1:223" ht="12" customHeight="1" x14ac:dyDescent="0.35">
      <c r="A299" s="61">
        <v>237</v>
      </c>
      <c r="B299" s="83">
        <v>8.0398329242530302</v>
      </c>
      <c r="C299" s="83">
        <v>8.1201052620121299</v>
      </c>
      <c r="D299" s="83">
        <v>-8.0272337759101503E-2</v>
      </c>
      <c r="E299" s="83">
        <v>-1.9478209784838301</v>
      </c>
      <c r="F299" s="83">
        <v>-1.9518026567053399</v>
      </c>
      <c r="G299" s="83">
        <v>-1.9628632804194599</v>
      </c>
      <c r="H299" s="83">
        <v>4.07583921995957E-3</v>
      </c>
      <c r="I299" s="83">
        <v>7.7952956217940302E-3</v>
      </c>
      <c r="J299" s="83">
        <v>-0.12556986823195901</v>
      </c>
      <c r="K299" s="83">
        <v>-8.0600853880509901E-2</v>
      </c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  <c r="BE299" s="60"/>
      <c r="BF299" s="60"/>
      <c r="BG299" s="60"/>
      <c r="BH299" s="60"/>
      <c r="BI299" s="60"/>
      <c r="BJ299" s="60"/>
      <c r="BK299" s="60"/>
      <c r="BL299" s="60"/>
      <c r="BM299" s="60"/>
      <c r="BN299" s="60"/>
      <c r="BO299" s="60"/>
      <c r="BP299" s="60"/>
      <c r="BQ299" s="60"/>
      <c r="BR299" s="60"/>
      <c r="BS299" s="60"/>
      <c r="BT299" s="60"/>
      <c r="BU299" s="60"/>
      <c r="BV299" s="60"/>
      <c r="BW299" s="60"/>
      <c r="BX299" s="60"/>
      <c r="BY299" s="60"/>
      <c r="BZ299" s="60"/>
      <c r="CA299" s="60"/>
      <c r="CB299" s="60"/>
      <c r="CC299" s="60"/>
      <c r="CD299" s="60"/>
      <c r="CE299" s="60"/>
      <c r="CF299" s="60"/>
      <c r="CG299" s="60"/>
      <c r="CH299" s="60"/>
      <c r="CI299" s="60"/>
      <c r="CJ299" s="60"/>
      <c r="CK299" s="60"/>
      <c r="CL299" s="60"/>
      <c r="CM299" s="60"/>
      <c r="CN299" s="60"/>
      <c r="CO299" s="60"/>
      <c r="CP299" s="60"/>
      <c r="CQ299" s="60"/>
      <c r="CR299" s="60"/>
      <c r="CS299" s="60"/>
      <c r="CT299" s="60"/>
      <c r="CU299" s="60"/>
      <c r="CV299" s="60"/>
      <c r="CW299" s="60"/>
      <c r="CX299" s="60"/>
      <c r="CY299" s="60"/>
      <c r="CZ299" s="60"/>
      <c r="DA299" s="60"/>
      <c r="DB299" s="60"/>
      <c r="DC299" s="60"/>
      <c r="DD299" s="60"/>
      <c r="DE299" s="60"/>
      <c r="DF299" s="60"/>
      <c r="DG299" s="60"/>
      <c r="DH299" s="60"/>
      <c r="DI299" s="60"/>
      <c r="DJ299" s="60"/>
      <c r="DK299" s="60"/>
      <c r="DL299" s="60"/>
      <c r="DM299" s="60"/>
      <c r="DN299" s="60"/>
      <c r="DO299" s="60"/>
      <c r="DP299" s="60"/>
      <c r="DQ299" s="60"/>
      <c r="DR299" s="60"/>
      <c r="DS299" s="60"/>
      <c r="DT299" s="60"/>
      <c r="DU299" s="60"/>
      <c r="DV299" s="60"/>
      <c r="DW299" s="60"/>
      <c r="DX299" s="60"/>
      <c r="DY299" s="60"/>
      <c r="DZ299" s="60"/>
      <c r="EA299" s="60"/>
      <c r="EB299" s="60"/>
      <c r="EC299" s="60"/>
      <c r="ED299" s="60"/>
      <c r="EE299" s="60"/>
      <c r="EF299" s="60"/>
      <c r="EG299" s="60"/>
      <c r="EH299" s="60"/>
      <c r="EI299" s="60"/>
      <c r="EJ299" s="60"/>
      <c r="EK299" s="60"/>
      <c r="EL299" s="60"/>
      <c r="EM299" s="60"/>
      <c r="EN299" s="60"/>
      <c r="EO299" s="60"/>
      <c r="EP299" s="60"/>
      <c r="EQ299" s="60"/>
      <c r="ER299" s="60"/>
      <c r="ES299" s="60"/>
      <c r="ET299" s="60"/>
      <c r="EU299" s="60"/>
      <c r="EV299" s="60"/>
      <c r="EW299" s="60"/>
      <c r="EX299" s="60"/>
      <c r="EY299" s="60"/>
      <c r="EZ299" s="60"/>
      <c r="FA299" s="60"/>
      <c r="FB299" s="60"/>
      <c r="FC299" s="60"/>
      <c r="FD299" s="60"/>
      <c r="FE299" s="60"/>
      <c r="FF299" s="60"/>
      <c r="FG299" s="60"/>
      <c r="FH299" s="60"/>
      <c r="FI299" s="60"/>
      <c r="FJ299" s="60"/>
      <c r="FK299" s="60"/>
      <c r="FL299" s="60"/>
      <c r="FM299" s="60"/>
      <c r="FN299" s="60"/>
      <c r="FO299" s="60"/>
      <c r="FP299" s="60"/>
      <c r="FQ299" s="60"/>
      <c r="FR299" s="60"/>
      <c r="FS299" s="60"/>
      <c r="FT299" s="60"/>
      <c r="FU299" s="60"/>
      <c r="FV299" s="60"/>
      <c r="FW299" s="60"/>
      <c r="FX299" s="60"/>
      <c r="FY299" s="60"/>
      <c r="FZ299" s="60"/>
      <c r="GA299" s="60"/>
      <c r="GB299" s="60"/>
      <c r="GC299" s="60"/>
      <c r="GD299" s="60"/>
      <c r="GE299" s="60"/>
      <c r="GF299" s="60"/>
      <c r="GG299" s="60"/>
      <c r="GH299" s="60"/>
      <c r="GI299" s="60"/>
      <c r="GJ299" s="60"/>
      <c r="GK299" s="60"/>
      <c r="GL299" s="60"/>
      <c r="GM299" s="60"/>
      <c r="GN299" s="60"/>
      <c r="GO299" s="60"/>
      <c r="GP299" s="60"/>
      <c r="GQ299" s="60"/>
      <c r="GR299" s="60"/>
      <c r="GS299" s="60"/>
      <c r="GT299" s="60"/>
      <c r="GU299" s="60"/>
      <c r="GV299" s="60"/>
      <c r="GW299" s="60"/>
      <c r="GX299" s="60"/>
      <c r="GY299" s="60"/>
      <c r="GZ299" s="60"/>
      <c r="HA299" s="60"/>
      <c r="HB299" s="60"/>
      <c r="HC299" s="60"/>
      <c r="HD299" s="60"/>
      <c r="HE299" s="60"/>
      <c r="HF299" s="60"/>
      <c r="HG299" s="60"/>
      <c r="HH299" s="60"/>
      <c r="HI299" s="60"/>
      <c r="HJ299" s="60"/>
      <c r="HK299" s="60"/>
      <c r="HL299" s="60"/>
      <c r="HM299" s="60"/>
      <c r="HN299" s="60"/>
      <c r="HO299" s="60"/>
    </row>
    <row r="300" spans="1:223" ht="12" customHeight="1" x14ac:dyDescent="0.35">
      <c r="A300" s="61">
        <v>238</v>
      </c>
      <c r="B300" s="83">
        <v>7.9875409340600196</v>
      </c>
      <c r="C300" s="83">
        <v>8.07922898169031</v>
      </c>
      <c r="D300" s="83">
        <v>-9.1688047630288594E-2</v>
      </c>
      <c r="E300" s="83">
        <v>-2.2248249849961699</v>
      </c>
      <c r="F300" s="83">
        <v>-2.2334026327252201</v>
      </c>
      <c r="G300" s="83">
        <v>-2.25143264705408</v>
      </c>
      <c r="H300" s="83">
        <v>7.6664868813429397E-3</v>
      </c>
      <c r="I300" s="83">
        <v>1.9268272962256298E-2</v>
      </c>
      <c r="J300" s="83">
        <v>-0.197892041332179</v>
      </c>
      <c r="K300" s="83">
        <v>-9.2396403445184405E-2</v>
      </c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60"/>
      <c r="BH300" s="60"/>
      <c r="BI300" s="60"/>
      <c r="BJ300" s="60"/>
      <c r="BK300" s="60"/>
      <c r="BL300" s="60"/>
      <c r="BM300" s="60"/>
      <c r="BN300" s="60"/>
      <c r="BO300" s="60"/>
      <c r="BP300" s="60"/>
      <c r="BQ300" s="60"/>
      <c r="BR300" s="60"/>
      <c r="BS300" s="60"/>
      <c r="BT300" s="60"/>
      <c r="BU300" s="60"/>
      <c r="BV300" s="60"/>
      <c r="BW300" s="60"/>
      <c r="BX300" s="60"/>
      <c r="BY300" s="60"/>
      <c r="BZ300" s="60"/>
      <c r="CA300" s="60"/>
      <c r="CB300" s="60"/>
      <c r="CC300" s="60"/>
      <c r="CD300" s="60"/>
      <c r="CE300" s="60"/>
      <c r="CF300" s="60"/>
      <c r="CG300" s="60"/>
      <c r="CH300" s="60"/>
      <c r="CI300" s="60"/>
      <c r="CJ300" s="60"/>
      <c r="CK300" s="60"/>
      <c r="CL300" s="60"/>
      <c r="CM300" s="60"/>
      <c r="CN300" s="60"/>
      <c r="CO300" s="60"/>
      <c r="CP300" s="60"/>
      <c r="CQ300" s="60"/>
      <c r="CR300" s="60"/>
      <c r="CS300" s="60"/>
      <c r="CT300" s="60"/>
      <c r="CU300" s="60"/>
      <c r="CV300" s="60"/>
      <c r="CW300" s="60"/>
      <c r="CX300" s="60"/>
      <c r="CY300" s="60"/>
      <c r="CZ300" s="60"/>
      <c r="DA300" s="60"/>
      <c r="DB300" s="60"/>
      <c r="DC300" s="60"/>
      <c r="DD300" s="60"/>
      <c r="DE300" s="60"/>
      <c r="DF300" s="60"/>
      <c r="DG300" s="60"/>
      <c r="DH300" s="60"/>
      <c r="DI300" s="60"/>
      <c r="DJ300" s="60"/>
      <c r="DK300" s="60"/>
      <c r="DL300" s="60"/>
      <c r="DM300" s="60"/>
      <c r="DN300" s="60"/>
      <c r="DO300" s="60"/>
      <c r="DP300" s="60"/>
      <c r="DQ300" s="60"/>
      <c r="DR300" s="60"/>
      <c r="DS300" s="60"/>
      <c r="DT300" s="60"/>
      <c r="DU300" s="60"/>
      <c r="DV300" s="60"/>
      <c r="DW300" s="60"/>
      <c r="DX300" s="60"/>
      <c r="DY300" s="60"/>
      <c r="DZ300" s="60"/>
      <c r="EA300" s="60"/>
      <c r="EB300" s="60"/>
      <c r="EC300" s="60"/>
      <c r="ED300" s="60"/>
      <c r="EE300" s="60"/>
      <c r="EF300" s="60"/>
      <c r="EG300" s="60"/>
      <c r="EH300" s="60"/>
      <c r="EI300" s="60"/>
      <c r="EJ300" s="60"/>
      <c r="EK300" s="60"/>
      <c r="EL300" s="60"/>
      <c r="EM300" s="60"/>
      <c r="EN300" s="60"/>
      <c r="EO300" s="60"/>
      <c r="EP300" s="60"/>
      <c r="EQ300" s="60"/>
      <c r="ER300" s="60"/>
      <c r="ES300" s="60"/>
      <c r="ET300" s="60"/>
      <c r="EU300" s="60"/>
      <c r="EV300" s="60"/>
      <c r="EW300" s="60"/>
      <c r="EX300" s="60"/>
      <c r="EY300" s="60"/>
      <c r="EZ300" s="60"/>
      <c r="FA300" s="60"/>
      <c r="FB300" s="60"/>
      <c r="FC300" s="60"/>
      <c r="FD300" s="60"/>
      <c r="FE300" s="60"/>
      <c r="FF300" s="60"/>
      <c r="FG300" s="60"/>
      <c r="FH300" s="60"/>
      <c r="FI300" s="60"/>
      <c r="FJ300" s="60"/>
      <c r="FK300" s="60"/>
      <c r="FL300" s="60"/>
      <c r="FM300" s="60"/>
      <c r="FN300" s="60"/>
      <c r="FO300" s="60"/>
      <c r="FP300" s="60"/>
      <c r="FQ300" s="60"/>
      <c r="FR300" s="60"/>
      <c r="FS300" s="60"/>
      <c r="FT300" s="60"/>
      <c r="FU300" s="60"/>
      <c r="FV300" s="60"/>
      <c r="FW300" s="60"/>
      <c r="FX300" s="60"/>
      <c r="FY300" s="60"/>
      <c r="FZ300" s="60"/>
      <c r="GA300" s="60"/>
      <c r="GB300" s="60"/>
      <c r="GC300" s="60"/>
      <c r="GD300" s="60"/>
      <c r="GE300" s="60"/>
      <c r="GF300" s="60"/>
      <c r="GG300" s="60"/>
      <c r="GH300" s="60"/>
      <c r="GI300" s="60"/>
      <c r="GJ300" s="60"/>
      <c r="GK300" s="60"/>
      <c r="GL300" s="60"/>
      <c r="GM300" s="60"/>
      <c r="GN300" s="60"/>
      <c r="GO300" s="60"/>
      <c r="GP300" s="60"/>
      <c r="GQ300" s="60"/>
      <c r="GR300" s="60"/>
      <c r="GS300" s="60"/>
      <c r="GT300" s="60"/>
      <c r="GU300" s="60"/>
      <c r="GV300" s="60"/>
      <c r="GW300" s="60"/>
      <c r="GX300" s="60"/>
      <c r="GY300" s="60"/>
      <c r="GZ300" s="60"/>
      <c r="HA300" s="60"/>
      <c r="HB300" s="60"/>
      <c r="HC300" s="60"/>
      <c r="HD300" s="60"/>
      <c r="HE300" s="60"/>
      <c r="HF300" s="60"/>
      <c r="HG300" s="60"/>
      <c r="HH300" s="60"/>
      <c r="HI300" s="60"/>
      <c r="HJ300" s="60"/>
      <c r="HK300" s="60"/>
      <c r="HL300" s="60"/>
      <c r="HM300" s="60"/>
      <c r="HN300" s="60"/>
      <c r="HO300" s="60"/>
    </row>
    <row r="301" spans="1:223" ht="12" customHeight="1" x14ac:dyDescent="0.35">
      <c r="A301" s="61">
        <v>239</v>
      </c>
      <c r="B301" s="83">
        <v>7.9873238899655501</v>
      </c>
      <c r="C301" s="83">
        <v>8.0805171645551503</v>
      </c>
      <c r="D301" s="83">
        <v>-9.3193274589598502E-2</v>
      </c>
      <c r="E301" s="83">
        <v>-2.2613495553596499</v>
      </c>
      <c r="F301" s="83">
        <v>-2.2698519083931799</v>
      </c>
      <c r="G301" s="83">
        <v>-2.2889398971514101</v>
      </c>
      <c r="H301" s="83">
        <v>7.4775178541288904E-3</v>
      </c>
      <c r="I301" s="83">
        <v>1.9408061380926201E-2</v>
      </c>
      <c r="J301" s="83">
        <v>-0.198674872048584</v>
      </c>
      <c r="K301" s="83">
        <v>-9.3895378962208606E-2</v>
      </c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  <c r="BE301" s="60"/>
      <c r="BF301" s="60"/>
      <c r="BG301" s="60"/>
      <c r="BH301" s="60"/>
      <c r="BI301" s="60"/>
      <c r="BJ301" s="60"/>
      <c r="BK301" s="60"/>
      <c r="BL301" s="60"/>
      <c r="BM301" s="60"/>
      <c r="BN301" s="60"/>
      <c r="BO301" s="60"/>
      <c r="BP301" s="60"/>
      <c r="BQ301" s="60"/>
      <c r="BR301" s="60"/>
      <c r="BS301" s="60"/>
      <c r="BT301" s="60"/>
      <c r="BU301" s="60"/>
      <c r="BV301" s="60"/>
      <c r="BW301" s="60"/>
      <c r="BX301" s="60"/>
      <c r="BY301" s="60"/>
      <c r="BZ301" s="60"/>
      <c r="CA301" s="60"/>
      <c r="CB301" s="60"/>
      <c r="CC301" s="60"/>
      <c r="CD301" s="60"/>
      <c r="CE301" s="60"/>
      <c r="CF301" s="60"/>
      <c r="CG301" s="60"/>
      <c r="CH301" s="60"/>
      <c r="CI301" s="60"/>
      <c r="CJ301" s="60"/>
      <c r="CK301" s="60"/>
      <c r="CL301" s="60"/>
      <c r="CM301" s="60"/>
      <c r="CN301" s="60"/>
      <c r="CO301" s="60"/>
      <c r="CP301" s="60"/>
      <c r="CQ301" s="60"/>
      <c r="CR301" s="60"/>
      <c r="CS301" s="60"/>
      <c r="CT301" s="60"/>
      <c r="CU301" s="60"/>
      <c r="CV301" s="60"/>
      <c r="CW301" s="60"/>
      <c r="CX301" s="60"/>
      <c r="CY301" s="60"/>
      <c r="CZ301" s="60"/>
      <c r="DA301" s="60"/>
      <c r="DB301" s="60"/>
      <c r="DC301" s="60"/>
      <c r="DD301" s="60"/>
      <c r="DE301" s="60"/>
      <c r="DF301" s="60"/>
      <c r="DG301" s="60"/>
      <c r="DH301" s="60"/>
      <c r="DI301" s="60"/>
      <c r="DJ301" s="60"/>
      <c r="DK301" s="60"/>
      <c r="DL301" s="60"/>
      <c r="DM301" s="60"/>
      <c r="DN301" s="60"/>
      <c r="DO301" s="60"/>
      <c r="DP301" s="60"/>
      <c r="DQ301" s="60"/>
      <c r="DR301" s="60"/>
      <c r="DS301" s="60"/>
      <c r="DT301" s="60"/>
      <c r="DU301" s="60"/>
      <c r="DV301" s="60"/>
      <c r="DW301" s="60"/>
      <c r="DX301" s="60"/>
      <c r="DY301" s="60"/>
      <c r="DZ301" s="60"/>
      <c r="EA301" s="60"/>
      <c r="EB301" s="60"/>
      <c r="EC301" s="60"/>
      <c r="ED301" s="60"/>
      <c r="EE301" s="60"/>
      <c r="EF301" s="60"/>
      <c r="EG301" s="60"/>
      <c r="EH301" s="60"/>
      <c r="EI301" s="60"/>
      <c r="EJ301" s="60"/>
      <c r="EK301" s="60"/>
      <c r="EL301" s="60"/>
      <c r="EM301" s="60"/>
      <c r="EN301" s="60"/>
      <c r="EO301" s="60"/>
      <c r="EP301" s="60"/>
      <c r="EQ301" s="60"/>
      <c r="ER301" s="60"/>
      <c r="ES301" s="60"/>
      <c r="ET301" s="60"/>
      <c r="EU301" s="60"/>
      <c r="EV301" s="60"/>
      <c r="EW301" s="60"/>
      <c r="EX301" s="60"/>
      <c r="EY301" s="60"/>
      <c r="EZ301" s="60"/>
      <c r="FA301" s="60"/>
      <c r="FB301" s="60"/>
      <c r="FC301" s="60"/>
      <c r="FD301" s="60"/>
      <c r="FE301" s="60"/>
      <c r="FF301" s="60"/>
      <c r="FG301" s="60"/>
      <c r="FH301" s="60"/>
      <c r="FI301" s="60"/>
      <c r="FJ301" s="60"/>
      <c r="FK301" s="60"/>
      <c r="FL301" s="60"/>
      <c r="FM301" s="60"/>
      <c r="FN301" s="60"/>
      <c r="FO301" s="60"/>
      <c r="FP301" s="60"/>
      <c r="FQ301" s="60"/>
      <c r="FR301" s="60"/>
      <c r="FS301" s="60"/>
      <c r="FT301" s="60"/>
      <c r="FU301" s="60"/>
      <c r="FV301" s="60"/>
      <c r="FW301" s="60"/>
      <c r="FX301" s="60"/>
      <c r="FY301" s="60"/>
      <c r="FZ301" s="60"/>
      <c r="GA301" s="60"/>
      <c r="GB301" s="60"/>
      <c r="GC301" s="60"/>
      <c r="GD301" s="60"/>
      <c r="GE301" s="60"/>
      <c r="GF301" s="60"/>
      <c r="GG301" s="60"/>
      <c r="GH301" s="60"/>
      <c r="GI301" s="60"/>
      <c r="GJ301" s="60"/>
      <c r="GK301" s="60"/>
      <c r="GL301" s="60"/>
      <c r="GM301" s="60"/>
      <c r="GN301" s="60"/>
      <c r="GO301" s="60"/>
      <c r="GP301" s="60"/>
      <c r="GQ301" s="60"/>
      <c r="GR301" s="60"/>
      <c r="GS301" s="60"/>
      <c r="GT301" s="60"/>
      <c r="GU301" s="60"/>
      <c r="GV301" s="60"/>
      <c r="GW301" s="60"/>
      <c r="GX301" s="60"/>
      <c r="GY301" s="60"/>
      <c r="GZ301" s="60"/>
      <c r="HA301" s="60"/>
      <c r="HB301" s="60"/>
      <c r="HC301" s="60"/>
      <c r="HD301" s="60"/>
      <c r="HE301" s="60"/>
      <c r="HF301" s="60"/>
      <c r="HG301" s="60"/>
      <c r="HH301" s="60"/>
      <c r="HI301" s="60"/>
      <c r="HJ301" s="60"/>
      <c r="HK301" s="60"/>
      <c r="HL301" s="60"/>
      <c r="HM301" s="60"/>
      <c r="HN301" s="60"/>
      <c r="HO301" s="60"/>
    </row>
    <row r="302" spans="1:223" ht="12" customHeight="1" x14ac:dyDescent="0.35">
      <c r="A302" s="61">
        <v>240</v>
      </c>
      <c r="B302" s="83">
        <v>7.9873737290146796</v>
      </c>
      <c r="C302" s="83">
        <v>8.0792525733991294</v>
      </c>
      <c r="D302" s="83">
        <v>-9.1878844384453401E-2</v>
      </c>
      <c r="E302" s="83">
        <v>-2.22945469842877</v>
      </c>
      <c r="F302" s="83">
        <v>-2.2380462430653698</v>
      </c>
      <c r="G302" s="83">
        <v>-2.2562089599740101</v>
      </c>
      <c r="H302" s="83">
        <v>7.6629817615726896E-3</v>
      </c>
      <c r="I302" s="83">
        <v>1.9339565615040799E-2</v>
      </c>
      <c r="J302" s="83">
        <v>-0.198266170924495</v>
      </c>
      <c r="K302" s="83">
        <v>-9.25883472003841E-2</v>
      </c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60"/>
      <c r="BH302" s="60"/>
      <c r="BI302" s="60"/>
      <c r="BJ302" s="60"/>
      <c r="BK302" s="60"/>
      <c r="BL302" s="60"/>
      <c r="BM302" s="60"/>
      <c r="BN302" s="60"/>
      <c r="BO302" s="60"/>
      <c r="BP302" s="60"/>
      <c r="BQ302" s="60"/>
      <c r="BR302" s="60"/>
      <c r="BS302" s="60"/>
      <c r="BT302" s="60"/>
      <c r="BU302" s="60"/>
      <c r="BV302" s="60"/>
      <c r="BW302" s="60"/>
      <c r="BX302" s="60"/>
      <c r="BY302" s="60"/>
      <c r="BZ302" s="60"/>
      <c r="CA302" s="60"/>
      <c r="CB302" s="60"/>
      <c r="CC302" s="60"/>
      <c r="CD302" s="60"/>
      <c r="CE302" s="60"/>
      <c r="CF302" s="60"/>
      <c r="CG302" s="60"/>
      <c r="CH302" s="60"/>
      <c r="CI302" s="60"/>
      <c r="CJ302" s="60"/>
      <c r="CK302" s="60"/>
      <c r="CL302" s="60"/>
      <c r="CM302" s="60"/>
      <c r="CN302" s="60"/>
      <c r="CO302" s="60"/>
      <c r="CP302" s="60"/>
      <c r="CQ302" s="60"/>
      <c r="CR302" s="60"/>
      <c r="CS302" s="60"/>
      <c r="CT302" s="60"/>
      <c r="CU302" s="60"/>
      <c r="CV302" s="60"/>
      <c r="CW302" s="60"/>
      <c r="CX302" s="60"/>
      <c r="CY302" s="60"/>
      <c r="CZ302" s="60"/>
      <c r="DA302" s="60"/>
      <c r="DB302" s="60"/>
      <c r="DC302" s="60"/>
      <c r="DD302" s="60"/>
      <c r="DE302" s="60"/>
      <c r="DF302" s="60"/>
      <c r="DG302" s="60"/>
      <c r="DH302" s="60"/>
      <c r="DI302" s="60"/>
      <c r="DJ302" s="60"/>
      <c r="DK302" s="60"/>
      <c r="DL302" s="60"/>
      <c r="DM302" s="60"/>
      <c r="DN302" s="60"/>
      <c r="DO302" s="60"/>
      <c r="DP302" s="60"/>
      <c r="DQ302" s="60"/>
      <c r="DR302" s="60"/>
      <c r="DS302" s="60"/>
      <c r="DT302" s="60"/>
      <c r="DU302" s="60"/>
      <c r="DV302" s="60"/>
      <c r="DW302" s="60"/>
      <c r="DX302" s="60"/>
      <c r="DY302" s="60"/>
      <c r="DZ302" s="60"/>
      <c r="EA302" s="60"/>
      <c r="EB302" s="60"/>
      <c r="EC302" s="60"/>
      <c r="ED302" s="60"/>
      <c r="EE302" s="60"/>
      <c r="EF302" s="60"/>
      <c r="EG302" s="60"/>
      <c r="EH302" s="60"/>
      <c r="EI302" s="60"/>
      <c r="EJ302" s="60"/>
      <c r="EK302" s="60"/>
      <c r="EL302" s="60"/>
      <c r="EM302" s="60"/>
      <c r="EN302" s="60"/>
      <c r="EO302" s="60"/>
      <c r="EP302" s="60"/>
      <c r="EQ302" s="60"/>
      <c r="ER302" s="60"/>
      <c r="ES302" s="60"/>
      <c r="ET302" s="60"/>
      <c r="EU302" s="60"/>
      <c r="EV302" s="60"/>
      <c r="EW302" s="60"/>
      <c r="EX302" s="60"/>
      <c r="EY302" s="60"/>
      <c r="EZ302" s="60"/>
      <c r="FA302" s="60"/>
      <c r="FB302" s="60"/>
      <c r="FC302" s="60"/>
      <c r="FD302" s="60"/>
      <c r="FE302" s="60"/>
      <c r="FF302" s="60"/>
      <c r="FG302" s="60"/>
      <c r="FH302" s="60"/>
      <c r="FI302" s="60"/>
      <c r="FJ302" s="60"/>
      <c r="FK302" s="60"/>
      <c r="FL302" s="60"/>
      <c r="FM302" s="60"/>
      <c r="FN302" s="60"/>
      <c r="FO302" s="60"/>
      <c r="FP302" s="60"/>
      <c r="FQ302" s="60"/>
      <c r="FR302" s="60"/>
      <c r="FS302" s="60"/>
      <c r="FT302" s="60"/>
      <c r="FU302" s="60"/>
      <c r="FV302" s="60"/>
      <c r="FW302" s="60"/>
      <c r="FX302" s="60"/>
      <c r="FY302" s="60"/>
      <c r="FZ302" s="60"/>
      <c r="GA302" s="60"/>
      <c r="GB302" s="60"/>
      <c r="GC302" s="60"/>
      <c r="GD302" s="60"/>
      <c r="GE302" s="60"/>
      <c r="GF302" s="60"/>
      <c r="GG302" s="60"/>
      <c r="GH302" s="60"/>
      <c r="GI302" s="60"/>
      <c r="GJ302" s="60"/>
      <c r="GK302" s="60"/>
      <c r="GL302" s="60"/>
      <c r="GM302" s="60"/>
      <c r="GN302" s="60"/>
      <c r="GO302" s="60"/>
      <c r="GP302" s="60"/>
      <c r="GQ302" s="60"/>
      <c r="GR302" s="60"/>
      <c r="GS302" s="60"/>
      <c r="GT302" s="60"/>
      <c r="GU302" s="60"/>
      <c r="GV302" s="60"/>
      <c r="GW302" s="60"/>
      <c r="GX302" s="60"/>
      <c r="GY302" s="60"/>
      <c r="GZ302" s="60"/>
      <c r="HA302" s="60"/>
      <c r="HB302" s="60"/>
      <c r="HC302" s="60"/>
      <c r="HD302" s="60"/>
      <c r="HE302" s="60"/>
      <c r="HF302" s="60"/>
      <c r="HG302" s="60"/>
      <c r="HH302" s="60"/>
      <c r="HI302" s="60"/>
      <c r="HJ302" s="60"/>
      <c r="HK302" s="60"/>
      <c r="HL302" s="60"/>
      <c r="HM302" s="60"/>
      <c r="HN302" s="60"/>
      <c r="HO302" s="60"/>
    </row>
    <row r="303" spans="1:223" ht="12" customHeight="1" x14ac:dyDescent="0.35">
      <c r="A303" s="61">
        <v>241</v>
      </c>
      <c r="B303" s="83">
        <v>7.9804949524267803</v>
      </c>
      <c r="C303" s="83">
        <v>8.0708076589941697</v>
      </c>
      <c r="D303" s="83">
        <v>-9.0312706567391196E-2</v>
      </c>
      <c r="E303" s="83">
        <v>-2.1914521164630401</v>
      </c>
      <c r="F303" s="83">
        <v>-2.2014067131227</v>
      </c>
      <c r="G303" s="83">
        <v>-2.21853871101202</v>
      </c>
      <c r="H303" s="83">
        <v>9.0234027445500707E-3</v>
      </c>
      <c r="I303" s="83">
        <v>2.2063658189531401E-2</v>
      </c>
      <c r="J303" s="83">
        <v>-0.21169981709032401</v>
      </c>
      <c r="K303" s="83">
        <v>-9.1135054871644694E-2</v>
      </c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60"/>
      <c r="BH303" s="60"/>
      <c r="BI303" s="60"/>
      <c r="BJ303" s="60"/>
      <c r="BK303" s="60"/>
      <c r="BL303" s="60"/>
      <c r="BM303" s="60"/>
      <c r="BN303" s="60"/>
      <c r="BO303" s="60"/>
      <c r="BP303" s="60"/>
      <c r="BQ303" s="60"/>
      <c r="BR303" s="60"/>
      <c r="BS303" s="60"/>
      <c r="BT303" s="60"/>
      <c r="BU303" s="60"/>
      <c r="BV303" s="60"/>
      <c r="BW303" s="60"/>
      <c r="BX303" s="60"/>
      <c r="BY303" s="60"/>
      <c r="BZ303" s="60"/>
      <c r="CA303" s="60"/>
      <c r="CB303" s="60"/>
      <c r="CC303" s="60"/>
      <c r="CD303" s="60"/>
      <c r="CE303" s="60"/>
      <c r="CF303" s="60"/>
      <c r="CG303" s="60"/>
      <c r="CH303" s="60"/>
      <c r="CI303" s="60"/>
      <c r="CJ303" s="60"/>
      <c r="CK303" s="60"/>
      <c r="CL303" s="60"/>
      <c r="CM303" s="60"/>
      <c r="CN303" s="60"/>
      <c r="CO303" s="60"/>
      <c r="CP303" s="60"/>
      <c r="CQ303" s="60"/>
      <c r="CR303" s="60"/>
      <c r="CS303" s="60"/>
      <c r="CT303" s="60"/>
      <c r="CU303" s="60"/>
      <c r="CV303" s="60"/>
      <c r="CW303" s="60"/>
      <c r="CX303" s="60"/>
      <c r="CY303" s="60"/>
      <c r="CZ303" s="60"/>
      <c r="DA303" s="60"/>
      <c r="DB303" s="60"/>
      <c r="DC303" s="60"/>
      <c r="DD303" s="60"/>
      <c r="DE303" s="60"/>
      <c r="DF303" s="60"/>
      <c r="DG303" s="60"/>
      <c r="DH303" s="60"/>
      <c r="DI303" s="60"/>
      <c r="DJ303" s="60"/>
      <c r="DK303" s="60"/>
      <c r="DL303" s="60"/>
      <c r="DM303" s="60"/>
      <c r="DN303" s="60"/>
      <c r="DO303" s="60"/>
      <c r="DP303" s="60"/>
      <c r="DQ303" s="60"/>
      <c r="DR303" s="60"/>
      <c r="DS303" s="60"/>
      <c r="DT303" s="60"/>
      <c r="DU303" s="60"/>
      <c r="DV303" s="60"/>
      <c r="DW303" s="60"/>
      <c r="DX303" s="60"/>
      <c r="DY303" s="60"/>
      <c r="DZ303" s="60"/>
      <c r="EA303" s="60"/>
      <c r="EB303" s="60"/>
      <c r="EC303" s="60"/>
      <c r="ED303" s="60"/>
      <c r="EE303" s="60"/>
      <c r="EF303" s="60"/>
      <c r="EG303" s="60"/>
      <c r="EH303" s="60"/>
      <c r="EI303" s="60"/>
      <c r="EJ303" s="60"/>
      <c r="EK303" s="60"/>
      <c r="EL303" s="60"/>
      <c r="EM303" s="60"/>
      <c r="EN303" s="60"/>
      <c r="EO303" s="60"/>
      <c r="EP303" s="60"/>
      <c r="EQ303" s="60"/>
      <c r="ER303" s="60"/>
      <c r="ES303" s="60"/>
      <c r="ET303" s="60"/>
      <c r="EU303" s="60"/>
      <c r="EV303" s="60"/>
      <c r="EW303" s="60"/>
      <c r="EX303" s="60"/>
      <c r="EY303" s="60"/>
      <c r="EZ303" s="60"/>
      <c r="FA303" s="60"/>
      <c r="FB303" s="60"/>
      <c r="FC303" s="60"/>
      <c r="FD303" s="60"/>
      <c r="FE303" s="60"/>
      <c r="FF303" s="60"/>
      <c r="FG303" s="60"/>
      <c r="FH303" s="60"/>
      <c r="FI303" s="60"/>
      <c r="FJ303" s="60"/>
      <c r="FK303" s="60"/>
      <c r="FL303" s="60"/>
      <c r="FM303" s="60"/>
      <c r="FN303" s="60"/>
      <c r="FO303" s="60"/>
      <c r="FP303" s="60"/>
      <c r="FQ303" s="60"/>
      <c r="FR303" s="60"/>
      <c r="FS303" s="60"/>
      <c r="FT303" s="60"/>
      <c r="FU303" s="60"/>
      <c r="FV303" s="60"/>
      <c r="FW303" s="60"/>
      <c r="FX303" s="60"/>
      <c r="FY303" s="60"/>
      <c r="FZ303" s="60"/>
      <c r="GA303" s="60"/>
      <c r="GB303" s="60"/>
      <c r="GC303" s="60"/>
      <c r="GD303" s="60"/>
      <c r="GE303" s="60"/>
      <c r="GF303" s="60"/>
      <c r="GG303" s="60"/>
      <c r="GH303" s="60"/>
      <c r="GI303" s="60"/>
      <c r="GJ303" s="60"/>
      <c r="GK303" s="60"/>
      <c r="GL303" s="60"/>
      <c r="GM303" s="60"/>
      <c r="GN303" s="60"/>
      <c r="GO303" s="60"/>
      <c r="GP303" s="60"/>
      <c r="GQ303" s="60"/>
      <c r="GR303" s="60"/>
      <c r="GS303" s="60"/>
      <c r="GT303" s="60"/>
      <c r="GU303" s="60"/>
      <c r="GV303" s="60"/>
      <c r="GW303" s="60"/>
      <c r="GX303" s="60"/>
      <c r="GY303" s="60"/>
      <c r="GZ303" s="60"/>
      <c r="HA303" s="60"/>
      <c r="HB303" s="60"/>
      <c r="HC303" s="60"/>
      <c r="HD303" s="60"/>
      <c r="HE303" s="60"/>
      <c r="HF303" s="60"/>
      <c r="HG303" s="60"/>
      <c r="HH303" s="60"/>
      <c r="HI303" s="60"/>
      <c r="HJ303" s="60"/>
      <c r="HK303" s="60"/>
      <c r="HL303" s="60"/>
      <c r="HM303" s="60"/>
      <c r="HN303" s="60"/>
      <c r="HO303" s="60"/>
    </row>
    <row r="304" spans="1:223" ht="12" customHeight="1" x14ac:dyDescent="0.35">
      <c r="A304" s="61">
        <v>242</v>
      </c>
      <c r="B304" s="83">
        <v>8.0418812845864291</v>
      </c>
      <c r="C304" s="83">
        <v>8.0812013600849895</v>
      </c>
      <c r="D304" s="83">
        <v>-3.9320075498556803E-2</v>
      </c>
      <c r="E304" s="83">
        <v>-0.95410785420875699</v>
      </c>
      <c r="F304" s="83">
        <v>-0.95764771275595995</v>
      </c>
      <c r="G304" s="83">
        <v>-0.95748895345593998</v>
      </c>
      <c r="H304" s="83">
        <v>7.3791564808985402E-3</v>
      </c>
      <c r="I304" s="83">
        <v>3.4088264054026899E-3</v>
      </c>
      <c r="J304" s="83">
        <v>-8.2555390681827601E-2</v>
      </c>
      <c r="K304" s="83">
        <v>-3.9612381459930603E-2</v>
      </c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60"/>
      <c r="BH304" s="60"/>
      <c r="BI304" s="60"/>
      <c r="BJ304" s="60"/>
      <c r="BK304" s="60"/>
      <c r="BL304" s="60"/>
      <c r="BM304" s="60"/>
      <c r="BN304" s="60"/>
      <c r="BO304" s="60"/>
      <c r="BP304" s="60"/>
      <c r="BQ304" s="60"/>
      <c r="BR304" s="60"/>
      <c r="BS304" s="60"/>
      <c r="BT304" s="60"/>
      <c r="BU304" s="60"/>
      <c r="BV304" s="60"/>
      <c r="BW304" s="60"/>
      <c r="BX304" s="60"/>
      <c r="BY304" s="60"/>
      <c r="BZ304" s="60"/>
      <c r="CA304" s="60"/>
      <c r="CB304" s="60"/>
      <c r="CC304" s="60"/>
      <c r="CD304" s="60"/>
      <c r="CE304" s="60"/>
      <c r="CF304" s="60"/>
      <c r="CG304" s="60"/>
      <c r="CH304" s="60"/>
      <c r="CI304" s="60"/>
      <c r="CJ304" s="60"/>
      <c r="CK304" s="60"/>
      <c r="CL304" s="60"/>
      <c r="CM304" s="60"/>
      <c r="CN304" s="60"/>
      <c r="CO304" s="60"/>
      <c r="CP304" s="60"/>
      <c r="CQ304" s="60"/>
      <c r="CR304" s="60"/>
      <c r="CS304" s="60"/>
      <c r="CT304" s="60"/>
      <c r="CU304" s="60"/>
      <c r="CV304" s="60"/>
      <c r="CW304" s="60"/>
      <c r="CX304" s="60"/>
      <c r="CY304" s="60"/>
      <c r="CZ304" s="60"/>
      <c r="DA304" s="60"/>
      <c r="DB304" s="60"/>
      <c r="DC304" s="60"/>
      <c r="DD304" s="60"/>
      <c r="DE304" s="60"/>
      <c r="DF304" s="60"/>
      <c r="DG304" s="60"/>
      <c r="DH304" s="60"/>
      <c r="DI304" s="60"/>
      <c r="DJ304" s="60"/>
      <c r="DK304" s="60"/>
      <c r="DL304" s="60"/>
      <c r="DM304" s="60"/>
      <c r="DN304" s="60"/>
      <c r="DO304" s="60"/>
      <c r="DP304" s="60"/>
      <c r="DQ304" s="60"/>
      <c r="DR304" s="60"/>
      <c r="DS304" s="60"/>
      <c r="DT304" s="60"/>
      <c r="DU304" s="60"/>
      <c r="DV304" s="60"/>
      <c r="DW304" s="60"/>
      <c r="DX304" s="60"/>
      <c r="DY304" s="60"/>
      <c r="DZ304" s="60"/>
      <c r="EA304" s="60"/>
      <c r="EB304" s="60"/>
      <c r="EC304" s="60"/>
      <c r="ED304" s="60"/>
      <c r="EE304" s="60"/>
      <c r="EF304" s="60"/>
      <c r="EG304" s="60"/>
      <c r="EH304" s="60"/>
      <c r="EI304" s="60"/>
      <c r="EJ304" s="60"/>
      <c r="EK304" s="60"/>
      <c r="EL304" s="60"/>
      <c r="EM304" s="60"/>
      <c r="EN304" s="60"/>
      <c r="EO304" s="60"/>
      <c r="EP304" s="60"/>
      <c r="EQ304" s="60"/>
      <c r="ER304" s="60"/>
      <c r="ES304" s="60"/>
      <c r="ET304" s="60"/>
      <c r="EU304" s="60"/>
      <c r="EV304" s="60"/>
      <c r="EW304" s="60"/>
      <c r="EX304" s="60"/>
      <c r="EY304" s="60"/>
      <c r="EZ304" s="60"/>
      <c r="FA304" s="60"/>
      <c r="FB304" s="60"/>
      <c r="FC304" s="60"/>
      <c r="FD304" s="60"/>
      <c r="FE304" s="60"/>
      <c r="FF304" s="60"/>
      <c r="FG304" s="60"/>
      <c r="FH304" s="60"/>
      <c r="FI304" s="60"/>
      <c r="FJ304" s="60"/>
      <c r="FK304" s="60"/>
      <c r="FL304" s="60"/>
      <c r="FM304" s="60"/>
      <c r="FN304" s="60"/>
      <c r="FO304" s="60"/>
      <c r="FP304" s="60"/>
      <c r="FQ304" s="60"/>
      <c r="FR304" s="60"/>
      <c r="FS304" s="60"/>
      <c r="FT304" s="60"/>
      <c r="FU304" s="60"/>
      <c r="FV304" s="60"/>
      <c r="FW304" s="60"/>
      <c r="FX304" s="60"/>
      <c r="FY304" s="60"/>
      <c r="FZ304" s="60"/>
      <c r="GA304" s="60"/>
      <c r="GB304" s="60"/>
      <c r="GC304" s="60"/>
      <c r="GD304" s="60"/>
      <c r="GE304" s="60"/>
      <c r="GF304" s="60"/>
      <c r="GG304" s="60"/>
      <c r="GH304" s="60"/>
      <c r="GI304" s="60"/>
      <c r="GJ304" s="60"/>
      <c r="GK304" s="60"/>
      <c r="GL304" s="60"/>
      <c r="GM304" s="60"/>
      <c r="GN304" s="60"/>
      <c r="GO304" s="60"/>
      <c r="GP304" s="60"/>
      <c r="GQ304" s="60"/>
      <c r="GR304" s="60"/>
      <c r="GS304" s="60"/>
      <c r="GT304" s="60"/>
      <c r="GU304" s="60"/>
      <c r="GV304" s="60"/>
      <c r="GW304" s="60"/>
      <c r="GX304" s="60"/>
      <c r="GY304" s="60"/>
      <c r="GZ304" s="60"/>
      <c r="HA304" s="60"/>
      <c r="HB304" s="60"/>
      <c r="HC304" s="60"/>
      <c r="HD304" s="60"/>
      <c r="HE304" s="60"/>
      <c r="HF304" s="60"/>
      <c r="HG304" s="60"/>
      <c r="HH304" s="60"/>
      <c r="HI304" s="60"/>
      <c r="HJ304" s="60"/>
      <c r="HK304" s="60"/>
      <c r="HL304" s="60"/>
      <c r="HM304" s="60"/>
      <c r="HN304" s="60"/>
      <c r="HO304" s="60"/>
    </row>
    <row r="305" spans="1:223" ht="12" customHeight="1" x14ac:dyDescent="0.35">
      <c r="A305" s="61">
        <v>243</v>
      </c>
      <c r="B305" s="83">
        <v>8.0383289057532394</v>
      </c>
      <c r="C305" s="83">
        <v>8.0833445568519</v>
      </c>
      <c r="D305" s="83">
        <v>-4.5015651098664101E-2</v>
      </c>
      <c r="E305" s="83">
        <v>-1.0923118974462001</v>
      </c>
      <c r="F305" s="83">
        <v>-1.09619936614479</v>
      </c>
      <c r="G305" s="83">
        <v>-1.0966417376714099</v>
      </c>
      <c r="H305" s="83">
        <v>7.0800544560989604E-3</v>
      </c>
      <c r="I305" s="83">
        <v>4.2842170065672596E-3</v>
      </c>
      <c r="J305" s="83">
        <v>-9.2603191067471294E-2</v>
      </c>
      <c r="K305" s="83">
        <v>-4.5336636957177302E-2</v>
      </c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60"/>
      <c r="BH305" s="60"/>
      <c r="BI305" s="60"/>
      <c r="BJ305" s="60"/>
      <c r="BK305" s="60"/>
      <c r="BL305" s="60"/>
      <c r="BM305" s="60"/>
      <c r="BN305" s="60"/>
      <c r="BO305" s="60"/>
      <c r="BP305" s="60"/>
      <c r="BQ305" s="60"/>
      <c r="BR305" s="60"/>
      <c r="BS305" s="60"/>
      <c r="BT305" s="60"/>
      <c r="BU305" s="60"/>
      <c r="BV305" s="60"/>
      <c r="BW305" s="60"/>
      <c r="BX305" s="60"/>
      <c r="BY305" s="60"/>
      <c r="BZ305" s="60"/>
      <c r="CA305" s="60"/>
      <c r="CB305" s="60"/>
      <c r="CC305" s="60"/>
      <c r="CD305" s="60"/>
      <c r="CE305" s="60"/>
      <c r="CF305" s="60"/>
      <c r="CG305" s="60"/>
      <c r="CH305" s="60"/>
      <c r="CI305" s="60"/>
      <c r="CJ305" s="60"/>
      <c r="CK305" s="60"/>
      <c r="CL305" s="60"/>
      <c r="CM305" s="60"/>
      <c r="CN305" s="60"/>
      <c r="CO305" s="60"/>
      <c r="CP305" s="60"/>
      <c r="CQ305" s="60"/>
      <c r="CR305" s="60"/>
      <c r="CS305" s="60"/>
      <c r="CT305" s="60"/>
      <c r="CU305" s="60"/>
      <c r="CV305" s="60"/>
      <c r="CW305" s="60"/>
      <c r="CX305" s="60"/>
      <c r="CY305" s="60"/>
      <c r="CZ305" s="60"/>
      <c r="DA305" s="60"/>
      <c r="DB305" s="60"/>
      <c r="DC305" s="60"/>
      <c r="DD305" s="60"/>
      <c r="DE305" s="60"/>
      <c r="DF305" s="60"/>
      <c r="DG305" s="60"/>
      <c r="DH305" s="60"/>
      <c r="DI305" s="60"/>
      <c r="DJ305" s="60"/>
      <c r="DK305" s="60"/>
      <c r="DL305" s="60"/>
      <c r="DM305" s="60"/>
      <c r="DN305" s="60"/>
      <c r="DO305" s="60"/>
      <c r="DP305" s="60"/>
      <c r="DQ305" s="60"/>
      <c r="DR305" s="60"/>
      <c r="DS305" s="60"/>
      <c r="DT305" s="60"/>
      <c r="DU305" s="60"/>
      <c r="DV305" s="60"/>
      <c r="DW305" s="60"/>
      <c r="DX305" s="60"/>
      <c r="DY305" s="60"/>
      <c r="DZ305" s="60"/>
      <c r="EA305" s="60"/>
      <c r="EB305" s="60"/>
      <c r="EC305" s="60"/>
      <c r="ED305" s="60"/>
      <c r="EE305" s="60"/>
      <c r="EF305" s="60"/>
      <c r="EG305" s="60"/>
      <c r="EH305" s="60"/>
      <c r="EI305" s="60"/>
      <c r="EJ305" s="60"/>
      <c r="EK305" s="60"/>
      <c r="EL305" s="60"/>
      <c r="EM305" s="60"/>
      <c r="EN305" s="60"/>
      <c r="EO305" s="60"/>
      <c r="EP305" s="60"/>
      <c r="EQ305" s="60"/>
      <c r="ER305" s="60"/>
      <c r="ES305" s="60"/>
      <c r="ET305" s="60"/>
      <c r="EU305" s="60"/>
      <c r="EV305" s="60"/>
      <c r="EW305" s="60"/>
      <c r="EX305" s="60"/>
      <c r="EY305" s="60"/>
      <c r="EZ305" s="60"/>
      <c r="FA305" s="60"/>
      <c r="FB305" s="60"/>
      <c r="FC305" s="60"/>
      <c r="FD305" s="60"/>
      <c r="FE305" s="60"/>
      <c r="FF305" s="60"/>
      <c r="FG305" s="60"/>
      <c r="FH305" s="60"/>
      <c r="FI305" s="60"/>
      <c r="FJ305" s="60"/>
      <c r="FK305" s="60"/>
      <c r="FL305" s="60"/>
      <c r="FM305" s="60"/>
      <c r="FN305" s="60"/>
      <c r="FO305" s="60"/>
      <c r="FP305" s="60"/>
      <c r="FQ305" s="60"/>
      <c r="FR305" s="60"/>
      <c r="FS305" s="60"/>
      <c r="FT305" s="60"/>
      <c r="FU305" s="60"/>
      <c r="FV305" s="60"/>
      <c r="FW305" s="60"/>
      <c r="FX305" s="60"/>
      <c r="FY305" s="60"/>
      <c r="FZ305" s="60"/>
      <c r="GA305" s="60"/>
      <c r="GB305" s="60"/>
      <c r="GC305" s="60"/>
      <c r="GD305" s="60"/>
      <c r="GE305" s="60"/>
      <c r="GF305" s="60"/>
      <c r="GG305" s="60"/>
      <c r="GH305" s="60"/>
      <c r="GI305" s="60"/>
      <c r="GJ305" s="60"/>
      <c r="GK305" s="60"/>
      <c r="GL305" s="60"/>
      <c r="GM305" s="60"/>
      <c r="GN305" s="60"/>
      <c r="GO305" s="60"/>
      <c r="GP305" s="60"/>
      <c r="GQ305" s="60"/>
      <c r="GR305" s="60"/>
      <c r="GS305" s="60"/>
      <c r="GT305" s="60"/>
      <c r="GU305" s="60"/>
      <c r="GV305" s="60"/>
      <c r="GW305" s="60"/>
      <c r="GX305" s="60"/>
      <c r="GY305" s="60"/>
      <c r="GZ305" s="60"/>
      <c r="HA305" s="60"/>
      <c r="HB305" s="60"/>
      <c r="HC305" s="60"/>
      <c r="HD305" s="60"/>
      <c r="HE305" s="60"/>
      <c r="HF305" s="60"/>
      <c r="HG305" s="60"/>
      <c r="HH305" s="60"/>
      <c r="HI305" s="60"/>
      <c r="HJ305" s="60"/>
      <c r="HK305" s="60"/>
      <c r="HL305" s="60"/>
      <c r="HM305" s="60"/>
      <c r="HN305" s="60"/>
      <c r="HO305" s="60"/>
    </row>
    <row r="306" spans="1:223" ht="12" customHeight="1" x14ac:dyDescent="0.35">
      <c r="A306" s="61">
        <v>244</v>
      </c>
      <c r="B306" s="83">
        <v>8.0423437909294506</v>
      </c>
      <c r="C306" s="83">
        <v>8.0805405478184795</v>
      </c>
      <c r="D306" s="83">
        <v>-3.8196756889034199E-2</v>
      </c>
      <c r="E306" s="83">
        <v>-0.92685035038825603</v>
      </c>
      <c r="F306" s="83">
        <v>-0.93033358975551195</v>
      </c>
      <c r="G306" s="83">
        <v>-0.93008346923136798</v>
      </c>
      <c r="H306" s="83">
        <v>7.4741332563715004E-3</v>
      </c>
      <c r="I306" s="83">
        <v>3.2588652997874099E-3</v>
      </c>
      <c r="J306" s="83">
        <v>-8.0710758156474396E-2</v>
      </c>
      <c r="K306" s="83">
        <v>-3.8484394380928003E-2</v>
      </c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  <c r="BE306" s="60"/>
      <c r="BF306" s="60"/>
      <c r="BG306" s="60"/>
      <c r="BH306" s="60"/>
      <c r="BI306" s="60"/>
      <c r="BJ306" s="60"/>
      <c r="BK306" s="60"/>
      <c r="BL306" s="60"/>
      <c r="BM306" s="60"/>
      <c r="BN306" s="60"/>
      <c r="BO306" s="60"/>
      <c r="BP306" s="60"/>
      <c r="BQ306" s="60"/>
      <c r="BR306" s="60"/>
      <c r="BS306" s="60"/>
      <c r="BT306" s="60"/>
      <c r="BU306" s="60"/>
      <c r="BV306" s="60"/>
      <c r="BW306" s="60"/>
      <c r="BX306" s="60"/>
      <c r="BY306" s="60"/>
      <c r="BZ306" s="60"/>
      <c r="CA306" s="60"/>
      <c r="CB306" s="60"/>
      <c r="CC306" s="60"/>
      <c r="CD306" s="60"/>
      <c r="CE306" s="60"/>
      <c r="CF306" s="60"/>
      <c r="CG306" s="60"/>
      <c r="CH306" s="60"/>
      <c r="CI306" s="60"/>
      <c r="CJ306" s="60"/>
      <c r="CK306" s="60"/>
      <c r="CL306" s="60"/>
      <c r="CM306" s="60"/>
      <c r="CN306" s="60"/>
      <c r="CO306" s="60"/>
      <c r="CP306" s="60"/>
      <c r="CQ306" s="60"/>
      <c r="CR306" s="60"/>
      <c r="CS306" s="60"/>
      <c r="CT306" s="60"/>
      <c r="CU306" s="60"/>
      <c r="CV306" s="60"/>
      <c r="CW306" s="60"/>
      <c r="CX306" s="60"/>
      <c r="CY306" s="60"/>
      <c r="CZ306" s="60"/>
      <c r="DA306" s="60"/>
      <c r="DB306" s="60"/>
      <c r="DC306" s="60"/>
      <c r="DD306" s="60"/>
      <c r="DE306" s="60"/>
      <c r="DF306" s="60"/>
      <c r="DG306" s="60"/>
      <c r="DH306" s="60"/>
      <c r="DI306" s="60"/>
      <c r="DJ306" s="60"/>
      <c r="DK306" s="60"/>
      <c r="DL306" s="60"/>
      <c r="DM306" s="60"/>
      <c r="DN306" s="60"/>
      <c r="DO306" s="60"/>
      <c r="DP306" s="60"/>
      <c r="DQ306" s="60"/>
      <c r="DR306" s="60"/>
      <c r="DS306" s="60"/>
      <c r="DT306" s="60"/>
      <c r="DU306" s="60"/>
      <c r="DV306" s="60"/>
      <c r="DW306" s="60"/>
      <c r="DX306" s="60"/>
      <c r="DY306" s="60"/>
      <c r="DZ306" s="60"/>
      <c r="EA306" s="60"/>
      <c r="EB306" s="60"/>
      <c r="EC306" s="60"/>
      <c r="ED306" s="60"/>
      <c r="EE306" s="60"/>
      <c r="EF306" s="60"/>
      <c r="EG306" s="60"/>
      <c r="EH306" s="60"/>
      <c r="EI306" s="60"/>
      <c r="EJ306" s="60"/>
      <c r="EK306" s="60"/>
      <c r="EL306" s="60"/>
      <c r="EM306" s="60"/>
      <c r="EN306" s="60"/>
      <c r="EO306" s="60"/>
      <c r="EP306" s="60"/>
      <c r="EQ306" s="60"/>
      <c r="ER306" s="60"/>
      <c r="ES306" s="60"/>
      <c r="ET306" s="60"/>
      <c r="EU306" s="60"/>
      <c r="EV306" s="60"/>
      <c r="EW306" s="60"/>
      <c r="EX306" s="60"/>
      <c r="EY306" s="60"/>
      <c r="EZ306" s="60"/>
      <c r="FA306" s="60"/>
      <c r="FB306" s="60"/>
      <c r="FC306" s="60"/>
      <c r="FD306" s="60"/>
      <c r="FE306" s="60"/>
      <c r="FF306" s="60"/>
      <c r="FG306" s="60"/>
      <c r="FH306" s="60"/>
      <c r="FI306" s="60"/>
      <c r="FJ306" s="60"/>
      <c r="FK306" s="60"/>
      <c r="FL306" s="60"/>
      <c r="FM306" s="60"/>
      <c r="FN306" s="60"/>
      <c r="FO306" s="60"/>
      <c r="FP306" s="60"/>
      <c r="FQ306" s="60"/>
      <c r="FR306" s="60"/>
      <c r="FS306" s="60"/>
      <c r="FT306" s="60"/>
      <c r="FU306" s="60"/>
      <c r="FV306" s="60"/>
      <c r="FW306" s="60"/>
      <c r="FX306" s="60"/>
      <c r="FY306" s="60"/>
      <c r="FZ306" s="60"/>
      <c r="GA306" s="60"/>
      <c r="GB306" s="60"/>
      <c r="GC306" s="60"/>
      <c r="GD306" s="60"/>
      <c r="GE306" s="60"/>
      <c r="GF306" s="60"/>
      <c r="GG306" s="60"/>
      <c r="GH306" s="60"/>
      <c r="GI306" s="60"/>
      <c r="GJ306" s="60"/>
      <c r="GK306" s="60"/>
      <c r="GL306" s="60"/>
      <c r="GM306" s="60"/>
      <c r="GN306" s="60"/>
      <c r="GO306" s="60"/>
      <c r="GP306" s="60"/>
      <c r="GQ306" s="60"/>
      <c r="GR306" s="60"/>
      <c r="GS306" s="60"/>
      <c r="GT306" s="60"/>
      <c r="GU306" s="60"/>
      <c r="GV306" s="60"/>
      <c r="GW306" s="60"/>
      <c r="GX306" s="60"/>
      <c r="GY306" s="60"/>
      <c r="GZ306" s="60"/>
      <c r="HA306" s="60"/>
      <c r="HB306" s="60"/>
      <c r="HC306" s="60"/>
      <c r="HD306" s="60"/>
      <c r="HE306" s="60"/>
      <c r="HF306" s="60"/>
      <c r="HG306" s="60"/>
      <c r="HH306" s="60"/>
      <c r="HI306" s="60"/>
      <c r="HJ306" s="60"/>
      <c r="HK306" s="60"/>
      <c r="HL306" s="60"/>
      <c r="HM306" s="60"/>
      <c r="HN306" s="60"/>
      <c r="HO306" s="60"/>
    </row>
    <row r="307" spans="1:223" ht="12" customHeight="1" x14ac:dyDescent="0.35">
      <c r="A307" s="61">
        <v>245</v>
      </c>
      <c r="B307" s="83">
        <v>8.3432743921888708</v>
      </c>
      <c r="C307" s="83">
        <v>8.0767365563058</v>
      </c>
      <c r="D307" s="83">
        <v>0.266537835883074</v>
      </c>
      <c r="E307" s="83">
        <v>6.4675827661923</v>
      </c>
      <c r="F307" s="83">
        <v>6.4937603155649901</v>
      </c>
      <c r="G307" s="83">
        <v>7.1050754647348597</v>
      </c>
      <c r="H307" s="83">
        <v>8.0461196073064595E-3</v>
      </c>
      <c r="I307" s="83">
        <v>0.17102418023945301</v>
      </c>
      <c r="J307" s="83">
        <v>0.63990602134673102</v>
      </c>
      <c r="K307" s="83">
        <v>0.26869982682819699</v>
      </c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  <c r="BJ307" s="60"/>
      <c r="BK307" s="60"/>
      <c r="BL307" s="60"/>
      <c r="BM307" s="60"/>
      <c r="BN307" s="60"/>
      <c r="BO307" s="60"/>
      <c r="BP307" s="60"/>
      <c r="BQ307" s="60"/>
      <c r="BR307" s="60"/>
      <c r="BS307" s="60"/>
      <c r="BT307" s="60"/>
      <c r="BU307" s="60"/>
      <c r="BV307" s="60"/>
      <c r="BW307" s="60"/>
      <c r="BX307" s="60"/>
      <c r="BY307" s="60"/>
      <c r="BZ307" s="60"/>
      <c r="CA307" s="60"/>
      <c r="CB307" s="60"/>
      <c r="CC307" s="60"/>
      <c r="CD307" s="60"/>
      <c r="CE307" s="60"/>
      <c r="CF307" s="60"/>
      <c r="CG307" s="60"/>
      <c r="CH307" s="60"/>
      <c r="CI307" s="60"/>
      <c r="CJ307" s="60"/>
      <c r="CK307" s="60"/>
      <c r="CL307" s="60"/>
      <c r="CM307" s="60"/>
      <c r="CN307" s="60"/>
      <c r="CO307" s="60"/>
      <c r="CP307" s="60"/>
      <c r="CQ307" s="60"/>
      <c r="CR307" s="60"/>
      <c r="CS307" s="60"/>
      <c r="CT307" s="60"/>
      <c r="CU307" s="60"/>
      <c r="CV307" s="60"/>
      <c r="CW307" s="60"/>
      <c r="CX307" s="60"/>
      <c r="CY307" s="60"/>
      <c r="CZ307" s="60"/>
      <c r="DA307" s="60"/>
      <c r="DB307" s="60"/>
      <c r="DC307" s="60"/>
      <c r="DD307" s="60"/>
      <c r="DE307" s="60"/>
      <c r="DF307" s="60"/>
      <c r="DG307" s="60"/>
      <c r="DH307" s="60"/>
      <c r="DI307" s="60"/>
      <c r="DJ307" s="60"/>
      <c r="DK307" s="60"/>
      <c r="DL307" s="60"/>
      <c r="DM307" s="60"/>
      <c r="DN307" s="60"/>
      <c r="DO307" s="60"/>
      <c r="DP307" s="60"/>
      <c r="DQ307" s="60"/>
      <c r="DR307" s="60"/>
      <c r="DS307" s="60"/>
      <c r="DT307" s="60"/>
      <c r="DU307" s="60"/>
      <c r="DV307" s="60"/>
      <c r="DW307" s="60"/>
      <c r="DX307" s="60"/>
      <c r="DY307" s="60"/>
      <c r="DZ307" s="60"/>
      <c r="EA307" s="60"/>
      <c r="EB307" s="60"/>
      <c r="EC307" s="60"/>
      <c r="ED307" s="60"/>
      <c r="EE307" s="60"/>
      <c r="EF307" s="60"/>
      <c r="EG307" s="60"/>
      <c r="EH307" s="60"/>
      <c r="EI307" s="60"/>
      <c r="EJ307" s="60"/>
      <c r="EK307" s="60"/>
      <c r="EL307" s="60"/>
      <c r="EM307" s="60"/>
      <c r="EN307" s="60"/>
      <c r="EO307" s="60"/>
      <c r="EP307" s="60"/>
      <c r="EQ307" s="60"/>
      <c r="ER307" s="60"/>
      <c r="ES307" s="60"/>
      <c r="ET307" s="60"/>
      <c r="EU307" s="60"/>
      <c r="EV307" s="60"/>
      <c r="EW307" s="60"/>
      <c r="EX307" s="60"/>
      <c r="EY307" s="60"/>
      <c r="EZ307" s="60"/>
      <c r="FA307" s="60"/>
      <c r="FB307" s="60"/>
      <c r="FC307" s="60"/>
      <c r="FD307" s="60"/>
      <c r="FE307" s="60"/>
      <c r="FF307" s="60"/>
      <c r="FG307" s="60"/>
      <c r="FH307" s="60"/>
      <c r="FI307" s="60"/>
      <c r="FJ307" s="60"/>
      <c r="FK307" s="60"/>
      <c r="FL307" s="60"/>
      <c r="FM307" s="60"/>
      <c r="FN307" s="60"/>
      <c r="FO307" s="60"/>
      <c r="FP307" s="60"/>
      <c r="FQ307" s="60"/>
      <c r="FR307" s="60"/>
      <c r="FS307" s="60"/>
      <c r="FT307" s="60"/>
      <c r="FU307" s="60"/>
      <c r="FV307" s="60"/>
      <c r="FW307" s="60"/>
      <c r="FX307" s="60"/>
      <c r="FY307" s="60"/>
      <c r="FZ307" s="60"/>
      <c r="GA307" s="60"/>
      <c r="GB307" s="60"/>
      <c r="GC307" s="60"/>
      <c r="GD307" s="60"/>
      <c r="GE307" s="60"/>
      <c r="GF307" s="60"/>
      <c r="GG307" s="60"/>
      <c r="GH307" s="60"/>
      <c r="GI307" s="60"/>
      <c r="GJ307" s="60"/>
      <c r="GK307" s="60"/>
      <c r="GL307" s="60"/>
      <c r="GM307" s="60"/>
      <c r="GN307" s="60"/>
      <c r="GO307" s="60"/>
      <c r="GP307" s="60"/>
      <c r="GQ307" s="60"/>
      <c r="GR307" s="60"/>
      <c r="GS307" s="60"/>
      <c r="GT307" s="60"/>
      <c r="GU307" s="60"/>
      <c r="GV307" s="60"/>
      <c r="GW307" s="60"/>
      <c r="GX307" s="60"/>
      <c r="GY307" s="60"/>
      <c r="GZ307" s="60"/>
      <c r="HA307" s="60"/>
      <c r="HB307" s="60"/>
      <c r="HC307" s="60"/>
      <c r="HD307" s="60"/>
      <c r="HE307" s="60"/>
      <c r="HF307" s="60"/>
      <c r="HG307" s="60"/>
      <c r="HH307" s="60"/>
      <c r="HI307" s="60"/>
      <c r="HJ307" s="60"/>
      <c r="HK307" s="60"/>
      <c r="HL307" s="60"/>
      <c r="HM307" s="60"/>
      <c r="HN307" s="60"/>
      <c r="HO307" s="60"/>
    </row>
    <row r="308" spans="1:223" ht="12" customHeight="1" x14ac:dyDescent="0.35">
      <c r="A308" s="61">
        <v>246</v>
      </c>
      <c r="B308" s="83">
        <v>8.0971275539905498</v>
      </c>
      <c r="C308" s="83">
        <v>8.1100598099667902</v>
      </c>
      <c r="D308" s="83">
        <v>-1.29322559762439E-2</v>
      </c>
      <c r="E308" s="83">
        <v>-0.31380323773857899</v>
      </c>
      <c r="F308" s="83">
        <v>-0.314511344156025</v>
      </c>
      <c r="G308" s="83">
        <v>-0.31394607036453498</v>
      </c>
      <c r="H308" s="83">
        <v>4.4978300316318703E-3</v>
      </c>
      <c r="I308" s="83">
        <v>2.2346188739551199E-4</v>
      </c>
      <c r="J308" s="83">
        <v>-2.11025756494495E-2</v>
      </c>
      <c r="K308" s="83">
        <v>-1.29906858732963E-2</v>
      </c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60"/>
      <c r="BH308" s="60"/>
      <c r="BI308" s="60"/>
      <c r="BJ308" s="60"/>
      <c r="BK308" s="60"/>
      <c r="BL308" s="60"/>
      <c r="BM308" s="60"/>
      <c r="BN308" s="60"/>
      <c r="BO308" s="60"/>
      <c r="BP308" s="60"/>
      <c r="BQ308" s="60"/>
      <c r="BR308" s="60"/>
      <c r="BS308" s="60"/>
      <c r="BT308" s="60"/>
      <c r="BU308" s="60"/>
      <c r="BV308" s="60"/>
      <c r="BW308" s="60"/>
      <c r="BX308" s="60"/>
      <c r="BY308" s="60"/>
      <c r="BZ308" s="60"/>
      <c r="CA308" s="60"/>
      <c r="CB308" s="60"/>
      <c r="CC308" s="60"/>
      <c r="CD308" s="60"/>
      <c r="CE308" s="60"/>
      <c r="CF308" s="60"/>
      <c r="CG308" s="60"/>
      <c r="CH308" s="60"/>
      <c r="CI308" s="60"/>
      <c r="CJ308" s="60"/>
      <c r="CK308" s="60"/>
      <c r="CL308" s="60"/>
      <c r="CM308" s="60"/>
      <c r="CN308" s="60"/>
      <c r="CO308" s="60"/>
      <c r="CP308" s="60"/>
      <c r="CQ308" s="60"/>
      <c r="CR308" s="60"/>
      <c r="CS308" s="60"/>
      <c r="CT308" s="60"/>
      <c r="CU308" s="60"/>
      <c r="CV308" s="60"/>
      <c r="CW308" s="60"/>
      <c r="CX308" s="60"/>
      <c r="CY308" s="60"/>
      <c r="CZ308" s="60"/>
      <c r="DA308" s="60"/>
      <c r="DB308" s="60"/>
      <c r="DC308" s="60"/>
      <c r="DD308" s="60"/>
      <c r="DE308" s="60"/>
      <c r="DF308" s="60"/>
      <c r="DG308" s="60"/>
      <c r="DH308" s="60"/>
      <c r="DI308" s="60"/>
      <c r="DJ308" s="60"/>
      <c r="DK308" s="60"/>
      <c r="DL308" s="60"/>
      <c r="DM308" s="60"/>
      <c r="DN308" s="60"/>
      <c r="DO308" s="60"/>
      <c r="DP308" s="60"/>
      <c r="DQ308" s="60"/>
      <c r="DR308" s="60"/>
      <c r="DS308" s="60"/>
      <c r="DT308" s="60"/>
      <c r="DU308" s="60"/>
      <c r="DV308" s="60"/>
      <c r="DW308" s="60"/>
      <c r="DX308" s="60"/>
      <c r="DY308" s="60"/>
      <c r="DZ308" s="60"/>
      <c r="EA308" s="60"/>
      <c r="EB308" s="60"/>
      <c r="EC308" s="60"/>
      <c r="ED308" s="60"/>
      <c r="EE308" s="60"/>
      <c r="EF308" s="60"/>
      <c r="EG308" s="60"/>
      <c r="EH308" s="60"/>
      <c r="EI308" s="60"/>
      <c r="EJ308" s="60"/>
      <c r="EK308" s="60"/>
      <c r="EL308" s="60"/>
      <c r="EM308" s="60"/>
      <c r="EN308" s="60"/>
      <c r="EO308" s="60"/>
      <c r="EP308" s="60"/>
      <c r="EQ308" s="60"/>
      <c r="ER308" s="60"/>
      <c r="ES308" s="60"/>
      <c r="ET308" s="60"/>
      <c r="EU308" s="60"/>
      <c r="EV308" s="60"/>
      <c r="EW308" s="60"/>
      <c r="EX308" s="60"/>
      <c r="EY308" s="60"/>
      <c r="EZ308" s="60"/>
      <c r="FA308" s="60"/>
      <c r="FB308" s="60"/>
      <c r="FC308" s="60"/>
      <c r="FD308" s="60"/>
      <c r="FE308" s="60"/>
      <c r="FF308" s="60"/>
      <c r="FG308" s="60"/>
      <c r="FH308" s="60"/>
      <c r="FI308" s="60"/>
      <c r="FJ308" s="60"/>
      <c r="FK308" s="60"/>
      <c r="FL308" s="60"/>
      <c r="FM308" s="60"/>
      <c r="FN308" s="60"/>
      <c r="FO308" s="60"/>
      <c r="FP308" s="60"/>
      <c r="FQ308" s="60"/>
      <c r="FR308" s="60"/>
      <c r="FS308" s="60"/>
      <c r="FT308" s="60"/>
      <c r="FU308" s="60"/>
      <c r="FV308" s="60"/>
      <c r="FW308" s="60"/>
      <c r="FX308" s="60"/>
      <c r="FY308" s="60"/>
      <c r="FZ308" s="60"/>
      <c r="GA308" s="60"/>
      <c r="GB308" s="60"/>
      <c r="GC308" s="60"/>
      <c r="GD308" s="60"/>
      <c r="GE308" s="60"/>
      <c r="GF308" s="60"/>
      <c r="GG308" s="60"/>
      <c r="GH308" s="60"/>
      <c r="GI308" s="60"/>
      <c r="GJ308" s="60"/>
      <c r="GK308" s="60"/>
      <c r="GL308" s="60"/>
      <c r="GM308" s="60"/>
      <c r="GN308" s="60"/>
      <c r="GO308" s="60"/>
      <c r="GP308" s="60"/>
      <c r="GQ308" s="60"/>
      <c r="GR308" s="60"/>
      <c r="GS308" s="60"/>
      <c r="GT308" s="60"/>
      <c r="GU308" s="60"/>
      <c r="GV308" s="60"/>
      <c r="GW308" s="60"/>
      <c r="GX308" s="60"/>
      <c r="GY308" s="60"/>
      <c r="GZ308" s="60"/>
      <c r="HA308" s="60"/>
      <c r="HB308" s="60"/>
      <c r="HC308" s="60"/>
      <c r="HD308" s="60"/>
      <c r="HE308" s="60"/>
      <c r="HF308" s="60"/>
      <c r="HG308" s="60"/>
      <c r="HH308" s="60"/>
      <c r="HI308" s="60"/>
      <c r="HJ308" s="60"/>
      <c r="HK308" s="60"/>
      <c r="HL308" s="60"/>
      <c r="HM308" s="60"/>
      <c r="HN308" s="60"/>
      <c r="HO308" s="60"/>
    </row>
    <row r="309" spans="1:223" ht="12" customHeight="1" x14ac:dyDescent="0.35">
      <c r="A309" s="61">
        <v>247</v>
      </c>
      <c r="B309" s="83">
        <v>8.10480567001885</v>
      </c>
      <c r="C309" s="83">
        <v>8.1108644447876994</v>
      </c>
      <c r="D309" s="83">
        <v>-6.0587747688529703E-3</v>
      </c>
      <c r="E309" s="83">
        <v>-0.14701712854179699</v>
      </c>
      <c r="F309" s="83">
        <v>-0.14734555761979801</v>
      </c>
      <c r="G309" s="83">
        <v>-0.14705810781152501</v>
      </c>
      <c r="H309" s="83">
        <v>4.4529750844343602E-3</v>
      </c>
      <c r="I309" s="95">
        <v>4.8554846327994397E-5</v>
      </c>
      <c r="J309" s="83">
        <v>-9.8352004754906994E-3</v>
      </c>
      <c r="K309" s="83">
        <v>-6.0858750186781304E-3</v>
      </c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60"/>
      <c r="BH309" s="60"/>
      <c r="BI309" s="60"/>
      <c r="BJ309" s="60"/>
      <c r="BK309" s="60"/>
      <c r="BL309" s="60"/>
      <c r="BM309" s="60"/>
      <c r="BN309" s="60"/>
      <c r="BO309" s="60"/>
      <c r="BP309" s="60"/>
      <c r="BQ309" s="60"/>
      <c r="BR309" s="60"/>
      <c r="BS309" s="60"/>
      <c r="BT309" s="60"/>
      <c r="BU309" s="60"/>
      <c r="BV309" s="60"/>
      <c r="BW309" s="60"/>
      <c r="BX309" s="60"/>
      <c r="BY309" s="60"/>
      <c r="BZ309" s="60"/>
      <c r="CA309" s="60"/>
      <c r="CB309" s="60"/>
      <c r="CC309" s="60"/>
      <c r="CD309" s="60"/>
      <c r="CE309" s="60"/>
      <c r="CF309" s="60"/>
      <c r="CG309" s="60"/>
      <c r="CH309" s="60"/>
      <c r="CI309" s="60"/>
      <c r="CJ309" s="60"/>
      <c r="CK309" s="60"/>
      <c r="CL309" s="60"/>
      <c r="CM309" s="60"/>
      <c r="CN309" s="60"/>
      <c r="CO309" s="60"/>
      <c r="CP309" s="60"/>
      <c r="CQ309" s="60"/>
      <c r="CR309" s="60"/>
      <c r="CS309" s="60"/>
      <c r="CT309" s="60"/>
      <c r="CU309" s="60"/>
      <c r="CV309" s="60"/>
      <c r="CW309" s="60"/>
      <c r="CX309" s="60"/>
      <c r="CY309" s="60"/>
      <c r="CZ309" s="60"/>
      <c r="DA309" s="60"/>
      <c r="DB309" s="60"/>
      <c r="DC309" s="60"/>
      <c r="DD309" s="60"/>
      <c r="DE309" s="60"/>
      <c r="DF309" s="60"/>
      <c r="DG309" s="60"/>
      <c r="DH309" s="60"/>
      <c r="DI309" s="60"/>
      <c r="DJ309" s="60"/>
      <c r="DK309" s="60"/>
      <c r="DL309" s="60"/>
      <c r="DM309" s="60"/>
      <c r="DN309" s="60"/>
      <c r="DO309" s="60"/>
      <c r="DP309" s="60"/>
      <c r="DQ309" s="60"/>
      <c r="DR309" s="60"/>
      <c r="DS309" s="60"/>
      <c r="DT309" s="60"/>
      <c r="DU309" s="60"/>
      <c r="DV309" s="60"/>
      <c r="DW309" s="60"/>
      <c r="DX309" s="60"/>
      <c r="DY309" s="60"/>
      <c r="DZ309" s="60"/>
      <c r="EA309" s="60"/>
      <c r="EB309" s="60"/>
      <c r="EC309" s="60"/>
      <c r="ED309" s="60"/>
      <c r="EE309" s="60"/>
      <c r="EF309" s="60"/>
      <c r="EG309" s="60"/>
      <c r="EH309" s="60"/>
      <c r="EI309" s="60"/>
      <c r="EJ309" s="60"/>
      <c r="EK309" s="60"/>
      <c r="EL309" s="60"/>
      <c r="EM309" s="60"/>
      <c r="EN309" s="60"/>
      <c r="EO309" s="60"/>
      <c r="EP309" s="60"/>
      <c r="EQ309" s="60"/>
      <c r="ER309" s="60"/>
      <c r="ES309" s="60"/>
      <c r="ET309" s="60"/>
      <c r="EU309" s="60"/>
      <c r="EV309" s="60"/>
      <c r="EW309" s="60"/>
      <c r="EX309" s="60"/>
      <c r="EY309" s="60"/>
      <c r="EZ309" s="60"/>
      <c r="FA309" s="60"/>
      <c r="FB309" s="60"/>
      <c r="FC309" s="60"/>
      <c r="FD309" s="60"/>
      <c r="FE309" s="60"/>
      <c r="FF309" s="60"/>
      <c r="FG309" s="60"/>
      <c r="FH309" s="60"/>
      <c r="FI309" s="60"/>
      <c r="FJ309" s="60"/>
      <c r="FK309" s="60"/>
      <c r="FL309" s="60"/>
      <c r="FM309" s="60"/>
      <c r="FN309" s="60"/>
      <c r="FO309" s="60"/>
      <c r="FP309" s="60"/>
      <c r="FQ309" s="60"/>
      <c r="FR309" s="60"/>
      <c r="FS309" s="60"/>
      <c r="FT309" s="60"/>
      <c r="FU309" s="60"/>
      <c r="FV309" s="60"/>
      <c r="FW309" s="60"/>
      <c r="FX309" s="60"/>
      <c r="FY309" s="60"/>
      <c r="FZ309" s="60"/>
      <c r="GA309" s="60"/>
      <c r="GB309" s="60"/>
      <c r="GC309" s="60"/>
      <c r="GD309" s="60"/>
      <c r="GE309" s="60"/>
      <c r="GF309" s="60"/>
      <c r="GG309" s="60"/>
      <c r="GH309" s="60"/>
      <c r="GI309" s="60"/>
      <c r="GJ309" s="60"/>
      <c r="GK309" s="60"/>
      <c r="GL309" s="60"/>
      <c r="GM309" s="60"/>
      <c r="GN309" s="60"/>
      <c r="GO309" s="60"/>
      <c r="GP309" s="60"/>
      <c r="GQ309" s="60"/>
      <c r="GR309" s="60"/>
      <c r="GS309" s="60"/>
      <c r="GT309" s="60"/>
      <c r="GU309" s="60"/>
      <c r="GV309" s="60"/>
      <c r="GW309" s="60"/>
      <c r="GX309" s="60"/>
      <c r="GY309" s="60"/>
      <c r="GZ309" s="60"/>
      <c r="HA309" s="60"/>
      <c r="HB309" s="60"/>
      <c r="HC309" s="60"/>
      <c r="HD309" s="60"/>
      <c r="HE309" s="60"/>
      <c r="HF309" s="60"/>
      <c r="HG309" s="60"/>
      <c r="HH309" s="60"/>
      <c r="HI309" s="60"/>
      <c r="HJ309" s="60"/>
      <c r="HK309" s="60"/>
      <c r="HL309" s="60"/>
      <c r="HM309" s="60"/>
      <c r="HN309" s="60"/>
      <c r="HO309" s="60"/>
    </row>
    <row r="310" spans="1:223" ht="12" customHeight="1" x14ac:dyDescent="0.35">
      <c r="A310" s="61">
        <v>248</v>
      </c>
      <c r="B310" s="83">
        <v>8.0946310652186799</v>
      </c>
      <c r="C310" s="83">
        <v>8.1111041031306303</v>
      </c>
      <c r="D310" s="83">
        <v>-1.6473037911952201E-2</v>
      </c>
      <c r="E310" s="83">
        <v>-0.39972087172236298</v>
      </c>
      <c r="F310" s="83">
        <v>-0.40061121543865102</v>
      </c>
      <c r="G310" s="83">
        <v>-0.39994026999711701</v>
      </c>
      <c r="H310" s="83">
        <v>4.4399872190576204E-3</v>
      </c>
      <c r="I310" s="83">
        <v>3.5787427960113402E-4</v>
      </c>
      <c r="J310" s="83">
        <v>-2.6708670673182801E-2</v>
      </c>
      <c r="K310" s="83">
        <v>-1.6546504179027199E-2</v>
      </c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0"/>
      <c r="BI310" s="60"/>
      <c r="BJ310" s="60"/>
      <c r="BK310" s="60"/>
      <c r="BL310" s="60"/>
      <c r="BM310" s="60"/>
      <c r="BN310" s="60"/>
      <c r="BO310" s="60"/>
      <c r="BP310" s="60"/>
      <c r="BQ310" s="60"/>
      <c r="BR310" s="60"/>
      <c r="BS310" s="60"/>
      <c r="BT310" s="60"/>
      <c r="BU310" s="60"/>
      <c r="BV310" s="60"/>
      <c r="BW310" s="60"/>
      <c r="BX310" s="60"/>
      <c r="BY310" s="60"/>
      <c r="BZ310" s="60"/>
      <c r="CA310" s="60"/>
      <c r="CB310" s="60"/>
      <c r="CC310" s="60"/>
      <c r="CD310" s="60"/>
      <c r="CE310" s="60"/>
      <c r="CF310" s="60"/>
      <c r="CG310" s="60"/>
      <c r="CH310" s="60"/>
      <c r="CI310" s="60"/>
      <c r="CJ310" s="60"/>
      <c r="CK310" s="60"/>
      <c r="CL310" s="60"/>
      <c r="CM310" s="60"/>
      <c r="CN310" s="60"/>
      <c r="CO310" s="60"/>
      <c r="CP310" s="60"/>
      <c r="CQ310" s="60"/>
      <c r="CR310" s="60"/>
      <c r="CS310" s="60"/>
      <c r="CT310" s="60"/>
      <c r="CU310" s="60"/>
      <c r="CV310" s="60"/>
      <c r="CW310" s="60"/>
      <c r="CX310" s="60"/>
      <c r="CY310" s="60"/>
      <c r="CZ310" s="60"/>
      <c r="DA310" s="60"/>
      <c r="DB310" s="60"/>
      <c r="DC310" s="60"/>
      <c r="DD310" s="60"/>
      <c r="DE310" s="60"/>
      <c r="DF310" s="60"/>
      <c r="DG310" s="60"/>
      <c r="DH310" s="60"/>
      <c r="DI310" s="60"/>
      <c r="DJ310" s="60"/>
      <c r="DK310" s="60"/>
      <c r="DL310" s="60"/>
      <c r="DM310" s="60"/>
      <c r="DN310" s="60"/>
      <c r="DO310" s="60"/>
      <c r="DP310" s="60"/>
      <c r="DQ310" s="60"/>
      <c r="DR310" s="60"/>
      <c r="DS310" s="60"/>
      <c r="DT310" s="60"/>
      <c r="DU310" s="60"/>
      <c r="DV310" s="60"/>
      <c r="DW310" s="60"/>
      <c r="DX310" s="60"/>
      <c r="DY310" s="60"/>
      <c r="DZ310" s="60"/>
      <c r="EA310" s="60"/>
      <c r="EB310" s="60"/>
      <c r="EC310" s="60"/>
      <c r="ED310" s="60"/>
      <c r="EE310" s="60"/>
      <c r="EF310" s="60"/>
      <c r="EG310" s="60"/>
      <c r="EH310" s="60"/>
      <c r="EI310" s="60"/>
      <c r="EJ310" s="60"/>
      <c r="EK310" s="60"/>
      <c r="EL310" s="60"/>
      <c r="EM310" s="60"/>
      <c r="EN310" s="60"/>
      <c r="EO310" s="60"/>
      <c r="EP310" s="60"/>
      <c r="EQ310" s="60"/>
      <c r="ER310" s="60"/>
      <c r="ES310" s="60"/>
      <c r="ET310" s="60"/>
      <c r="EU310" s="60"/>
      <c r="EV310" s="60"/>
      <c r="EW310" s="60"/>
      <c r="EX310" s="60"/>
      <c r="EY310" s="60"/>
      <c r="EZ310" s="60"/>
      <c r="FA310" s="60"/>
      <c r="FB310" s="60"/>
      <c r="FC310" s="60"/>
      <c r="FD310" s="60"/>
      <c r="FE310" s="60"/>
      <c r="FF310" s="60"/>
      <c r="FG310" s="60"/>
      <c r="FH310" s="60"/>
      <c r="FI310" s="60"/>
      <c r="FJ310" s="60"/>
      <c r="FK310" s="60"/>
      <c r="FL310" s="60"/>
      <c r="FM310" s="60"/>
      <c r="FN310" s="60"/>
      <c r="FO310" s="60"/>
      <c r="FP310" s="60"/>
      <c r="FQ310" s="60"/>
      <c r="FR310" s="60"/>
      <c r="FS310" s="60"/>
      <c r="FT310" s="60"/>
      <c r="FU310" s="60"/>
      <c r="FV310" s="60"/>
      <c r="FW310" s="60"/>
      <c r="FX310" s="60"/>
      <c r="FY310" s="60"/>
      <c r="FZ310" s="60"/>
      <c r="GA310" s="60"/>
      <c r="GB310" s="60"/>
      <c r="GC310" s="60"/>
      <c r="GD310" s="60"/>
      <c r="GE310" s="60"/>
      <c r="GF310" s="60"/>
      <c r="GG310" s="60"/>
      <c r="GH310" s="60"/>
      <c r="GI310" s="60"/>
      <c r="GJ310" s="60"/>
      <c r="GK310" s="60"/>
      <c r="GL310" s="60"/>
      <c r="GM310" s="60"/>
      <c r="GN310" s="60"/>
      <c r="GO310" s="60"/>
      <c r="GP310" s="60"/>
      <c r="GQ310" s="60"/>
      <c r="GR310" s="60"/>
      <c r="GS310" s="60"/>
      <c r="GT310" s="60"/>
      <c r="GU310" s="60"/>
      <c r="GV310" s="60"/>
      <c r="GW310" s="60"/>
      <c r="GX310" s="60"/>
      <c r="GY310" s="60"/>
      <c r="GZ310" s="60"/>
      <c r="HA310" s="60"/>
      <c r="HB310" s="60"/>
      <c r="HC310" s="60"/>
      <c r="HD310" s="60"/>
      <c r="HE310" s="60"/>
      <c r="HF310" s="60"/>
      <c r="HG310" s="60"/>
      <c r="HH310" s="60"/>
      <c r="HI310" s="60"/>
      <c r="HJ310" s="60"/>
      <c r="HK310" s="60"/>
      <c r="HL310" s="60"/>
      <c r="HM310" s="60"/>
      <c r="HN310" s="60"/>
      <c r="HO310" s="60"/>
    </row>
    <row r="311" spans="1:223" ht="12" customHeight="1" x14ac:dyDescent="0.35">
      <c r="A311" s="61">
        <v>249</v>
      </c>
      <c r="B311" s="83">
        <v>7.9969555720639898</v>
      </c>
      <c r="C311" s="83">
        <v>7.9952582251828197</v>
      </c>
      <c r="D311" s="83">
        <v>1.6973468811745101E-3</v>
      </c>
      <c r="E311" s="83">
        <v>4.1186390669691902E-2</v>
      </c>
      <c r="F311" s="83">
        <v>4.1831978931910402E-2</v>
      </c>
      <c r="G311" s="83">
        <v>4.1748710663672202E-2</v>
      </c>
      <c r="H311" s="83">
        <v>3.0627602746747098E-2</v>
      </c>
      <c r="I311" s="95">
        <v>2.7644528106629101E-5</v>
      </c>
      <c r="J311" s="83">
        <v>7.4208601265956398E-3</v>
      </c>
      <c r="K311" s="83">
        <v>1.75097504940722E-3</v>
      </c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0"/>
      <c r="BI311" s="60"/>
      <c r="BJ311" s="60"/>
      <c r="BK311" s="60"/>
      <c r="BL311" s="60"/>
      <c r="BM311" s="60"/>
      <c r="BN311" s="60"/>
      <c r="BO311" s="60"/>
      <c r="BP311" s="60"/>
      <c r="BQ311" s="60"/>
      <c r="BR311" s="60"/>
      <c r="BS311" s="60"/>
      <c r="BT311" s="60"/>
      <c r="BU311" s="60"/>
      <c r="BV311" s="60"/>
      <c r="BW311" s="60"/>
      <c r="BX311" s="60"/>
      <c r="BY311" s="60"/>
      <c r="BZ311" s="60"/>
      <c r="CA311" s="60"/>
      <c r="CB311" s="60"/>
      <c r="CC311" s="60"/>
      <c r="CD311" s="60"/>
      <c r="CE311" s="60"/>
      <c r="CF311" s="60"/>
      <c r="CG311" s="60"/>
      <c r="CH311" s="60"/>
      <c r="CI311" s="60"/>
      <c r="CJ311" s="60"/>
      <c r="CK311" s="60"/>
      <c r="CL311" s="60"/>
      <c r="CM311" s="60"/>
      <c r="CN311" s="60"/>
      <c r="CO311" s="60"/>
      <c r="CP311" s="60"/>
      <c r="CQ311" s="60"/>
      <c r="CR311" s="60"/>
      <c r="CS311" s="60"/>
      <c r="CT311" s="60"/>
      <c r="CU311" s="60"/>
      <c r="CV311" s="60"/>
      <c r="CW311" s="60"/>
      <c r="CX311" s="60"/>
      <c r="CY311" s="60"/>
      <c r="CZ311" s="60"/>
      <c r="DA311" s="60"/>
      <c r="DB311" s="60"/>
      <c r="DC311" s="60"/>
      <c r="DD311" s="60"/>
      <c r="DE311" s="60"/>
      <c r="DF311" s="60"/>
      <c r="DG311" s="60"/>
      <c r="DH311" s="60"/>
      <c r="DI311" s="60"/>
      <c r="DJ311" s="60"/>
      <c r="DK311" s="60"/>
      <c r="DL311" s="60"/>
      <c r="DM311" s="60"/>
      <c r="DN311" s="60"/>
      <c r="DO311" s="60"/>
      <c r="DP311" s="60"/>
      <c r="DQ311" s="60"/>
      <c r="DR311" s="60"/>
      <c r="DS311" s="60"/>
      <c r="DT311" s="60"/>
      <c r="DU311" s="60"/>
      <c r="DV311" s="60"/>
      <c r="DW311" s="60"/>
      <c r="DX311" s="60"/>
      <c r="DY311" s="60"/>
      <c r="DZ311" s="60"/>
      <c r="EA311" s="60"/>
      <c r="EB311" s="60"/>
      <c r="EC311" s="60"/>
      <c r="ED311" s="60"/>
      <c r="EE311" s="60"/>
      <c r="EF311" s="60"/>
      <c r="EG311" s="60"/>
      <c r="EH311" s="60"/>
      <c r="EI311" s="60"/>
      <c r="EJ311" s="60"/>
      <c r="EK311" s="60"/>
      <c r="EL311" s="60"/>
      <c r="EM311" s="60"/>
      <c r="EN311" s="60"/>
      <c r="EO311" s="60"/>
      <c r="EP311" s="60"/>
      <c r="EQ311" s="60"/>
      <c r="ER311" s="60"/>
      <c r="ES311" s="60"/>
      <c r="ET311" s="60"/>
      <c r="EU311" s="60"/>
      <c r="EV311" s="60"/>
      <c r="EW311" s="60"/>
      <c r="EX311" s="60"/>
      <c r="EY311" s="60"/>
      <c r="EZ311" s="60"/>
      <c r="FA311" s="60"/>
      <c r="FB311" s="60"/>
      <c r="FC311" s="60"/>
      <c r="FD311" s="60"/>
      <c r="FE311" s="60"/>
      <c r="FF311" s="60"/>
      <c r="FG311" s="60"/>
      <c r="FH311" s="60"/>
      <c r="FI311" s="60"/>
      <c r="FJ311" s="60"/>
      <c r="FK311" s="60"/>
      <c r="FL311" s="60"/>
      <c r="FM311" s="60"/>
      <c r="FN311" s="60"/>
      <c r="FO311" s="60"/>
      <c r="FP311" s="60"/>
      <c r="FQ311" s="60"/>
      <c r="FR311" s="60"/>
      <c r="FS311" s="60"/>
      <c r="FT311" s="60"/>
      <c r="FU311" s="60"/>
      <c r="FV311" s="60"/>
      <c r="FW311" s="60"/>
      <c r="FX311" s="60"/>
      <c r="FY311" s="60"/>
      <c r="FZ311" s="60"/>
      <c r="GA311" s="60"/>
      <c r="GB311" s="60"/>
      <c r="GC311" s="60"/>
      <c r="GD311" s="60"/>
      <c r="GE311" s="60"/>
      <c r="GF311" s="60"/>
      <c r="GG311" s="60"/>
      <c r="GH311" s="60"/>
      <c r="GI311" s="60"/>
      <c r="GJ311" s="60"/>
      <c r="GK311" s="60"/>
      <c r="GL311" s="60"/>
      <c r="GM311" s="60"/>
      <c r="GN311" s="60"/>
      <c r="GO311" s="60"/>
      <c r="GP311" s="60"/>
      <c r="GQ311" s="60"/>
      <c r="GR311" s="60"/>
      <c r="GS311" s="60"/>
      <c r="GT311" s="60"/>
      <c r="GU311" s="60"/>
      <c r="GV311" s="60"/>
      <c r="GW311" s="60"/>
      <c r="GX311" s="60"/>
      <c r="GY311" s="60"/>
      <c r="GZ311" s="60"/>
      <c r="HA311" s="60"/>
      <c r="HB311" s="60"/>
      <c r="HC311" s="60"/>
      <c r="HD311" s="60"/>
      <c r="HE311" s="60"/>
      <c r="HF311" s="60"/>
      <c r="HG311" s="60"/>
      <c r="HH311" s="60"/>
      <c r="HI311" s="60"/>
      <c r="HJ311" s="60"/>
      <c r="HK311" s="60"/>
      <c r="HL311" s="60"/>
      <c r="HM311" s="60"/>
      <c r="HN311" s="60"/>
      <c r="HO311" s="60"/>
    </row>
    <row r="312" spans="1:223" ht="12" customHeight="1" x14ac:dyDescent="0.35">
      <c r="A312" s="61">
        <v>250</v>
      </c>
      <c r="B312" s="83">
        <v>8.0777805474848705</v>
      </c>
      <c r="C312" s="83">
        <v>8.0887569313135401</v>
      </c>
      <c r="D312" s="83">
        <v>-1.09763838286678E-2</v>
      </c>
      <c r="E312" s="83">
        <v>-0.266343690569118</v>
      </c>
      <c r="F312" s="83">
        <v>-0.26719815410619802</v>
      </c>
      <c r="G312" s="83">
        <v>-0.26670328912073399</v>
      </c>
      <c r="H312" s="83">
        <v>6.3855030028531099E-3</v>
      </c>
      <c r="I312" s="83">
        <v>2.29410930073538E-4</v>
      </c>
      <c r="J312" s="83">
        <v>-2.13804562553442E-2</v>
      </c>
      <c r="K312" s="83">
        <v>-1.10469239950103E-2</v>
      </c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0"/>
      <c r="BI312" s="60"/>
      <c r="BJ312" s="60"/>
      <c r="BK312" s="60"/>
      <c r="BL312" s="60"/>
      <c r="BM312" s="60"/>
      <c r="BN312" s="60"/>
      <c r="BO312" s="60"/>
      <c r="BP312" s="60"/>
      <c r="BQ312" s="60"/>
      <c r="BR312" s="60"/>
      <c r="BS312" s="60"/>
      <c r="BT312" s="60"/>
      <c r="BU312" s="60"/>
      <c r="BV312" s="60"/>
      <c r="BW312" s="60"/>
      <c r="BX312" s="60"/>
      <c r="BY312" s="60"/>
      <c r="BZ312" s="60"/>
      <c r="CA312" s="60"/>
      <c r="CB312" s="60"/>
      <c r="CC312" s="60"/>
      <c r="CD312" s="60"/>
      <c r="CE312" s="60"/>
      <c r="CF312" s="60"/>
      <c r="CG312" s="60"/>
      <c r="CH312" s="60"/>
      <c r="CI312" s="60"/>
      <c r="CJ312" s="60"/>
      <c r="CK312" s="60"/>
      <c r="CL312" s="60"/>
      <c r="CM312" s="60"/>
      <c r="CN312" s="60"/>
      <c r="CO312" s="60"/>
      <c r="CP312" s="60"/>
      <c r="CQ312" s="60"/>
      <c r="CR312" s="60"/>
      <c r="CS312" s="60"/>
      <c r="CT312" s="60"/>
      <c r="CU312" s="60"/>
      <c r="CV312" s="60"/>
      <c r="CW312" s="60"/>
      <c r="CX312" s="60"/>
      <c r="CY312" s="60"/>
      <c r="CZ312" s="60"/>
      <c r="DA312" s="60"/>
      <c r="DB312" s="60"/>
      <c r="DC312" s="60"/>
      <c r="DD312" s="60"/>
      <c r="DE312" s="60"/>
      <c r="DF312" s="60"/>
      <c r="DG312" s="60"/>
      <c r="DH312" s="60"/>
      <c r="DI312" s="60"/>
      <c r="DJ312" s="60"/>
      <c r="DK312" s="60"/>
      <c r="DL312" s="60"/>
      <c r="DM312" s="60"/>
      <c r="DN312" s="60"/>
      <c r="DO312" s="60"/>
      <c r="DP312" s="60"/>
      <c r="DQ312" s="60"/>
      <c r="DR312" s="60"/>
      <c r="DS312" s="60"/>
      <c r="DT312" s="60"/>
      <c r="DU312" s="60"/>
      <c r="DV312" s="60"/>
      <c r="DW312" s="60"/>
      <c r="DX312" s="60"/>
      <c r="DY312" s="60"/>
      <c r="DZ312" s="60"/>
      <c r="EA312" s="60"/>
      <c r="EB312" s="60"/>
      <c r="EC312" s="60"/>
      <c r="ED312" s="60"/>
      <c r="EE312" s="60"/>
      <c r="EF312" s="60"/>
      <c r="EG312" s="60"/>
      <c r="EH312" s="60"/>
      <c r="EI312" s="60"/>
      <c r="EJ312" s="60"/>
      <c r="EK312" s="60"/>
      <c r="EL312" s="60"/>
      <c r="EM312" s="60"/>
      <c r="EN312" s="60"/>
      <c r="EO312" s="60"/>
      <c r="EP312" s="60"/>
      <c r="EQ312" s="60"/>
      <c r="ER312" s="60"/>
      <c r="ES312" s="60"/>
      <c r="ET312" s="60"/>
      <c r="EU312" s="60"/>
      <c r="EV312" s="60"/>
      <c r="EW312" s="60"/>
      <c r="EX312" s="60"/>
      <c r="EY312" s="60"/>
      <c r="EZ312" s="60"/>
      <c r="FA312" s="60"/>
      <c r="FB312" s="60"/>
      <c r="FC312" s="60"/>
      <c r="FD312" s="60"/>
      <c r="FE312" s="60"/>
      <c r="FF312" s="60"/>
      <c r="FG312" s="60"/>
      <c r="FH312" s="60"/>
      <c r="FI312" s="60"/>
      <c r="FJ312" s="60"/>
      <c r="FK312" s="60"/>
      <c r="FL312" s="60"/>
      <c r="FM312" s="60"/>
      <c r="FN312" s="60"/>
      <c r="FO312" s="60"/>
      <c r="FP312" s="60"/>
      <c r="FQ312" s="60"/>
      <c r="FR312" s="60"/>
      <c r="FS312" s="60"/>
      <c r="FT312" s="60"/>
      <c r="FU312" s="60"/>
      <c r="FV312" s="60"/>
      <c r="FW312" s="60"/>
      <c r="FX312" s="60"/>
      <c r="FY312" s="60"/>
      <c r="FZ312" s="60"/>
      <c r="GA312" s="60"/>
      <c r="GB312" s="60"/>
      <c r="GC312" s="60"/>
      <c r="GD312" s="60"/>
      <c r="GE312" s="60"/>
      <c r="GF312" s="60"/>
      <c r="GG312" s="60"/>
      <c r="GH312" s="60"/>
      <c r="GI312" s="60"/>
      <c r="GJ312" s="60"/>
      <c r="GK312" s="60"/>
      <c r="GL312" s="60"/>
      <c r="GM312" s="60"/>
      <c r="GN312" s="60"/>
      <c r="GO312" s="60"/>
      <c r="GP312" s="60"/>
      <c r="GQ312" s="60"/>
      <c r="GR312" s="60"/>
      <c r="GS312" s="60"/>
      <c r="GT312" s="60"/>
      <c r="GU312" s="60"/>
      <c r="GV312" s="60"/>
      <c r="GW312" s="60"/>
      <c r="GX312" s="60"/>
      <c r="GY312" s="60"/>
      <c r="GZ312" s="60"/>
      <c r="HA312" s="60"/>
      <c r="HB312" s="60"/>
      <c r="HC312" s="60"/>
      <c r="HD312" s="60"/>
      <c r="HE312" s="60"/>
      <c r="HF312" s="60"/>
      <c r="HG312" s="60"/>
      <c r="HH312" s="60"/>
      <c r="HI312" s="60"/>
      <c r="HJ312" s="60"/>
      <c r="HK312" s="60"/>
      <c r="HL312" s="60"/>
      <c r="HM312" s="60"/>
      <c r="HN312" s="60"/>
      <c r="HO312" s="60"/>
    </row>
    <row r="313" spans="1:223" ht="12" customHeight="1" x14ac:dyDescent="0.35">
      <c r="A313" s="61">
        <v>251</v>
      </c>
      <c r="B313" s="83">
        <v>8.0802261524303791</v>
      </c>
      <c r="C313" s="83">
        <v>8.0567346213536304</v>
      </c>
      <c r="D313" s="83">
        <v>2.3491531076754099E-2</v>
      </c>
      <c r="E313" s="83">
        <v>0.57002571901325105</v>
      </c>
      <c r="F313" s="83">
        <v>0.57340778422764305</v>
      </c>
      <c r="G313" s="83">
        <v>0.57263958409960003</v>
      </c>
      <c r="H313" s="83">
        <v>1.17615814919878E-2</v>
      </c>
      <c r="I313" s="83">
        <v>1.95659600145855E-3</v>
      </c>
      <c r="J313" s="83">
        <v>6.2471705128687903E-2</v>
      </c>
      <c r="K313" s="83">
        <v>2.37711170065826E-2</v>
      </c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0"/>
      <c r="BI313" s="60"/>
      <c r="BJ313" s="60"/>
      <c r="BK313" s="60"/>
      <c r="BL313" s="60"/>
      <c r="BM313" s="60"/>
      <c r="BN313" s="60"/>
      <c r="BO313" s="60"/>
      <c r="BP313" s="60"/>
      <c r="BQ313" s="60"/>
      <c r="BR313" s="60"/>
      <c r="BS313" s="60"/>
      <c r="BT313" s="60"/>
      <c r="BU313" s="60"/>
      <c r="BV313" s="60"/>
      <c r="BW313" s="60"/>
      <c r="BX313" s="60"/>
      <c r="BY313" s="60"/>
      <c r="BZ313" s="60"/>
      <c r="CA313" s="60"/>
      <c r="CB313" s="60"/>
      <c r="CC313" s="60"/>
      <c r="CD313" s="60"/>
      <c r="CE313" s="60"/>
      <c r="CF313" s="60"/>
      <c r="CG313" s="60"/>
      <c r="CH313" s="60"/>
      <c r="CI313" s="60"/>
      <c r="CJ313" s="60"/>
      <c r="CK313" s="60"/>
      <c r="CL313" s="60"/>
      <c r="CM313" s="60"/>
      <c r="CN313" s="60"/>
      <c r="CO313" s="60"/>
      <c r="CP313" s="60"/>
      <c r="CQ313" s="60"/>
      <c r="CR313" s="60"/>
      <c r="CS313" s="60"/>
      <c r="CT313" s="60"/>
      <c r="CU313" s="60"/>
      <c r="CV313" s="60"/>
      <c r="CW313" s="60"/>
      <c r="CX313" s="60"/>
      <c r="CY313" s="60"/>
      <c r="CZ313" s="60"/>
      <c r="DA313" s="60"/>
      <c r="DB313" s="60"/>
      <c r="DC313" s="60"/>
      <c r="DD313" s="60"/>
      <c r="DE313" s="60"/>
      <c r="DF313" s="60"/>
      <c r="DG313" s="60"/>
      <c r="DH313" s="60"/>
      <c r="DI313" s="60"/>
      <c r="DJ313" s="60"/>
      <c r="DK313" s="60"/>
      <c r="DL313" s="60"/>
      <c r="DM313" s="60"/>
      <c r="DN313" s="60"/>
      <c r="DO313" s="60"/>
      <c r="DP313" s="60"/>
      <c r="DQ313" s="60"/>
      <c r="DR313" s="60"/>
      <c r="DS313" s="60"/>
      <c r="DT313" s="60"/>
      <c r="DU313" s="60"/>
      <c r="DV313" s="60"/>
      <c r="DW313" s="60"/>
      <c r="DX313" s="60"/>
      <c r="DY313" s="60"/>
      <c r="DZ313" s="60"/>
      <c r="EA313" s="60"/>
      <c r="EB313" s="60"/>
      <c r="EC313" s="60"/>
      <c r="ED313" s="60"/>
      <c r="EE313" s="60"/>
      <c r="EF313" s="60"/>
      <c r="EG313" s="60"/>
      <c r="EH313" s="60"/>
      <c r="EI313" s="60"/>
      <c r="EJ313" s="60"/>
      <c r="EK313" s="60"/>
      <c r="EL313" s="60"/>
      <c r="EM313" s="60"/>
      <c r="EN313" s="60"/>
      <c r="EO313" s="60"/>
      <c r="EP313" s="60"/>
      <c r="EQ313" s="60"/>
      <c r="ER313" s="60"/>
      <c r="ES313" s="60"/>
      <c r="ET313" s="60"/>
      <c r="EU313" s="60"/>
      <c r="EV313" s="60"/>
      <c r="EW313" s="60"/>
      <c r="EX313" s="60"/>
      <c r="EY313" s="60"/>
      <c r="EZ313" s="60"/>
      <c r="FA313" s="60"/>
      <c r="FB313" s="60"/>
      <c r="FC313" s="60"/>
      <c r="FD313" s="60"/>
      <c r="FE313" s="60"/>
      <c r="FF313" s="60"/>
      <c r="FG313" s="60"/>
      <c r="FH313" s="60"/>
      <c r="FI313" s="60"/>
      <c r="FJ313" s="60"/>
      <c r="FK313" s="60"/>
      <c r="FL313" s="60"/>
      <c r="FM313" s="60"/>
      <c r="FN313" s="60"/>
      <c r="FO313" s="60"/>
      <c r="FP313" s="60"/>
      <c r="FQ313" s="60"/>
      <c r="FR313" s="60"/>
      <c r="FS313" s="60"/>
      <c r="FT313" s="60"/>
      <c r="FU313" s="60"/>
      <c r="FV313" s="60"/>
      <c r="FW313" s="60"/>
      <c r="FX313" s="60"/>
      <c r="FY313" s="60"/>
      <c r="FZ313" s="60"/>
      <c r="GA313" s="60"/>
      <c r="GB313" s="60"/>
      <c r="GC313" s="60"/>
      <c r="GD313" s="60"/>
      <c r="GE313" s="60"/>
      <c r="GF313" s="60"/>
      <c r="GG313" s="60"/>
      <c r="GH313" s="60"/>
      <c r="GI313" s="60"/>
      <c r="GJ313" s="60"/>
      <c r="GK313" s="60"/>
      <c r="GL313" s="60"/>
      <c r="GM313" s="60"/>
      <c r="GN313" s="60"/>
      <c r="GO313" s="60"/>
      <c r="GP313" s="60"/>
      <c r="GQ313" s="60"/>
      <c r="GR313" s="60"/>
      <c r="GS313" s="60"/>
      <c r="GT313" s="60"/>
      <c r="GU313" s="60"/>
      <c r="GV313" s="60"/>
      <c r="GW313" s="60"/>
      <c r="GX313" s="60"/>
      <c r="GY313" s="60"/>
      <c r="GZ313" s="60"/>
      <c r="HA313" s="60"/>
      <c r="HB313" s="60"/>
      <c r="HC313" s="60"/>
      <c r="HD313" s="60"/>
      <c r="HE313" s="60"/>
      <c r="HF313" s="60"/>
      <c r="HG313" s="60"/>
      <c r="HH313" s="60"/>
      <c r="HI313" s="60"/>
      <c r="HJ313" s="60"/>
      <c r="HK313" s="60"/>
      <c r="HL313" s="60"/>
      <c r="HM313" s="60"/>
      <c r="HN313" s="60"/>
      <c r="HO313" s="60"/>
    </row>
    <row r="314" spans="1:223" ht="12" customHeight="1" x14ac:dyDescent="0.35">
      <c r="A314" s="61">
        <v>252</v>
      </c>
      <c r="B314" s="83">
        <v>8.1431608777893594</v>
      </c>
      <c r="C314" s="83">
        <v>8.1353629473531406</v>
      </c>
      <c r="D314" s="83">
        <v>7.7979304362223402E-3</v>
      </c>
      <c r="E314" s="83">
        <v>0.189218016024571</v>
      </c>
      <c r="F314" s="83">
        <v>0.18959843133052601</v>
      </c>
      <c r="G314" s="83">
        <v>0.189233919559053</v>
      </c>
      <c r="H314" s="83">
        <v>4.0088271366335798E-3</v>
      </c>
      <c r="I314" s="95">
        <v>7.2343801153894495E-5</v>
      </c>
      <c r="J314" s="83">
        <v>1.2005490404703599E-2</v>
      </c>
      <c r="K314" s="83">
        <v>7.8293168139273207E-3</v>
      </c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  <c r="BJ314" s="60"/>
      <c r="BK314" s="60"/>
      <c r="BL314" s="60"/>
      <c r="BM314" s="60"/>
      <c r="BN314" s="60"/>
      <c r="BO314" s="60"/>
      <c r="BP314" s="60"/>
      <c r="BQ314" s="60"/>
      <c r="BR314" s="60"/>
      <c r="BS314" s="60"/>
      <c r="BT314" s="60"/>
      <c r="BU314" s="60"/>
      <c r="BV314" s="60"/>
      <c r="BW314" s="60"/>
      <c r="BX314" s="60"/>
      <c r="BY314" s="60"/>
      <c r="BZ314" s="60"/>
      <c r="CA314" s="60"/>
      <c r="CB314" s="60"/>
      <c r="CC314" s="60"/>
      <c r="CD314" s="60"/>
      <c r="CE314" s="60"/>
      <c r="CF314" s="60"/>
      <c r="CG314" s="60"/>
      <c r="CH314" s="60"/>
      <c r="CI314" s="60"/>
      <c r="CJ314" s="60"/>
      <c r="CK314" s="60"/>
      <c r="CL314" s="60"/>
      <c r="CM314" s="60"/>
      <c r="CN314" s="60"/>
      <c r="CO314" s="60"/>
      <c r="CP314" s="60"/>
      <c r="CQ314" s="60"/>
      <c r="CR314" s="60"/>
      <c r="CS314" s="60"/>
      <c r="CT314" s="60"/>
      <c r="CU314" s="60"/>
      <c r="CV314" s="60"/>
      <c r="CW314" s="60"/>
      <c r="CX314" s="60"/>
      <c r="CY314" s="60"/>
      <c r="CZ314" s="60"/>
      <c r="DA314" s="60"/>
      <c r="DB314" s="60"/>
      <c r="DC314" s="60"/>
      <c r="DD314" s="60"/>
      <c r="DE314" s="60"/>
      <c r="DF314" s="60"/>
      <c r="DG314" s="60"/>
      <c r="DH314" s="60"/>
      <c r="DI314" s="60"/>
      <c r="DJ314" s="60"/>
      <c r="DK314" s="60"/>
      <c r="DL314" s="60"/>
      <c r="DM314" s="60"/>
      <c r="DN314" s="60"/>
      <c r="DO314" s="60"/>
      <c r="DP314" s="60"/>
      <c r="DQ314" s="60"/>
      <c r="DR314" s="60"/>
      <c r="DS314" s="60"/>
      <c r="DT314" s="60"/>
      <c r="DU314" s="60"/>
      <c r="DV314" s="60"/>
      <c r="DW314" s="60"/>
      <c r="DX314" s="60"/>
      <c r="DY314" s="60"/>
      <c r="DZ314" s="60"/>
      <c r="EA314" s="60"/>
      <c r="EB314" s="60"/>
      <c r="EC314" s="60"/>
      <c r="ED314" s="60"/>
      <c r="EE314" s="60"/>
      <c r="EF314" s="60"/>
      <c r="EG314" s="60"/>
      <c r="EH314" s="60"/>
      <c r="EI314" s="60"/>
      <c r="EJ314" s="60"/>
      <c r="EK314" s="60"/>
      <c r="EL314" s="60"/>
      <c r="EM314" s="60"/>
      <c r="EN314" s="60"/>
      <c r="EO314" s="60"/>
      <c r="EP314" s="60"/>
      <c r="EQ314" s="60"/>
      <c r="ER314" s="60"/>
      <c r="ES314" s="60"/>
      <c r="ET314" s="60"/>
      <c r="EU314" s="60"/>
      <c r="EV314" s="60"/>
      <c r="EW314" s="60"/>
      <c r="EX314" s="60"/>
      <c r="EY314" s="60"/>
      <c r="EZ314" s="60"/>
      <c r="FA314" s="60"/>
      <c r="FB314" s="60"/>
      <c r="FC314" s="60"/>
      <c r="FD314" s="60"/>
      <c r="FE314" s="60"/>
      <c r="FF314" s="60"/>
      <c r="FG314" s="60"/>
      <c r="FH314" s="60"/>
      <c r="FI314" s="60"/>
      <c r="FJ314" s="60"/>
      <c r="FK314" s="60"/>
      <c r="FL314" s="60"/>
      <c r="FM314" s="60"/>
      <c r="FN314" s="60"/>
      <c r="FO314" s="60"/>
      <c r="FP314" s="60"/>
      <c r="FQ314" s="60"/>
      <c r="FR314" s="60"/>
      <c r="FS314" s="60"/>
      <c r="FT314" s="60"/>
      <c r="FU314" s="60"/>
      <c r="FV314" s="60"/>
      <c r="FW314" s="60"/>
      <c r="FX314" s="60"/>
      <c r="FY314" s="60"/>
      <c r="FZ314" s="60"/>
      <c r="GA314" s="60"/>
      <c r="GB314" s="60"/>
      <c r="GC314" s="60"/>
      <c r="GD314" s="60"/>
      <c r="GE314" s="60"/>
      <c r="GF314" s="60"/>
      <c r="GG314" s="60"/>
      <c r="GH314" s="60"/>
      <c r="GI314" s="60"/>
      <c r="GJ314" s="60"/>
      <c r="GK314" s="60"/>
      <c r="GL314" s="60"/>
      <c r="GM314" s="60"/>
      <c r="GN314" s="60"/>
      <c r="GO314" s="60"/>
      <c r="GP314" s="60"/>
      <c r="GQ314" s="60"/>
      <c r="GR314" s="60"/>
      <c r="GS314" s="60"/>
      <c r="GT314" s="60"/>
      <c r="GU314" s="60"/>
      <c r="GV314" s="60"/>
      <c r="GW314" s="60"/>
      <c r="GX314" s="60"/>
      <c r="GY314" s="60"/>
      <c r="GZ314" s="60"/>
      <c r="HA314" s="60"/>
      <c r="HB314" s="60"/>
      <c r="HC314" s="60"/>
      <c r="HD314" s="60"/>
      <c r="HE314" s="60"/>
      <c r="HF314" s="60"/>
      <c r="HG314" s="60"/>
      <c r="HH314" s="60"/>
      <c r="HI314" s="60"/>
      <c r="HJ314" s="60"/>
      <c r="HK314" s="60"/>
      <c r="HL314" s="60"/>
      <c r="HM314" s="60"/>
      <c r="HN314" s="60"/>
      <c r="HO314" s="60"/>
    </row>
    <row r="315" spans="1:223" ht="12" customHeight="1" x14ac:dyDescent="0.35">
      <c r="A315" s="96">
        <v>253</v>
      </c>
      <c r="B315" s="92">
        <v>8.1404881907920092</v>
      </c>
      <c r="C315" s="92">
        <v>8.1323300869734396</v>
      </c>
      <c r="D315" s="92">
        <v>8.1581038185731796E-3</v>
      </c>
      <c r="E315" s="92">
        <v>0.197957680143234</v>
      </c>
      <c r="F315" s="92">
        <v>0.198351504229895</v>
      </c>
      <c r="G315" s="92">
        <v>0.197971503634852</v>
      </c>
      <c r="H315" s="92">
        <v>3.9670293616435696E-3</v>
      </c>
      <c r="I315" s="93">
        <v>7.8348863527548095E-5</v>
      </c>
      <c r="J315" s="92">
        <v>1.2493914562256099E-2</v>
      </c>
      <c r="K315" s="92">
        <v>8.1905961540054903E-3</v>
      </c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0"/>
      <c r="BI315" s="60"/>
      <c r="BJ315" s="60"/>
      <c r="BK315" s="60"/>
      <c r="BL315" s="60"/>
      <c r="BM315" s="60"/>
      <c r="BN315" s="60"/>
      <c r="BO315" s="60"/>
      <c r="BP315" s="60"/>
      <c r="BQ315" s="60"/>
      <c r="BR315" s="60"/>
      <c r="BS315" s="60"/>
      <c r="BT315" s="60"/>
      <c r="BU315" s="60"/>
      <c r="BV315" s="60"/>
      <c r="BW315" s="60"/>
      <c r="BX315" s="60"/>
      <c r="BY315" s="60"/>
      <c r="BZ315" s="60"/>
      <c r="CA315" s="60"/>
      <c r="CB315" s="60"/>
      <c r="CC315" s="60"/>
      <c r="CD315" s="60"/>
      <c r="CE315" s="60"/>
      <c r="CF315" s="60"/>
      <c r="CG315" s="60"/>
      <c r="CH315" s="60"/>
      <c r="CI315" s="60"/>
      <c r="CJ315" s="60"/>
      <c r="CK315" s="60"/>
      <c r="CL315" s="60"/>
      <c r="CM315" s="60"/>
      <c r="CN315" s="60"/>
      <c r="CO315" s="60"/>
      <c r="CP315" s="60"/>
      <c r="CQ315" s="60"/>
      <c r="CR315" s="60"/>
      <c r="CS315" s="60"/>
      <c r="CT315" s="60"/>
      <c r="CU315" s="60"/>
      <c r="CV315" s="60"/>
      <c r="CW315" s="60"/>
      <c r="CX315" s="60"/>
      <c r="CY315" s="60"/>
      <c r="CZ315" s="60"/>
      <c r="DA315" s="60"/>
      <c r="DB315" s="60"/>
      <c r="DC315" s="60"/>
      <c r="DD315" s="60"/>
      <c r="DE315" s="60"/>
      <c r="DF315" s="60"/>
      <c r="DG315" s="60"/>
      <c r="DH315" s="60"/>
      <c r="DI315" s="60"/>
      <c r="DJ315" s="60"/>
      <c r="DK315" s="60"/>
      <c r="DL315" s="60"/>
      <c r="DM315" s="60"/>
      <c r="DN315" s="60"/>
      <c r="DO315" s="60"/>
      <c r="DP315" s="60"/>
      <c r="DQ315" s="60"/>
      <c r="DR315" s="60"/>
      <c r="DS315" s="60"/>
      <c r="DT315" s="60"/>
      <c r="DU315" s="60"/>
      <c r="DV315" s="60"/>
      <c r="DW315" s="60"/>
      <c r="DX315" s="60"/>
      <c r="DY315" s="60"/>
      <c r="DZ315" s="60"/>
      <c r="EA315" s="60"/>
      <c r="EB315" s="60"/>
      <c r="EC315" s="60"/>
      <c r="ED315" s="60"/>
      <c r="EE315" s="60"/>
      <c r="EF315" s="60"/>
      <c r="EG315" s="60"/>
      <c r="EH315" s="60"/>
      <c r="EI315" s="60"/>
      <c r="EJ315" s="60"/>
      <c r="EK315" s="60"/>
      <c r="EL315" s="60"/>
      <c r="EM315" s="60"/>
      <c r="EN315" s="60"/>
      <c r="EO315" s="60"/>
      <c r="EP315" s="60"/>
      <c r="EQ315" s="60"/>
      <c r="ER315" s="60"/>
      <c r="ES315" s="60"/>
      <c r="ET315" s="60"/>
      <c r="EU315" s="60"/>
      <c r="EV315" s="60"/>
      <c r="EW315" s="60"/>
      <c r="EX315" s="60"/>
      <c r="EY315" s="60"/>
      <c r="EZ315" s="60"/>
      <c r="FA315" s="60"/>
      <c r="FB315" s="60"/>
      <c r="FC315" s="60"/>
      <c r="FD315" s="60"/>
      <c r="FE315" s="60"/>
      <c r="FF315" s="60"/>
      <c r="FG315" s="60"/>
      <c r="FH315" s="60"/>
      <c r="FI315" s="60"/>
      <c r="FJ315" s="60"/>
      <c r="FK315" s="60"/>
      <c r="FL315" s="60"/>
      <c r="FM315" s="60"/>
      <c r="FN315" s="60"/>
      <c r="FO315" s="60"/>
      <c r="FP315" s="60"/>
      <c r="FQ315" s="60"/>
      <c r="FR315" s="60"/>
      <c r="FS315" s="60"/>
      <c r="FT315" s="60"/>
      <c r="FU315" s="60"/>
      <c r="FV315" s="60"/>
      <c r="FW315" s="60"/>
      <c r="FX315" s="60"/>
      <c r="FY315" s="60"/>
      <c r="FZ315" s="60"/>
      <c r="GA315" s="60"/>
      <c r="GB315" s="60"/>
      <c r="GC315" s="60"/>
      <c r="GD315" s="60"/>
      <c r="GE315" s="60"/>
      <c r="GF315" s="60"/>
      <c r="GG315" s="60"/>
      <c r="GH315" s="60"/>
      <c r="GI315" s="60"/>
      <c r="GJ315" s="60"/>
      <c r="GK315" s="60"/>
      <c r="GL315" s="60"/>
      <c r="GM315" s="60"/>
      <c r="GN315" s="60"/>
      <c r="GO315" s="60"/>
      <c r="GP315" s="60"/>
      <c r="GQ315" s="60"/>
      <c r="GR315" s="60"/>
      <c r="GS315" s="60"/>
      <c r="GT315" s="60"/>
      <c r="GU315" s="60"/>
      <c r="GV315" s="60"/>
      <c r="GW315" s="60"/>
      <c r="GX315" s="60"/>
      <c r="GY315" s="60"/>
      <c r="GZ315" s="60"/>
      <c r="HA315" s="60"/>
      <c r="HB315" s="60"/>
      <c r="HC315" s="60"/>
      <c r="HD315" s="60"/>
      <c r="HE315" s="60"/>
      <c r="HF315" s="60"/>
      <c r="HG315" s="60"/>
      <c r="HH315" s="60"/>
      <c r="HI315" s="60"/>
      <c r="HJ315" s="60"/>
      <c r="HK315" s="60"/>
      <c r="HL315" s="60"/>
      <c r="HM315" s="60"/>
      <c r="HN315" s="60"/>
      <c r="HO315" s="60"/>
    </row>
    <row r="316" spans="1:223" ht="12" customHeight="1" x14ac:dyDescent="0.35">
      <c r="A316" s="90" t="s">
        <v>193</v>
      </c>
      <c r="B316" s="83">
        <v>7.94467197791844</v>
      </c>
      <c r="C316" s="83">
        <v>7.9616593090572598</v>
      </c>
      <c r="D316" s="83">
        <v>-0.17408738031559201</v>
      </c>
      <c r="E316" s="83">
        <v>-4.2242578319522899</v>
      </c>
      <c r="F316" s="83">
        <v>-4.2326413062148101</v>
      </c>
      <c r="G316" s="83">
        <v>-4.3835356462571102</v>
      </c>
      <c r="H316" s="83">
        <v>3.9532542531102799E-3</v>
      </c>
      <c r="I316" s="95">
        <v>2.3697644103834701E-9</v>
      </c>
      <c r="J316" s="83">
        <v>-0.28762926866990501</v>
      </c>
      <c r="K316" s="83">
        <v>-0.17477905461757801</v>
      </c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  <c r="BJ316" s="60"/>
      <c r="BK316" s="60"/>
      <c r="BL316" s="60"/>
      <c r="BM316" s="60"/>
      <c r="BN316" s="60"/>
      <c r="BO316" s="60"/>
      <c r="BP316" s="60"/>
      <c r="BQ316" s="60"/>
      <c r="BR316" s="60"/>
      <c r="BS316" s="60"/>
      <c r="BT316" s="60"/>
      <c r="BU316" s="60"/>
      <c r="BV316" s="60"/>
      <c r="BW316" s="60"/>
      <c r="BX316" s="60"/>
      <c r="BY316" s="60"/>
      <c r="BZ316" s="60"/>
      <c r="CA316" s="60"/>
      <c r="CB316" s="60"/>
      <c r="CC316" s="60"/>
      <c r="CD316" s="60"/>
      <c r="CE316" s="60"/>
      <c r="CF316" s="60"/>
      <c r="CG316" s="60"/>
      <c r="CH316" s="60"/>
      <c r="CI316" s="60"/>
      <c r="CJ316" s="60"/>
      <c r="CK316" s="60"/>
      <c r="CL316" s="60"/>
      <c r="CM316" s="60"/>
      <c r="CN316" s="60"/>
      <c r="CO316" s="60"/>
      <c r="CP316" s="60"/>
      <c r="CQ316" s="60"/>
      <c r="CR316" s="60"/>
      <c r="CS316" s="60"/>
      <c r="CT316" s="60"/>
      <c r="CU316" s="60"/>
      <c r="CV316" s="60"/>
      <c r="CW316" s="60"/>
      <c r="CX316" s="60"/>
      <c r="CY316" s="60"/>
      <c r="CZ316" s="60"/>
      <c r="DA316" s="60"/>
      <c r="DB316" s="60"/>
      <c r="DC316" s="60"/>
      <c r="DD316" s="60"/>
      <c r="DE316" s="60"/>
      <c r="DF316" s="60"/>
      <c r="DG316" s="60"/>
      <c r="DH316" s="60"/>
      <c r="DI316" s="60"/>
      <c r="DJ316" s="60"/>
      <c r="DK316" s="60"/>
      <c r="DL316" s="60"/>
      <c r="DM316" s="60"/>
      <c r="DN316" s="60"/>
      <c r="DO316" s="60"/>
      <c r="DP316" s="60"/>
      <c r="DQ316" s="60"/>
      <c r="DR316" s="60"/>
      <c r="DS316" s="60"/>
      <c r="DT316" s="60"/>
      <c r="DU316" s="60"/>
      <c r="DV316" s="60"/>
      <c r="DW316" s="60"/>
      <c r="DX316" s="60"/>
      <c r="DY316" s="60"/>
      <c r="DZ316" s="60"/>
      <c r="EA316" s="60"/>
      <c r="EB316" s="60"/>
      <c r="EC316" s="60"/>
      <c r="ED316" s="60"/>
      <c r="EE316" s="60"/>
      <c r="EF316" s="60"/>
      <c r="EG316" s="60"/>
      <c r="EH316" s="60"/>
      <c r="EI316" s="60"/>
      <c r="EJ316" s="60"/>
      <c r="EK316" s="60"/>
      <c r="EL316" s="60"/>
      <c r="EM316" s="60"/>
      <c r="EN316" s="60"/>
      <c r="EO316" s="60"/>
      <c r="EP316" s="60"/>
      <c r="EQ316" s="60"/>
      <c r="ER316" s="60"/>
      <c r="ES316" s="60"/>
      <c r="ET316" s="60"/>
      <c r="EU316" s="60"/>
      <c r="EV316" s="60"/>
      <c r="EW316" s="60"/>
      <c r="EX316" s="60"/>
      <c r="EY316" s="60"/>
      <c r="EZ316" s="60"/>
      <c r="FA316" s="60"/>
      <c r="FB316" s="60"/>
      <c r="FC316" s="60"/>
      <c r="FD316" s="60"/>
      <c r="FE316" s="60"/>
      <c r="FF316" s="60"/>
      <c r="FG316" s="60"/>
      <c r="FH316" s="60"/>
      <c r="FI316" s="60"/>
      <c r="FJ316" s="60"/>
      <c r="FK316" s="60"/>
      <c r="FL316" s="60"/>
      <c r="FM316" s="60"/>
      <c r="FN316" s="60"/>
      <c r="FO316" s="60"/>
      <c r="FP316" s="60"/>
      <c r="FQ316" s="60"/>
      <c r="FR316" s="60"/>
      <c r="FS316" s="60"/>
      <c r="FT316" s="60"/>
      <c r="FU316" s="60"/>
      <c r="FV316" s="60"/>
      <c r="FW316" s="60"/>
      <c r="FX316" s="60"/>
      <c r="FY316" s="60"/>
      <c r="FZ316" s="60"/>
      <c r="GA316" s="60"/>
      <c r="GB316" s="60"/>
      <c r="GC316" s="60"/>
      <c r="GD316" s="60"/>
      <c r="GE316" s="60"/>
      <c r="GF316" s="60"/>
      <c r="GG316" s="60"/>
      <c r="GH316" s="60"/>
      <c r="GI316" s="60"/>
      <c r="GJ316" s="60"/>
      <c r="GK316" s="60"/>
      <c r="GL316" s="60"/>
      <c r="GM316" s="60"/>
      <c r="GN316" s="60"/>
      <c r="GO316" s="60"/>
      <c r="GP316" s="60"/>
      <c r="GQ316" s="60"/>
      <c r="GR316" s="60"/>
      <c r="GS316" s="60"/>
      <c r="GT316" s="60"/>
      <c r="GU316" s="60"/>
      <c r="GV316" s="60"/>
      <c r="GW316" s="60"/>
      <c r="GX316" s="60"/>
      <c r="GY316" s="60"/>
      <c r="GZ316" s="60"/>
      <c r="HA316" s="60"/>
      <c r="HB316" s="60"/>
      <c r="HC316" s="60"/>
      <c r="HD316" s="60"/>
      <c r="HE316" s="60"/>
      <c r="HF316" s="60"/>
      <c r="HG316" s="60"/>
      <c r="HH316" s="60"/>
      <c r="HI316" s="60"/>
      <c r="HJ316" s="60"/>
      <c r="HK316" s="60"/>
      <c r="HL316" s="60"/>
      <c r="HM316" s="60"/>
      <c r="HN316" s="60"/>
      <c r="HO316" s="60"/>
    </row>
    <row r="317" spans="1:223" ht="12" customHeight="1" x14ac:dyDescent="0.35">
      <c r="A317" s="90" t="s">
        <v>194</v>
      </c>
      <c r="B317" s="83">
        <v>8.3432743921888708</v>
      </c>
      <c r="C317" s="83">
        <v>8.2396352884653492</v>
      </c>
      <c r="D317" s="83">
        <v>0.266537835883074</v>
      </c>
      <c r="E317" s="83">
        <v>6.4675827661923</v>
      </c>
      <c r="F317" s="83">
        <v>6.4937603155649901</v>
      </c>
      <c r="G317" s="83">
        <v>7.1050754647348597</v>
      </c>
      <c r="H317" s="83">
        <v>4.5687413691331703E-2</v>
      </c>
      <c r="I317" s="83">
        <v>0.17102418023945301</v>
      </c>
      <c r="J317" s="83">
        <v>0.63990602134673102</v>
      </c>
      <c r="K317" s="83">
        <v>0.26869982682819699</v>
      </c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0"/>
      <c r="BI317" s="60"/>
      <c r="BJ317" s="60"/>
      <c r="BK317" s="60"/>
      <c r="BL317" s="60"/>
      <c r="BM317" s="60"/>
      <c r="BN317" s="60"/>
      <c r="BO317" s="60"/>
      <c r="BP317" s="60"/>
      <c r="BQ317" s="60"/>
      <c r="BR317" s="60"/>
      <c r="BS317" s="60"/>
      <c r="BT317" s="60"/>
      <c r="BU317" s="60"/>
      <c r="BV317" s="60"/>
      <c r="BW317" s="60"/>
      <c r="BX317" s="60"/>
      <c r="BY317" s="60"/>
      <c r="BZ317" s="60"/>
      <c r="CA317" s="60"/>
      <c r="CB317" s="60"/>
      <c r="CC317" s="60"/>
      <c r="CD317" s="60"/>
      <c r="CE317" s="60"/>
      <c r="CF317" s="60"/>
      <c r="CG317" s="60"/>
      <c r="CH317" s="60"/>
      <c r="CI317" s="60"/>
      <c r="CJ317" s="60"/>
      <c r="CK317" s="60"/>
      <c r="CL317" s="60"/>
      <c r="CM317" s="60"/>
      <c r="CN317" s="60"/>
      <c r="CO317" s="60"/>
      <c r="CP317" s="60"/>
      <c r="CQ317" s="60"/>
      <c r="CR317" s="60"/>
      <c r="CS317" s="60"/>
      <c r="CT317" s="60"/>
      <c r="CU317" s="60"/>
      <c r="CV317" s="60"/>
      <c r="CW317" s="60"/>
      <c r="CX317" s="60"/>
      <c r="CY317" s="60"/>
      <c r="CZ317" s="60"/>
      <c r="DA317" s="60"/>
      <c r="DB317" s="60"/>
      <c r="DC317" s="60"/>
      <c r="DD317" s="60"/>
      <c r="DE317" s="60"/>
      <c r="DF317" s="60"/>
      <c r="DG317" s="60"/>
      <c r="DH317" s="60"/>
      <c r="DI317" s="60"/>
      <c r="DJ317" s="60"/>
      <c r="DK317" s="60"/>
      <c r="DL317" s="60"/>
      <c r="DM317" s="60"/>
      <c r="DN317" s="60"/>
      <c r="DO317" s="60"/>
      <c r="DP317" s="60"/>
      <c r="DQ317" s="60"/>
      <c r="DR317" s="60"/>
      <c r="DS317" s="60"/>
      <c r="DT317" s="60"/>
      <c r="DU317" s="60"/>
      <c r="DV317" s="60"/>
      <c r="DW317" s="60"/>
      <c r="DX317" s="60"/>
      <c r="DY317" s="60"/>
      <c r="DZ317" s="60"/>
      <c r="EA317" s="60"/>
      <c r="EB317" s="60"/>
      <c r="EC317" s="60"/>
      <c r="ED317" s="60"/>
      <c r="EE317" s="60"/>
      <c r="EF317" s="60"/>
      <c r="EG317" s="60"/>
      <c r="EH317" s="60"/>
      <c r="EI317" s="60"/>
      <c r="EJ317" s="60"/>
      <c r="EK317" s="60"/>
      <c r="EL317" s="60"/>
      <c r="EM317" s="60"/>
      <c r="EN317" s="60"/>
      <c r="EO317" s="60"/>
      <c r="EP317" s="60"/>
      <c r="EQ317" s="60"/>
      <c r="ER317" s="60"/>
      <c r="ES317" s="60"/>
      <c r="ET317" s="60"/>
      <c r="EU317" s="60"/>
      <c r="EV317" s="60"/>
      <c r="EW317" s="60"/>
      <c r="EX317" s="60"/>
      <c r="EY317" s="60"/>
      <c r="EZ317" s="60"/>
      <c r="FA317" s="60"/>
      <c r="FB317" s="60"/>
      <c r="FC317" s="60"/>
      <c r="FD317" s="60"/>
      <c r="FE317" s="60"/>
      <c r="FF317" s="60"/>
      <c r="FG317" s="60"/>
      <c r="FH317" s="60"/>
      <c r="FI317" s="60"/>
      <c r="FJ317" s="60"/>
      <c r="FK317" s="60"/>
      <c r="FL317" s="60"/>
      <c r="FM317" s="60"/>
      <c r="FN317" s="60"/>
      <c r="FO317" s="60"/>
      <c r="FP317" s="60"/>
      <c r="FQ317" s="60"/>
      <c r="FR317" s="60"/>
      <c r="FS317" s="60"/>
      <c r="FT317" s="60"/>
      <c r="FU317" s="60"/>
      <c r="FV317" s="60"/>
      <c r="FW317" s="60"/>
      <c r="FX317" s="60"/>
      <c r="FY317" s="60"/>
      <c r="FZ317" s="60"/>
      <c r="GA317" s="60"/>
      <c r="GB317" s="60"/>
      <c r="GC317" s="60"/>
      <c r="GD317" s="60"/>
      <c r="GE317" s="60"/>
      <c r="GF317" s="60"/>
      <c r="GG317" s="60"/>
      <c r="GH317" s="60"/>
      <c r="GI317" s="60"/>
      <c r="GJ317" s="60"/>
      <c r="GK317" s="60"/>
      <c r="GL317" s="60"/>
      <c r="GM317" s="60"/>
      <c r="GN317" s="60"/>
      <c r="GO317" s="60"/>
      <c r="GP317" s="60"/>
      <c r="GQ317" s="60"/>
      <c r="GR317" s="60"/>
      <c r="GS317" s="60"/>
      <c r="GT317" s="60"/>
      <c r="GU317" s="60"/>
      <c r="GV317" s="60"/>
      <c r="GW317" s="60"/>
      <c r="GX317" s="60"/>
      <c r="GY317" s="60"/>
      <c r="GZ317" s="60"/>
      <c r="HA317" s="60"/>
      <c r="HB317" s="60"/>
      <c r="HC317" s="60"/>
      <c r="HD317" s="60"/>
      <c r="HE317" s="60"/>
      <c r="HF317" s="60"/>
      <c r="HG317" s="60"/>
      <c r="HH317" s="60"/>
      <c r="HI317" s="60"/>
      <c r="HJ317" s="60"/>
      <c r="HK317" s="60"/>
      <c r="HL317" s="60"/>
      <c r="HM317" s="60"/>
      <c r="HN317" s="60"/>
      <c r="HO317" s="60"/>
    </row>
    <row r="318" spans="1:223" ht="12" customHeight="1" x14ac:dyDescent="0.35">
      <c r="A318" s="97" t="s">
        <v>195</v>
      </c>
      <c r="B318" s="98">
        <v>8.1292112893815194</v>
      </c>
      <c r="C318" s="98">
        <v>8.1292112893815194</v>
      </c>
      <c r="D318" s="98">
        <v>-3.7212218374787902E-16</v>
      </c>
      <c r="E318" s="98">
        <v>-9.0186970759273606E-15</v>
      </c>
      <c r="F318" s="98">
        <v>-1.2305874023926599E-4</v>
      </c>
      <c r="G318" s="98">
        <v>1.48497153536927E-3</v>
      </c>
      <c r="H318" s="98">
        <v>7.9051383399209498E-3</v>
      </c>
      <c r="I318" s="98">
        <v>3.6039826759401601E-3</v>
      </c>
      <c r="J318" s="98">
        <v>-8.1460311990027396E-4</v>
      </c>
      <c r="K318" s="99">
        <v>-1.0235840381389301E-5</v>
      </c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0"/>
      <c r="BI318" s="60"/>
      <c r="BJ318" s="60"/>
      <c r="BK318" s="60"/>
      <c r="BL318" s="60"/>
      <c r="BM318" s="60"/>
      <c r="BN318" s="60"/>
      <c r="BO318" s="60"/>
      <c r="BP318" s="60"/>
      <c r="BQ318" s="60"/>
      <c r="BR318" s="60"/>
      <c r="BS318" s="60"/>
      <c r="BT318" s="60"/>
      <c r="BU318" s="60"/>
      <c r="BV318" s="60"/>
      <c r="BW318" s="60"/>
      <c r="BX318" s="60"/>
      <c r="BY318" s="60"/>
      <c r="BZ318" s="60"/>
      <c r="CA318" s="60"/>
      <c r="CB318" s="60"/>
      <c r="CC318" s="60"/>
      <c r="CD318" s="60"/>
      <c r="CE318" s="60"/>
      <c r="CF318" s="60"/>
      <c r="CG318" s="60"/>
      <c r="CH318" s="60"/>
      <c r="CI318" s="60"/>
      <c r="CJ318" s="60"/>
      <c r="CK318" s="60"/>
      <c r="CL318" s="60"/>
      <c r="CM318" s="60"/>
      <c r="CN318" s="60"/>
      <c r="CO318" s="60"/>
      <c r="CP318" s="60"/>
      <c r="CQ318" s="60"/>
      <c r="CR318" s="60"/>
      <c r="CS318" s="60"/>
      <c r="CT318" s="60"/>
      <c r="CU318" s="60"/>
      <c r="CV318" s="60"/>
      <c r="CW318" s="60"/>
      <c r="CX318" s="60"/>
      <c r="CY318" s="60"/>
      <c r="CZ318" s="60"/>
      <c r="DA318" s="60"/>
      <c r="DB318" s="60"/>
      <c r="DC318" s="60"/>
      <c r="DD318" s="60"/>
      <c r="DE318" s="60"/>
      <c r="DF318" s="60"/>
      <c r="DG318" s="60"/>
      <c r="DH318" s="60"/>
      <c r="DI318" s="60"/>
      <c r="DJ318" s="60"/>
      <c r="DK318" s="60"/>
      <c r="DL318" s="60"/>
      <c r="DM318" s="60"/>
      <c r="DN318" s="60"/>
      <c r="DO318" s="60"/>
      <c r="DP318" s="60"/>
      <c r="DQ318" s="60"/>
      <c r="DR318" s="60"/>
      <c r="DS318" s="60"/>
      <c r="DT318" s="60"/>
      <c r="DU318" s="60"/>
      <c r="DV318" s="60"/>
      <c r="DW318" s="60"/>
      <c r="DX318" s="60"/>
      <c r="DY318" s="60"/>
      <c r="DZ318" s="60"/>
      <c r="EA318" s="60"/>
      <c r="EB318" s="60"/>
      <c r="EC318" s="60"/>
      <c r="ED318" s="60"/>
      <c r="EE318" s="60"/>
      <c r="EF318" s="60"/>
      <c r="EG318" s="60"/>
      <c r="EH318" s="60"/>
      <c r="EI318" s="60"/>
      <c r="EJ318" s="60"/>
      <c r="EK318" s="60"/>
      <c r="EL318" s="60"/>
      <c r="EM318" s="60"/>
      <c r="EN318" s="60"/>
      <c r="EO318" s="60"/>
      <c r="EP318" s="60"/>
      <c r="EQ318" s="60"/>
      <c r="ER318" s="60"/>
      <c r="ES318" s="60"/>
      <c r="ET318" s="60"/>
      <c r="EU318" s="60"/>
      <c r="EV318" s="60"/>
      <c r="EW318" s="60"/>
      <c r="EX318" s="60"/>
      <c r="EY318" s="60"/>
      <c r="EZ318" s="60"/>
      <c r="FA318" s="60"/>
      <c r="FB318" s="60"/>
      <c r="FC318" s="60"/>
      <c r="FD318" s="60"/>
      <c r="FE318" s="60"/>
      <c r="FF318" s="60"/>
      <c r="FG318" s="60"/>
      <c r="FH318" s="60"/>
      <c r="FI318" s="60"/>
      <c r="FJ318" s="60"/>
      <c r="FK318" s="60"/>
      <c r="FL318" s="60"/>
      <c r="FM318" s="60"/>
      <c r="FN318" s="60"/>
      <c r="FO318" s="60"/>
      <c r="FP318" s="60"/>
      <c r="FQ318" s="60"/>
      <c r="FR318" s="60"/>
      <c r="FS318" s="60"/>
      <c r="FT318" s="60"/>
      <c r="FU318" s="60"/>
      <c r="FV318" s="60"/>
      <c r="FW318" s="60"/>
      <c r="FX318" s="60"/>
      <c r="FY318" s="60"/>
      <c r="FZ318" s="60"/>
      <c r="GA318" s="60"/>
      <c r="GB318" s="60"/>
      <c r="GC318" s="60"/>
      <c r="GD318" s="60"/>
      <c r="GE318" s="60"/>
      <c r="GF318" s="60"/>
      <c r="GG318" s="60"/>
      <c r="GH318" s="60"/>
      <c r="GI318" s="60"/>
      <c r="GJ318" s="60"/>
      <c r="GK318" s="60"/>
      <c r="GL318" s="60"/>
      <c r="GM318" s="60"/>
      <c r="GN318" s="60"/>
      <c r="GO318" s="60"/>
      <c r="GP318" s="60"/>
      <c r="GQ318" s="60"/>
      <c r="GR318" s="60"/>
      <c r="GS318" s="60"/>
      <c r="GT318" s="60"/>
      <c r="GU318" s="60"/>
      <c r="GV318" s="60"/>
      <c r="GW318" s="60"/>
      <c r="GX318" s="60"/>
      <c r="GY318" s="60"/>
      <c r="GZ318" s="60"/>
      <c r="HA318" s="60"/>
      <c r="HB318" s="60"/>
      <c r="HC318" s="60"/>
      <c r="HD318" s="60"/>
      <c r="HE318" s="60"/>
      <c r="HF318" s="60"/>
      <c r="HG318" s="60"/>
      <c r="HH318" s="60"/>
      <c r="HI318" s="60"/>
      <c r="HJ318" s="60"/>
      <c r="HK318" s="60"/>
      <c r="HL318" s="60"/>
      <c r="HM318" s="60"/>
      <c r="HN318" s="60"/>
      <c r="HO318" s="60"/>
    </row>
    <row r="319" spans="1:223" ht="12" customHeight="1" x14ac:dyDescent="0.35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0"/>
      <c r="BI319" s="60"/>
      <c r="BJ319" s="60"/>
      <c r="BK319" s="60"/>
      <c r="BL319" s="60"/>
      <c r="BM319" s="60"/>
      <c r="BN319" s="60"/>
      <c r="BO319" s="60"/>
      <c r="BP319" s="60"/>
      <c r="BQ319" s="60"/>
      <c r="BR319" s="60"/>
      <c r="BS319" s="60"/>
      <c r="BT319" s="60"/>
      <c r="BU319" s="60"/>
      <c r="BV319" s="60"/>
      <c r="BW319" s="60"/>
      <c r="BX319" s="60"/>
      <c r="BY319" s="60"/>
      <c r="BZ319" s="60"/>
      <c r="CA319" s="60"/>
      <c r="CB319" s="60"/>
      <c r="CC319" s="60"/>
      <c r="CD319" s="60"/>
      <c r="CE319" s="60"/>
      <c r="CF319" s="60"/>
      <c r="CG319" s="60"/>
      <c r="CH319" s="60"/>
      <c r="CI319" s="60"/>
      <c r="CJ319" s="60"/>
      <c r="CK319" s="60"/>
      <c r="CL319" s="60"/>
      <c r="CM319" s="60"/>
      <c r="CN319" s="60"/>
      <c r="CO319" s="60"/>
      <c r="CP319" s="60"/>
      <c r="CQ319" s="60"/>
      <c r="CR319" s="60"/>
      <c r="CS319" s="60"/>
      <c r="CT319" s="60"/>
      <c r="CU319" s="60"/>
      <c r="CV319" s="60"/>
      <c r="CW319" s="60"/>
      <c r="CX319" s="60"/>
      <c r="CY319" s="60"/>
      <c r="CZ319" s="60"/>
      <c r="DA319" s="60"/>
      <c r="DB319" s="60"/>
      <c r="DC319" s="60"/>
      <c r="DD319" s="60"/>
      <c r="DE319" s="60"/>
      <c r="DF319" s="60"/>
      <c r="DG319" s="60"/>
      <c r="DH319" s="60"/>
      <c r="DI319" s="60"/>
      <c r="DJ319" s="60"/>
      <c r="DK319" s="60"/>
      <c r="DL319" s="60"/>
      <c r="DM319" s="60"/>
      <c r="DN319" s="60"/>
      <c r="DO319" s="60"/>
      <c r="DP319" s="60"/>
      <c r="DQ319" s="60"/>
      <c r="DR319" s="60"/>
      <c r="DS319" s="60"/>
      <c r="DT319" s="60"/>
      <c r="DU319" s="60"/>
      <c r="DV319" s="60"/>
      <c r="DW319" s="60"/>
      <c r="DX319" s="60"/>
      <c r="DY319" s="60"/>
      <c r="DZ319" s="60"/>
      <c r="EA319" s="60"/>
      <c r="EB319" s="60"/>
      <c r="EC319" s="60"/>
      <c r="ED319" s="60"/>
      <c r="EE319" s="60"/>
      <c r="EF319" s="60"/>
      <c r="EG319" s="60"/>
      <c r="EH319" s="60"/>
      <c r="EI319" s="60"/>
      <c r="EJ319" s="60"/>
      <c r="EK319" s="60"/>
      <c r="EL319" s="60"/>
      <c r="EM319" s="60"/>
      <c r="EN319" s="60"/>
      <c r="EO319" s="60"/>
      <c r="EP319" s="60"/>
      <c r="EQ319" s="60"/>
      <c r="ER319" s="60"/>
      <c r="ES319" s="60"/>
      <c r="ET319" s="60"/>
      <c r="EU319" s="60"/>
      <c r="EV319" s="60"/>
      <c r="EW319" s="60"/>
      <c r="EX319" s="60"/>
      <c r="EY319" s="60"/>
      <c r="EZ319" s="60"/>
      <c r="FA319" s="60"/>
      <c r="FB319" s="60"/>
      <c r="FC319" s="60"/>
      <c r="FD319" s="60"/>
      <c r="FE319" s="60"/>
      <c r="FF319" s="60"/>
      <c r="FG319" s="60"/>
      <c r="FH319" s="60"/>
      <c r="FI319" s="60"/>
      <c r="FJ319" s="60"/>
      <c r="FK319" s="60"/>
      <c r="FL319" s="60"/>
      <c r="FM319" s="60"/>
      <c r="FN319" s="60"/>
      <c r="FO319" s="60"/>
      <c r="FP319" s="60"/>
      <c r="FQ319" s="60"/>
      <c r="FR319" s="60"/>
      <c r="FS319" s="60"/>
      <c r="FT319" s="60"/>
      <c r="FU319" s="60"/>
      <c r="FV319" s="60"/>
      <c r="FW319" s="60"/>
      <c r="FX319" s="60"/>
      <c r="FY319" s="60"/>
      <c r="FZ319" s="60"/>
      <c r="GA319" s="60"/>
      <c r="GB319" s="60"/>
      <c r="GC319" s="60"/>
      <c r="GD319" s="60"/>
      <c r="GE319" s="60"/>
      <c r="GF319" s="60"/>
      <c r="GG319" s="60"/>
      <c r="GH319" s="60"/>
      <c r="GI319" s="60"/>
      <c r="GJ319" s="60"/>
      <c r="GK319" s="60"/>
      <c r="GL319" s="60"/>
      <c r="GM319" s="60"/>
      <c r="GN319" s="60"/>
      <c r="GO319" s="60"/>
      <c r="GP319" s="60"/>
      <c r="GQ319" s="60"/>
      <c r="GR319" s="60"/>
      <c r="GS319" s="60"/>
      <c r="GT319" s="60"/>
      <c r="GU319" s="60"/>
      <c r="GV319" s="60"/>
      <c r="GW319" s="60"/>
      <c r="GX319" s="60"/>
      <c r="GY319" s="60"/>
      <c r="GZ319" s="60"/>
      <c r="HA319" s="60"/>
      <c r="HB319" s="60"/>
      <c r="HC319" s="60"/>
      <c r="HD319" s="60"/>
      <c r="HE319" s="60"/>
      <c r="HF319" s="60"/>
      <c r="HG319" s="60"/>
      <c r="HH319" s="60"/>
      <c r="HI319" s="60"/>
      <c r="HJ319" s="60"/>
      <c r="HK319" s="60"/>
      <c r="HL319" s="60"/>
      <c r="HM319" s="60"/>
      <c r="HN319" s="60"/>
      <c r="HO319" s="60"/>
    </row>
    <row r="320" spans="1:223" ht="12" customHeight="1" x14ac:dyDescent="0.35">
      <c r="A320" s="261" t="s">
        <v>196</v>
      </c>
      <c r="B320" s="262"/>
      <c r="C320" s="262"/>
      <c r="D320" s="100"/>
      <c r="E320" s="100"/>
      <c r="F320" s="10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  <c r="BJ320" s="60"/>
      <c r="BK320" s="60"/>
      <c r="BL320" s="60"/>
      <c r="BM320" s="60"/>
      <c r="BN320" s="60"/>
      <c r="BO320" s="60"/>
      <c r="BP320" s="60"/>
      <c r="BQ320" s="60"/>
      <c r="BR320" s="60"/>
      <c r="BS320" s="60"/>
      <c r="BT320" s="60"/>
      <c r="BU320" s="60"/>
      <c r="BV320" s="60"/>
      <c r="BW320" s="60"/>
      <c r="BX320" s="60"/>
      <c r="BY320" s="60"/>
      <c r="BZ320" s="60"/>
      <c r="CA320" s="60"/>
      <c r="CB320" s="60"/>
      <c r="CC320" s="60"/>
      <c r="CD320" s="60"/>
      <c r="CE320" s="60"/>
      <c r="CF320" s="60"/>
      <c r="CG320" s="60"/>
      <c r="CH320" s="60"/>
      <c r="CI320" s="60"/>
      <c r="CJ320" s="60"/>
      <c r="CK320" s="60"/>
      <c r="CL320" s="60"/>
      <c r="CM320" s="60"/>
      <c r="CN320" s="60"/>
      <c r="CO320" s="60"/>
      <c r="CP320" s="60"/>
      <c r="CQ320" s="60"/>
      <c r="CR320" s="60"/>
      <c r="CS320" s="60"/>
      <c r="CT320" s="60"/>
      <c r="CU320" s="60"/>
      <c r="CV320" s="60"/>
      <c r="CW320" s="60"/>
      <c r="CX320" s="60"/>
      <c r="CY320" s="60"/>
      <c r="CZ320" s="60"/>
      <c r="DA320" s="60"/>
      <c r="DB320" s="60"/>
      <c r="DC320" s="60"/>
      <c r="DD320" s="60"/>
      <c r="DE320" s="60"/>
      <c r="DF320" s="60"/>
      <c r="DG320" s="60"/>
      <c r="DH320" s="60"/>
      <c r="DI320" s="60"/>
      <c r="DJ320" s="60"/>
      <c r="DK320" s="60"/>
      <c r="DL320" s="60"/>
      <c r="DM320" s="60"/>
      <c r="DN320" s="60"/>
      <c r="DO320" s="60"/>
      <c r="DP320" s="60"/>
      <c r="DQ320" s="60"/>
      <c r="DR320" s="60"/>
      <c r="DS320" s="60"/>
      <c r="DT320" s="60"/>
      <c r="DU320" s="60"/>
      <c r="DV320" s="60"/>
      <c r="DW320" s="60"/>
      <c r="DX320" s="60"/>
      <c r="DY320" s="60"/>
      <c r="DZ320" s="60"/>
      <c r="EA320" s="60"/>
      <c r="EB320" s="60"/>
      <c r="EC320" s="60"/>
      <c r="ED320" s="60"/>
      <c r="EE320" s="60"/>
      <c r="EF320" s="60"/>
      <c r="EG320" s="60"/>
      <c r="EH320" s="60"/>
      <c r="EI320" s="60"/>
      <c r="EJ320" s="60"/>
      <c r="EK320" s="60"/>
      <c r="EL320" s="60"/>
      <c r="EM320" s="60"/>
      <c r="EN320" s="60"/>
      <c r="EO320" s="60"/>
      <c r="EP320" s="60"/>
      <c r="EQ320" s="60"/>
      <c r="ER320" s="60"/>
      <c r="ES320" s="60"/>
      <c r="ET320" s="60"/>
      <c r="EU320" s="60"/>
      <c r="EV320" s="60"/>
      <c r="EW320" s="60"/>
      <c r="EX320" s="60"/>
      <c r="EY320" s="60"/>
      <c r="EZ320" s="60"/>
      <c r="FA320" s="60"/>
      <c r="FB320" s="60"/>
      <c r="FC320" s="60"/>
      <c r="FD320" s="60"/>
      <c r="FE320" s="60"/>
      <c r="FF320" s="60"/>
      <c r="FG320" s="60"/>
      <c r="FH320" s="60"/>
      <c r="FI320" s="60"/>
      <c r="FJ320" s="60"/>
      <c r="FK320" s="60"/>
      <c r="FL320" s="60"/>
      <c r="FM320" s="60"/>
      <c r="FN320" s="60"/>
      <c r="FO320" s="60"/>
      <c r="FP320" s="60"/>
      <c r="FQ320" s="60"/>
      <c r="FR320" s="60"/>
      <c r="FS320" s="60"/>
      <c r="FT320" s="60"/>
      <c r="FU320" s="60"/>
      <c r="FV320" s="60"/>
      <c r="FW320" s="60"/>
      <c r="FX320" s="60"/>
      <c r="FY320" s="60"/>
      <c r="FZ320" s="60"/>
      <c r="GA320" s="60"/>
      <c r="GB320" s="60"/>
      <c r="GC320" s="60"/>
      <c r="GD320" s="60"/>
      <c r="GE320" s="60"/>
      <c r="GF320" s="60"/>
      <c r="GG320" s="60"/>
      <c r="GH320" s="60"/>
      <c r="GI320" s="60"/>
      <c r="GJ320" s="60"/>
      <c r="GK320" s="60"/>
      <c r="GL320" s="60"/>
      <c r="GM320" s="60"/>
      <c r="GN320" s="60"/>
      <c r="GO320" s="60"/>
      <c r="GP320" s="60"/>
      <c r="GQ320" s="60"/>
      <c r="GR320" s="60"/>
      <c r="GS320" s="60"/>
      <c r="GT320" s="60"/>
      <c r="GU320" s="60"/>
      <c r="GV320" s="60"/>
      <c r="GW320" s="60"/>
      <c r="GX320" s="60"/>
      <c r="GY320" s="60"/>
      <c r="GZ320" s="60"/>
      <c r="HA320" s="60"/>
      <c r="HB320" s="60"/>
      <c r="HC320" s="60"/>
      <c r="HD320" s="60"/>
      <c r="HE320" s="60"/>
      <c r="HF320" s="60"/>
      <c r="HG320" s="60"/>
      <c r="HH320" s="60"/>
      <c r="HI320" s="60"/>
      <c r="HJ320" s="60"/>
      <c r="HK320" s="60"/>
      <c r="HL320" s="60"/>
      <c r="HM320" s="60"/>
      <c r="HN320" s="60"/>
      <c r="HO320" s="60"/>
    </row>
    <row r="321" spans="1:223" ht="12" customHeight="1" x14ac:dyDescent="0.35">
      <c r="A321" s="80" t="s">
        <v>197</v>
      </c>
      <c r="B321" s="83">
        <v>3.8773631345914099</v>
      </c>
      <c r="C321" s="80" t="s">
        <v>164</v>
      </c>
      <c r="D321" s="83">
        <v>4.8941366172901998E-2</v>
      </c>
      <c r="E321" s="80" t="s">
        <v>173</v>
      </c>
      <c r="F321" s="61" t="s">
        <v>178</v>
      </c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0"/>
      <c r="BI321" s="60"/>
      <c r="BJ321" s="60"/>
      <c r="BK321" s="60"/>
      <c r="BL321" s="60"/>
      <c r="BM321" s="60"/>
      <c r="BN321" s="60"/>
      <c r="BO321" s="60"/>
      <c r="BP321" s="60"/>
      <c r="BQ321" s="60"/>
      <c r="BR321" s="60"/>
      <c r="BS321" s="60"/>
      <c r="BT321" s="60"/>
      <c r="BU321" s="60"/>
      <c r="BV321" s="60"/>
      <c r="BW321" s="60"/>
      <c r="BX321" s="60"/>
      <c r="BY321" s="60"/>
      <c r="BZ321" s="60"/>
      <c r="CA321" s="60"/>
      <c r="CB321" s="60"/>
      <c r="CC321" s="60"/>
      <c r="CD321" s="60"/>
      <c r="CE321" s="60"/>
      <c r="CF321" s="60"/>
      <c r="CG321" s="60"/>
      <c r="CH321" s="60"/>
      <c r="CI321" s="60"/>
      <c r="CJ321" s="60"/>
      <c r="CK321" s="60"/>
      <c r="CL321" s="60"/>
      <c r="CM321" s="60"/>
      <c r="CN321" s="60"/>
      <c r="CO321" s="60"/>
      <c r="CP321" s="60"/>
      <c r="CQ321" s="60"/>
      <c r="CR321" s="60"/>
      <c r="CS321" s="60"/>
      <c r="CT321" s="60"/>
      <c r="CU321" s="60"/>
      <c r="CV321" s="60"/>
      <c r="CW321" s="60"/>
      <c r="CX321" s="60"/>
      <c r="CY321" s="60"/>
      <c r="CZ321" s="60"/>
      <c r="DA321" s="60"/>
      <c r="DB321" s="60"/>
      <c r="DC321" s="60"/>
      <c r="DD321" s="60"/>
      <c r="DE321" s="60"/>
      <c r="DF321" s="60"/>
      <c r="DG321" s="60"/>
      <c r="DH321" s="60"/>
      <c r="DI321" s="60"/>
      <c r="DJ321" s="60"/>
      <c r="DK321" s="60"/>
      <c r="DL321" s="60"/>
      <c r="DM321" s="60"/>
      <c r="DN321" s="60"/>
      <c r="DO321" s="60"/>
      <c r="DP321" s="60"/>
      <c r="DQ321" s="60"/>
      <c r="DR321" s="60"/>
      <c r="DS321" s="60"/>
      <c r="DT321" s="60"/>
      <c r="DU321" s="60"/>
      <c r="DV321" s="60"/>
      <c r="DW321" s="60"/>
      <c r="DX321" s="60"/>
      <c r="DY321" s="60"/>
      <c r="DZ321" s="60"/>
      <c r="EA321" s="60"/>
      <c r="EB321" s="60"/>
      <c r="EC321" s="60"/>
      <c r="ED321" s="60"/>
      <c r="EE321" s="60"/>
      <c r="EF321" s="60"/>
      <c r="EG321" s="60"/>
      <c r="EH321" s="60"/>
      <c r="EI321" s="60"/>
      <c r="EJ321" s="60"/>
      <c r="EK321" s="60"/>
      <c r="EL321" s="60"/>
      <c r="EM321" s="60"/>
      <c r="EN321" s="60"/>
      <c r="EO321" s="60"/>
      <c r="EP321" s="60"/>
      <c r="EQ321" s="60"/>
      <c r="ER321" s="60"/>
      <c r="ES321" s="60"/>
      <c r="ET321" s="60"/>
      <c r="EU321" s="60"/>
      <c r="EV321" s="60"/>
      <c r="EW321" s="60"/>
      <c r="EX321" s="60"/>
      <c r="EY321" s="60"/>
      <c r="EZ321" s="60"/>
      <c r="FA321" s="60"/>
      <c r="FB321" s="60"/>
      <c r="FC321" s="60"/>
      <c r="FD321" s="60"/>
      <c r="FE321" s="60"/>
      <c r="FF321" s="60"/>
      <c r="FG321" s="60"/>
      <c r="FH321" s="60"/>
      <c r="FI321" s="60"/>
      <c r="FJ321" s="60"/>
      <c r="FK321" s="60"/>
      <c r="FL321" s="60"/>
      <c r="FM321" s="60"/>
      <c r="FN321" s="60"/>
      <c r="FO321" s="60"/>
      <c r="FP321" s="60"/>
      <c r="FQ321" s="60"/>
      <c r="FR321" s="60"/>
      <c r="FS321" s="60"/>
      <c r="FT321" s="60"/>
      <c r="FU321" s="60"/>
      <c r="FV321" s="60"/>
      <c r="FW321" s="60"/>
      <c r="FX321" s="60"/>
      <c r="FY321" s="60"/>
      <c r="FZ321" s="60"/>
      <c r="GA321" s="60"/>
      <c r="GB321" s="60"/>
      <c r="GC321" s="60"/>
      <c r="GD321" s="60"/>
      <c r="GE321" s="60"/>
      <c r="GF321" s="60"/>
      <c r="GG321" s="60"/>
      <c r="GH321" s="60"/>
      <c r="GI321" s="60"/>
      <c r="GJ321" s="60"/>
      <c r="GK321" s="60"/>
      <c r="GL321" s="60"/>
      <c r="GM321" s="60"/>
      <c r="GN321" s="60"/>
      <c r="GO321" s="60"/>
      <c r="GP321" s="60"/>
      <c r="GQ321" s="60"/>
      <c r="GR321" s="60"/>
      <c r="GS321" s="60"/>
      <c r="GT321" s="60"/>
      <c r="GU321" s="60"/>
      <c r="GV321" s="60"/>
      <c r="GW321" s="60"/>
      <c r="GX321" s="60"/>
      <c r="GY321" s="60"/>
      <c r="GZ321" s="60"/>
      <c r="HA321" s="60"/>
      <c r="HB321" s="60"/>
      <c r="HC321" s="60"/>
      <c r="HD321" s="60"/>
      <c r="HE321" s="60"/>
      <c r="HF321" s="60"/>
      <c r="HG321" s="60"/>
      <c r="HH321" s="60"/>
      <c r="HI321" s="60"/>
      <c r="HJ321" s="60"/>
      <c r="HK321" s="60"/>
      <c r="HL321" s="60"/>
      <c r="HM321" s="60"/>
      <c r="HN321" s="60"/>
      <c r="HO321" s="60"/>
    </row>
    <row r="322" spans="1:223" ht="12" customHeight="1" x14ac:dyDescent="0.35">
      <c r="A322" s="101" t="s">
        <v>163</v>
      </c>
      <c r="B322" s="92">
        <v>3.9065825531874001</v>
      </c>
      <c r="C322" s="101" t="s">
        <v>164</v>
      </c>
      <c r="D322" s="92">
        <v>4.9192010842107003E-2</v>
      </c>
      <c r="E322" s="100"/>
      <c r="F322" s="10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0"/>
      <c r="BI322" s="60"/>
      <c r="BJ322" s="60"/>
      <c r="BK322" s="60"/>
      <c r="BL322" s="60"/>
      <c r="BM322" s="60"/>
      <c r="BN322" s="60"/>
      <c r="BO322" s="60"/>
      <c r="BP322" s="60"/>
      <c r="BQ322" s="60"/>
      <c r="BR322" s="60"/>
      <c r="BS322" s="60"/>
      <c r="BT322" s="60"/>
      <c r="BU322" s="60"/>
      <c r="BV322" s="60"/>
      <c r="BW322" s="60"/>
      <c r="BX322" s="60"/>
      <c r="BY322" s="60"/>
      <c r="BZ322" s="60"/>
      <c r="CA322" s="60"/>
      <c r="CB322" s="60"/>
      <c r="CC322" s="60"/>
      <c r="CD322" s="60"/>
      <c r="CE322" s="60"/>
      <c r="CF322" s="60"/>
      <c r="CG322" s="60"/>
      <c r="CH322" s="60"/>
      <c r="CI322" s="60"/>
      <c r="CJ322" s="60"/>
      <c r="CK322" s="60"/>
      <c r="CL322" s="60"/>
      <c r="CM322" s="60"/>
      <c r="CN322" s="60"/>
      <c r="CO322" s="60"/>
      <c r="CP322" s="60"/>
      <c r="CQ322" s="60"/>
      <c r="CR322" s="60"/>
      <c r="CS322" s="60"/>
      <c r="CT322" s="60"/>
      <c r="CU322" s="60"/>
      <c r="CV322" s="60"/>
      <c r="CW322" s="60"/>
      <c r="CX322" s="60"/>
      <c r="CY322" s="60"/>
      <c r="CZ322" s="60"/>
      <c r="DA322" s="60"/>
      <c r="DB322" s="60"/>
      <c r="DC322" s="60"/>
      <c r="DD322" s="60"/>
      <c r="DE322" s="60"/>
      <c r="DF322" s="60"/>
      <c r="DG322" s="60"/>
      <c r="DH322" s="60"/>
      <c r="DI322" s="60"/>
      <c r="DJ322" s="60"/>
      <c r="DK322" s="60"/>
      <c r="DL322" s="60"/>
      <c r="DM322" s="60"/>
      <c r="DN322" s="60"/>
      <c r="DO322" s="60"/>
      <c r="DP322" s="60"/>
      <c r="DQ322" s="60"/>
      <c r="DR322" s="60"/>
      <c r="DS322" s="60"/>
      <c r="DT322" s="60"/>
      <c r="DU322" s="60"/>
      <c r="DV322" s="60"/>
      <c r="DW322" s="60"/>
      <c r="DX322" s="60"/>
      <c r="DY322" s="60"/>
      <c r="DZ322" s="60"/>
      <c r="EA322" s="60"/>
      <c r="EB322" s="60"/>
      <c r="EC322" s="60"/>
      <c r="ED322" s="60"/>
      <c r="EE322" s="60"/>
      <c r="EF322" s="60"/>
      <c r="EG322" s="60"/>
      <c r="EH322" s="60"/>
      <c r="EI322" s="60"/>
      <c r="EJ322" s="60"/>
      <c r="EK322" s="60"/>
      <c r="EL322" s="60"/>
      <c r="EM322" s="60"/>
      <c r="EN322" s="60"/>
      <c r="EO322" s="60"/>
      <c r="EP322" s="60"/>
      <c r="EQ322" s="60"/>
      <c r="ER322" s="60"/>
      <c r="ES322" s="60"/>
      <c r="ET322" s="60"/>
      <c r="EU322" s="60"/>
      <c r="EV322" s="60"/>
      <c r="EW322" s="60"/>
      <c r="EX322" s="60"/>
      <c r="EY322" s="60"/>
      <c r="EZ322" s="60"/>
      <c r="FA322" s="60"/>
      <c r="FB322" s="60"/>
      <c r="FC322" s="60"/>
      <c r="FD322" s="60"/>
      <c r="FE322" s="60"/>
      <c r="FF322" s="60"/>
      <c r="FG322" s="60"/>
      <c r="FH322" s="60"/>
      <c r="FI322" s="60"/>
      <c r="FJ322" s="60"/>
      <c r="FK322" s="60"/>
      <c r="FL322" s="60"/>
      <c r="FM322" s="60"/>
      <c r="FN322" s="60"/>
      <c r="FO322" s="60"/>
      <c r="FP322" s="60"/>
      <c r="FQ322" s="60"/>
      <c r="FR322" s="60"/>
      <c r="FS322" s="60"/>
      <c r="FT322" s="60"/>
      <c r="FU322" s="60"/>
      <c r="FV322" s="60"/>
      <c r="FW322" s="60"/>
      <c r="FX322" s="60"/>
      <c r="FY322" s="60"/>
      <c r="FZ322" s="60"/>
      <c r="GA322" s="60"/>
      <c r="GB322" s="60"/>
      <c r="GC322" s="60"/>
      <c r="GD322" s="60"/>
      <c r="GE322" s="60"/>
      <c r="GF322" s="60"/>
      <c r="GG322" s="60"/>
      <c r="GH322" s="60"/>
      <c r="GI322" s="60"/>
      <c r="GJ322" s="60"/>
      <c r="GK322" s="60"/>
      <c r="GL322" s="60"/>
      <c r="GM322" s="60"/>
      <c r="GN322" s="60"/>
      <c r="GO322" s="60"/>
      <c r="GP322" s="60"/>
      <c r="GQ322" s="60"/>
      <c r="GR322" s="60"/>
      <c r="GS322" s="60"/>
      <c r="GT322" s="60"/>
      <c r="GU322" s="60"/>
      <c r="GV322" s="60"/>
      <c r="GW322" s="60"/>
      <c r="GX322" s="60"/>
      <c r="GY322" s="60"/>
      <c r="GZ322" s="60"/>
      <c r="HA322" s="60"/>
      <c r="HB322" s="60"/>
      <c r="HC322" s="60"/>
      <c r="HD322" s="60"/>
      <c r="HE322" s="60"/>
      <c r="HF322" s="60"/>
      <c r="HG322" s="60"/>
      <c r="HH322" s="60"/>
      <c r="HI322" s="60"/>
      <c r="HJ322" s="60"/>
      <c r="HK322" s="60"/>
      <c r="HL322" s="60"/>
      <c r="HM322" s="60"/>
      <c r="HN322" s="60"/>
      <c r="HO322" s="60"/>
    </row>
    <row r="323" spans="1:223" ht="12" customHeight="1" x14ac:dyDescent="0.35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  <c r="BJ323" s="60"/>
      <c r="BK323" s="60"/>
      <c r="BL323" s="60"/>
      <c r="BM323" s="60"/>
      <c r="BN323" s="60"/>
      <c r="BO323" s="60"/>
      <c r="BP323" s="60"/>
      <c r="BQ323" s="60"/>
      <c r="BR323" s="60"/>
      <c r="BS323" s="60"/>
      <c r="BT323" s="60"/>
      <c r="BU323" s="60"/>
      <c r="BV323" s="60"/>
      <c r="BW323" s="60"/>
      <c r="BX323" s="60"/>
      <c r="BY323" s="60"/>
      <c r="BZ323" s="60"/>
      <c r="CA323" s="60"/>
      <c r="CB323" s="60"/>
      <c r="CC323" s="60"/>
      <c r="CD323" s="60"/>
      <c r="CE323" s="60"/>
      <c r="CF323" s="60"/>
      <c r="CG323" s="60"/>
      <c r="CH323" s="60"/>
      <c r="CI323" s="60"/>
      <c r="CJ323" s="60"/>
      <c r="CK323" s="60"/>
      <c r="CL323" s="60"/>
      <c r="CM323" s="60"/>
      <c r="CN323" s="60"/>
      <c r="CO323" s="60"/>
      <c r="CP323" s="60"/>
      <c r="CQ323" s="60"/>
      <c r="CR323" s="60"/>
      <c r="CS323" s="60"/>
      <c r="CT323" s="60"/>
      <c r="CU323" s="60"/>
      <c r="CV323" s="60"/>
      <c r="CW323" s="60"/>
      <c r="CX323" s="60"/>
      <c r="CY323" s="60"/>
      <c r="CZ323" s="60"/>
      <c r="DA323" s="60"/>
      <c r="DB323" s="60"/>
      <c r="DC323" s="60"/>
      <c r="DD323" s="60"/>
      <c r="DE323" s="60"/>
      <c r="DF323" s="60"/>
      <c r="DG323" s="60"/>
      <c r="DH323" s="60"/>
      <c r="DI323" s="60"/>
      <c r="DJ323" s="60"/>
      <c r="DK323" s="60"/>
      <c r="DL323" s="60"/>
      <c r="DM323" s="60"/>
      <c r="DN323" s="60"/>
      <c r="DO323" s="60"/>
      <c r="DP323" s="60"/>
      <c r="DQ323" s="60"/>
      <c r="DR323" s="60"/>
      <c r="DS323" s="60"/>
      <c r="DT323" s="60"/>
      <c r="DU323" s="60"/>
      <c r="DV323" s="60"/>
      <c r="DW323" s="60"/>
      <c r="DX323" s="60"/>
      <c r="DY323" s="60"/>
      <c r="DZ323" s="60"/>
      <c r="EA323" s="60"/>
      <c r="EB323" s="60"/>
      <c r="EC323" s="60"/>
      <c r="ED323" s="60"/>
      <c r="EE323" s="60"/>
      <c r="EF323" s="60"/>
      <c r="EG323" s="60"/>
      <c r="EH323" s="60"/>
      <c r="EI323" s="60"/>
      <c r="EJ323" s="60"/>
      <c r="EK323" s="60"/>
      <c r="EL323" s="60"/>
      <c r="EM323" s="60"/>
      <c r="EN323" s="60"/>
      <c r="EO323" s="60"/>
      <c r="EP323" s="60"/>
      <c r="EQ323" s="60"/>
      <c r="ER323" s="60"/>
      <c r="ES323" s="60"/>
      <c r="ET323" s="60"/>
      <c r="EU323" s="60"/>
      <c r="EV323" s="60"/>
      <c r="EW323" s="60"/>
      <c r="EX323" s="60"/>
      <c r="EY323" s="60"/>
      <c r="EZ323" s="60"/>
      <c r="FA323" s="60"/>
      <c r="FB323" s="60"/>
      <c r="FC323" s="60"/>
      <c r="FD323" s="60"/>
      <c r="FE323" s="60"/>
      <c r="FF323" s="60"/>
      <c r="FG323" s="60"/>
      <c r="FH323" s="60"/>
      <c r="FI323" s="60"/>
      <c r="FJ323" s="60"/>
      <c r="FK323" s="60"/>
      <c r="FL323" s="60"/>
      <c r="FM323" s="60"/>
      <c r="FN323" s="60"/>
      <c r="FO323" s="60"/>
      <c r="FP323" s="60"/>
      <c r="FQ323" s="60"/>
      <c r="FR323" s="60"/>
      <c r="FS323" s="60"/>
      <c r="FT323" s="60"/>
      <c r="FU323" s="60"/>
      <c r="FV323" s="60"/>
      <c r="FW323" s="60"/>
      <c r="FX323" s="60"/>
      <c r="FY323" s="60"/>
      <c r="FZ323" s="60"/>
      <c r="GA323" s="60"/>
      <c r="GB323" s="60"/>
      <c r="GC323" s="60"/>
      <c r="GD323" s="60"/>
      <c r="GE323" s="60"/>
      <c r="GF323" s="60"/>
      <c r="GG323" s="60"/>
      <c r="GH323" s="60"/>
      <c r="GI323" s="60"/>
      <c r="GJ323" s="60"/>
      <c r="GK323" s="60"/>
      <c r="GL323" s="60"/>
      <c r="GM323" s="60"/>
      <c r="GN323" s="60"/>
      <c r="GO323" s="60"/>
      <c r="GP323" s="60"/>
      <c r="GQ323" s="60"/>
      <c r="GR323" s="60"/>
      <c r="GS323" s="60"/>
      <c r="GT323" s="60"/>
      <c r="GU323" s="60"/>
      <c r="GV323" s="60"/>
      <c r="GW323" s="60"/>
      <c r="GX323" s="60"/>
      <c r="GY323" s="60"/>
      <c r="GZ323" s="60"/>
      <c r="HA323" s="60"/>
      <c r="HB323" s="60"/>
      <c r="HC323" s="60"/>
      <c r="HD323" s="60"/>
      <c r="HE323" s="60"/>
      <c r="HF323" s="60"/>
      <c r="HG323" s="60"/>
      <c r="HH323" s="60"/>
      <c r="HI323" s="60"/>
      <c r="HJ323" s="60"/>
      <c r="HK323" s="60"/>
      <c r="HL323" s="60"/>
      <c r="HM323" s="60"/>
      <c r="HN323" s="60"/>
      <c r="HO323" s="60"/>
    </row>
    <row r="324" spans="1:223" ht="12" customHeight="1" x14ac:dyDescent="0.35">
      <c r="A324" s="261" t="s">
        <v>198</v>
      </c>
      <c r="B324" s="262"/>
      <c r="C324" s="262"/>
      <c r="D324" s="100"/>
      <c r="E324" s="100"/>
      <c r="F324" s="10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0"/>
      <c r="BI324" s="60"/>
      <c r="BJ324" s="60"/>
      <c r="BK324" s="60"/>
      <c r="BL324" s="60"/>
      <c r="BM324" s="60"/>
      <c r="BN324" s="60"/>
      <c r="BO324" s="60"/>
      <c r="BP324" s="60"/>
      <c r="BQ324" s="60"/>
      <c r="BR324" s="60"/>
      <c r="BS324" s="60"/>
      <c r="BT324" s="60"/>
      <c r="BU324" s="60"/>
      <c r="BV324" s="60"/>
      <c r="BW324" s="60"/>
      <c r="BX324" s="60"/>
      <c r="BY324" s="60"/>
      <c r="BZ324" s="60"/>
      <c r="CA324" s="60"/>
      <c r="CB324" s="60"/>
      <c r="CC324" s="60"/>
      <c r="CD324" s="60"/>
      <c r="CE324" s="60"/>
      <c r="CF324" s="60"/>
      <c r="CG324" s="60"/>
      <c r="CH324" s="60"/>
      <c r="CI324" s="60"/>
      <c r="CJ324" s="60"/>
      <c r="CK324" s="60"/>
      <c r="CL324" s="60"/>
      <c r="CM324" s="60"/>
      <c r="CN324" s="60"/>
      <c r="CO324" s="60"/>
      <c r="CP324" s="60"/>
      <c r="CQ324" s="60"/>
      <c r="CR324" s="60"/>
      <c r="CS324" s="60"/>
      <c r="CT324" s="60"/>
      <c r="CU324" s="60"/>
      <c r="CV324" s="60"/>
      <c r="CW324" s="60"/>
      <c r="CX324" s="60"/>
      <c r="CY324" s="60"/>
      <c r="CZ324" s="60"/>
      <c r="DA324" s="60"/>
      <c r="DB324" s="60"/>
      <c r="DC324" s="60"/>
      <c r="DD324" s="60"/>
      <c r="DE324" s="60"/>
      <c r="DF324" s="60"/>
      <c r="DG324" s="60"/>
      <c r="DH324" s="60"/>
      <c r="DI324" s="60"/>
      <c r="DJ324" s="60"/>
      <c r="DK324" s="60"/>
      <c r="DL324" s="60"/>
      <c r="DM324" s="60"/>
      <c r="DN324" s="60"/>
      <c r="DO324" s="60"/>
      <c r="DP324" s="60"/>
      <c r="DQ324" s="60"/>
      <c r="DR324" s="60"/>
      <c r="DS324" s="60"/>
      <c r="DT324" s="60"/>
      <c r="DU324" s="60"/>
      <c r="DV324" s="60"/>
      <c r="DW324" s="60"/>
      <c r="DX324" s="60"/>
      <c r="DY324" s="60"/>
      <c r="DZ324" s="60"/>
      <c r="EA324" s="60"/>
      <c r="EB324" s="60"/>
      <c r="EC324" s="60"/>
      <c r="ED324" s="60"/>
      <c r="EE324" s="60"/>
      <c r="EF324" s="60"/>
      <c r="EG324" s="60"/>
      <c r="EH324" s="60"/>
      <c r="EI324" s="60"/>
      <c r="EJ324" s="60"/>
      <c r="EK324" s="60"/>
      <c r="EL324" s="60"/>
      <c r="EM324" s="60"/>
      <c r="EN324" s="60"/>
      <c r="EO324" s="60"/>
      <c r="EP324" s="60"/>
      <c r="EQ324" s="60"/>
      <c r="ER324" s="60"/>
      <c r="ES324" s="60"/>
      <c r="ET324" s="60"/>
      <c r="EU324" s="60"/>
      <c r="EV324" s="60"/>
      <c r="EW324" s="60"/>
      <c r="EX324" s="60"/>
      <c r="EY324" s="60"/>
      <c r="EZ324" s="60"/>
      <c r="FA324" s="60"/>
      <c r="FB324" s="60"/>
      <c r="FC324" s="60"/>
      <c r="FD324" s="60"/>
      <c r="FE324" s="60"/>
      <c r="FF324" s="60"/>
      <c r="FG324" s="60"/>
      <c r="FH324" s="60"/>
      <c r="FI324" s="60"/>
      <c r="FJ324" s="60"/>
      <c r="FK324" s="60"/>
      <c r="FL324" s="60"/>
      <c r="FM324" s="60"/>
      <c r="FN324" s="60"/>
      <c r="FO324" s="60"/>
      <c r="FP324" s="60"/>
      <c r="FQ324" s="60"/>
      <c r="FR324" s="60"/>
      <c r="FS324" s="60"/>
      <c r="FT324" s="60"/>
      <c r="FU324" s="60"/>
      <c r="FV324" s="60"/>
      <c r="FW324" s="60"/>
      <c r="FX324" s="60"/>
      <c r="FY324" s="60"/>
      <c r="FZ324" s="60"/>
      <c r="GA324" s="60"/>
      <c r="GB324" s="60"/>
      <c r="GC324" s="60"/>
      <c r="GD324" s="60"/>
      <c r="GE324" s="60"/>
      <c r="GF324" s="60"/>
      <c r="GG324" s="60"/>
      <c r="GH324" s="60"/>
      <c r="GI324" s="60"/>
      <c r="GJ324" s="60"/>
      <c r="GK324" s="60"/>
      <c r="GL324" s="60"/>
      <c r="GM324" s="60"/>
      <c r="GN324" s="60"/>
      <c r="GO324" s="60"/>
      <c r="GP324" s="60"/>
      <c r="GQ324" s="60"/>
      <c r="GR324" s="60"/>
      <c r="GS324" s="60"/>
      <c r="GT324" s="60"/>
      <c r="GU324" s="60"/>
      <c r="GV324" s="60"/>
      <c r="GW324" s="60"/>
      <c r="GX324" s="60"/>
      <c r="GY324" s="60"/>
      <c r="GZ324" s="60"/>
      <c r="HA324" s="60"/>
      <c r="HB324" s="60"/>
      <c r="HC324" s="60"/>
      <c r="HD324" s="60"/>
      <c r="HE324" s="60"/>
      <c r="HF324" s="60"/>
      <c r="HG324" s="60"/>
      <c r="HH324" s="60"/>
      <c r="HI324" s="60"/>
      <c r="HJ324" s="60"/>
      <c r="HK324" s="60"/>
      <c r="HL324" s="60"/>
      <c r="HM324" s="60"/>
      <c r="HN324" s="60"/>
      <c r="HO324" s="60"/>
    </row>
    <row r="325" spans="1:223" ht="12" customHeight="1" x14ac:dyDescent="0.35">
      <c r="A325" s="80" t="s">
        <v>197</v>
      </c>
      <c r="B325" s="83">
        <v>4.6829427236633299</v>
      </c>
      <c r="C325" s="80" t="s">
        <v>164</v>
      </c>
      <c r="D325" s="83">
        <v>9.6186009639268905E-2</v>
      </c>
      <c r="E325" s="80" t="s">
        <v>173</v>
      </c>
      <c r="F325" s="61" t="s">
        <v>199</v>
      </c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  <c r="BE325" s="60"/>
      <c r="BF325" s="60"/>
      <c r="BG325" s="60"/>
      <c r="BH325" s="60"/>
      <c r="BI325" s="60"/>
      <c r="BJ325" s="60"/>
      <c r="BK325" s="60"/>
      <c r="BL325" s="60"/>
      <c r="BM325" s="60"/>
      <c r="BN325" s="60"/>
      <c r="BO325" s="60"/>
      <c r="BP325" s="60"/>
      <c r="BQ325" s="60"/>
      <c r="BR325" s="60"/>
      <c r="BS325" s="60"/>
      <c r="BT325" s="60"/>
      <c r="BU325" s="60"/>
      <c r="BV325" s="60"/>
      <c r="BW325" s="60"/>
      <c r="BX325" s="60"/>
      <c r="BY325" s="60"/>
      <c r="BZ325" s="60"/>
      <c r="CA325" s="60"/>
      <c r="CB325" s="60"/>
      <c r="CC325" s="60"/>
      <c r="CD325" s="60"/>
      <c r="CE325" s="60"/>
      <c r="CF325" s="60"/>
      <c r="CG325" s="60"/>
      <c r="CH325" s="60"/>
      <c r="CI325" s="60"/>
      <c r="CJ325" s="60"/>
      <c r="CK325" s="60"/>
      <c r="CL325" s="60"/>
      <c r="CM325" s="60"/>
      <c r="CN325" s="60"/>
      <c r="CO325" s="60"/>
      <c r="CP325" s="60"/>
      <c r="CQ325" s="60"/>
      <c r="CR325" s="60"/>
      <c r="CS325" s="60"/>
      <c r="CT325" s="60"/>
      <c r="CU325" s="60"/>
      <c r="CV325" s="60"/>
      <c r="CW325" s="60"/>
      <c r="CX325" s="60"/>
      <c r="CY325" s="60"/>
      <c r="CZ325" s="60"/>
      <c r="DA325" s="60"/>
      <c r="DB325" s="60"/>
      <c r="DC325" s="60"/>
      <c r="DD325" s="60"/>
      <c r="DE325" s="60"/>
      <c r="DF325" s="60"/>
      <c r="DG325" s="60"/>
      <c r="DH325" s="60"/>
      <c r="DI325" s="60"/>
      <c r="DJ325" s="60"/>
      <c r="DK325" s="60"/>
      <c r="DL325" s="60"/>
      <c r="DM325" s="60"/>
      <c r="DN325" s="60"/>
      <c r="DO325" s="60"/>
      <c r="DP325" s="60"/>
      <c r="DQ325" s="60"/>
      <c r="DR325" s="60"/>
      <c r="DS325" s="60"/>
      <c r="DT325" s="60"/>
      <c r="DU325" s="60"/>
      <c r="DV325" s="60"/>
      <c r="DW325" s="60"/>
      <c r="DX325" s="60"/>
      <c r="DY325" s="60"/>
      <c r="DZ325" s="60"/>
      <c r="EA325" s="60"/>
      <c r="EB325" s="60"/>
      <c r="EC325" s="60"/>
      <c r="ED325" s="60"/>
      <c r="EE325" s="60"/>
      <c r="EF325" s="60"/>
      <c r="EG325" s="60"/>
      <c r="EH325" s="60"/>
      <c r="EI325" s="60"/>
      <c r="EJ325" s="60"/>
      <c r="EK325" s="60"/>
      <c r="EL325" s="60"/>
      <c r="EM325" s="60"/>
      <c r="EN325" s="60"/>
      <c r="EO325" s="60"/>
      <c r="EP325" s="60"/>
      <c r="EQ325" s="60"/>
      <c r="ER325" s="60"/>
      <c r="ES325" s="60"/>
      <c r="ET325" s="60"/>
      <c r="EU325" s="60"/>
      <c r="EV325" s="60"/>
      <c r="EW325" s="60"/>
      <c r="EX325" s="60"/>
      <c r="EY325" s="60"/>
      <c r="EZ325" s="60"/>
      <c r="FA325" s="60"/>
      <c r="FB325" s="60"/>
      <c r="FC325" s="60"/>
      <c r="FD325" s="60"/>
      <c r="FE325" s="60"/>
      <c r="FF325" s="60"/>
      <c r="FG325" s="60"/>
      <c r="FH325" s="60"/>
      <c r="FI325" s="60"/>
      <c r="FJ325" s="60"/>
      <c r="FK325" s="60"/>
      <c r="FL325" s="60"/>
      <c r="FM325" s="60"/>
      <c r="FN325" s="60"/>
      <c r="FO325" s="60"/>
      <c r="FP325" s="60"/>
      <c r="FQ325" s="60"/>
      <c r="FR325" s="60"/>
      <c r="FS325" s="60"/>
      <c r="FT325" s="60"/>
      <c r="FU325" s="60"/>
      <c r="FV325" s="60"/>
      <c r="FW325" s="60"/>
      <c r="FX325" s="60"/>
      <c r="FY325" s="60"/>
      <c r="FZ325" s="60"/>
      <c r="GA325" s="60"/>
      <c r="GB325" s="60"/>
      <c r="GC325" s="60"/>
      <c r="GD325" s="60"/>
      <c r="GE325" s="60"/>
      <c r="GF325" s="60"/>
      <c r="GG325" s="60"/>
      <c r="GH325" s="60"/>
      <c r="GI325" s="60"/>
      <c r="GJ325" s="60"/>
      <c r="GK325" s="60"/>
      <c r="GL325" s="60"/>
      <c r="GM325" s="60"/>
      <c r="GN325" s="60"/>
      <c r="GO325" s="60"/>
      <c r="GP325" s="60"/>
      <c r="GQ325" s="60"/>
      <c r="GR325" s="60"/>
      <c r="GS325" s="60"/>
      <c r="GT325" s="60"/>
      <c r="GU325" s="60"/>
      <c r="GV325" s="60"/>
      <c r="GW325" s="60"/>
      <c r="GX325" s="60"/>
      <c r="GY325" s="60"/>
      <c r="GZ325" s="60"/>
      <c r="HA325" s="60"/>
      <c r="HB325" s="60"/>
      <c r="HC325" s="60"/>
      <c r="HD325" s="60"/>
      <c r="HE325" s="60"/>
      <c r="HF325" s="60"/>
      <c r="HG325" s="60"/>
      <c r="HH325" s="60"/>
      <c r="HI325" s="60"/>
      <c r="HJ325" s="60"/>
      <c r="HK325" s="60"/>
      <c r="HL325" s="60"/>
      <c r="HM325" s="60"/>
      <c r="HN325" s="60"/>
      <c r="HO325" s="60"/>
    </row>
    <row r="326" spans="1:223" ht="12" customHeight="1" x14ac:dyDescent="0.35">
      <c r="A326" s="101" t="s">
        <v>163</v>
      </c>
      <c r="B326" s="92">
        <v>2.3573404375781499</v>
      </c>
      <c r="C326" s="101" t="s">
        <v>164</v>
      </c>
      <c r="D326" s="92">
        <v>9.6772947509257898E-2</v>
      </c>
      <c r="E326" s="100"/>
      <c r="F326" s="10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0"/>
      <c r="BI326" s="60"/>
      <c r="BJ326" s="60"/>
      <c r="BK326" s="60"/>
      <c r="BL326" s="60"/>
      <c r="BM326" s="60"/>
      <c r="BN326" s="60"/>
      <c r="BO326" s="60"/>
      <c r="BP326" s="60"/>
      <c r="BQ326" s="60"/>
      <c r="BR326" s="60"/>
      <c r="BS326" s="60"/>
      <c r="BT326" s="60"/>
      <c r="BU326" s="60"/>
      <c r="BV326" s="60"/>
      <c r="BW326" s="60"/>
      <c r="BX326" s="60"/>
      <c r="BY326" s="60"/>
      <c r="BZ326" s="60"/>
      <c r="CA326" s="60"/>
      <c r="CB326" s="60"/>
      <c r="CC326" s="60"/>
      <c r="CD326" s="60"/>
      <c r="CE326" s="60"/>
      <c r="CF326" s="60"/>
      <c r="CG326" s="60"/>
      <c r="CH326" s="60"/>
      <c r="CI326" s="60"/>
      <c r="CJ326" s="60"/>
      <c r="CK326" s="60"/>
      <c r="CL326" s="60"/>
      <c r="CM326" s="60"/>
      <c r="CN326" s="60"/>
      <c r="CO326" s="60"/>
      <c r="CP326" s="60"/>
      <c r="CQ326" s="60"/>
      <c r="CR326" s="60"/>
      <c r="CS326" s="60"/>
      <c r="CT326" s="60"/>
      <c r="CU326" s="60"/>
      <c r="CV326" s="60"/>
      <c r="CW326" s="60"/>
      <c r="CX326" s="60"/>
      <c r="CY326" s="60"/>
      <c r="CZ326" s="60"/>
      <c r="DA326" s="60"/>
      <c r="DB326" s="60"/>
      <c r="DC326" s="60"/>
      <c r="DD326" s="60"/>
      <c r="DE326" s="60"/>
      <c r="DF326" s="60"/>
      <c r="DG326" s="60"/>
      <c r="DH326" s="60"/>
      <c r="DI326" s="60"/>
      <c r="DJ326" s="60"/>
      <c r="DK326" s="60"/>
      <c r="DL326" s="60"/>
      <c r="DM326" s="60"/>
      <c r="DN326" s="60"/>
      <c r="DO326" s="60"/>
      <c r="DP326" s="60"/>
      <c r="DQ326" s="60"/>
      <c r="DR326" s="60"/>
      <c r="DS326" s="60"/>
      <c r="DT326" s="60"/>
      <c r="DU326" s="60"/>
      <c r="DV326" s="60"/>
      <c r="DW326" s="60"/>
      <c r="DX326" s="60"/>
      <c r="DY326" s="60"/>
      <c r="DZ326" s="60"/>
      <c r="EA326" s="60"/>
      <c r="EB326" s="60"/>
      <c r="EC326" s="60"/>
      <c r="ED326" s="60"/>
      <c r="EE326" s="60"/>
      <c r="EF326" s="60"/>
      <c r="EG326" s="60"/>
      <c r="EH326" s="60"/>
      <c r="EI326" s="60"/>
      <c r="EJ326" s="60"/>
      <c r="EK326" s="60"/>
      <c r="EL326" s="60"/>
      <c r="EM326" s="60"/>
      <c r="EN326" s="60"/>
      <c r="EO326" s="60"/>
      <c r="EP326" s="60"/>
      <c r="EQ326" s="60"/>
      <c r="ER326" s="60"/>
      <c r="ES326" s="60"/>
      <c r="ET326" s="60"/>
      <c r="EU326" s="60"/>
      <c r="EV326" s="60"/>
      <c r="EW326" s="60"/>
      <c r="EX326" s="60"/>
      <c r="EY326" s="60"/>
      <c r="EZ326" s="60"/>
      <c r="FA326" s="60"/>
      <c r="FB326" s="60"/>
      <c r="FC326" s="60"/>
      <c r="FD326" s="60"/>
      <c r="FE326" s="60"/>
      <c r="FF326" s="60"/>
      <c r="FG326" s="60"/>
      <c r="FH326" s="60"/>
      <c r="FI326" s="60"/>
      <c r="FJ326" s="60"/>
      <c r="FK326" s="60"/>
      <c r="FL326" s="60"/>
      <c r="FM326" s="60"/>
      <c r="FN326" s="60"/>
      <c r="FO326" s="60"/>
      <c r="FP326" s="60"/>
      <c r="FQ326" s="60"/>
      <c r="FR326" s="60"/>
      <c r="FS326" s="60"/>
      <c r="FT326" s="60"/>
      <c r="FU326" s="60"/>
      <c r="FV326" s="60"/>
      <c r="FW326" s="60"/>
      <c r="FX326" s="60"/>
      <c r="FY326" s="60"/>
      <c r="FZ326" s="60"/>
      <c r="GA326" s="60"/>
      <c r="GB326" s="60"/>
      <c r="GC326" s="60"/>
      <c r="GD326" s="60"/>
      <c r="GE326" s="60"/>
      <c r="GF326" s="60"/>
      <c r="GG326" s="60"/>
      <c r="GH326" s="60"/>
      <c r="GI326" s="60"/>
      <c r="GJ326" s="60"/>
      <c r="GK326" s="60"/>
      <c r="GL326" s="60"/>
      <c r="GM326" s="60"/>
      <c r="GN326" s="60"/>
      <c r="GO326" s="60"/>
      <c r="GP326" s="60"/>
      <c r="GQ326" s="60"/>
      <c r="GR326" s="60"/>
      <c r="GS326" s="60"/>
      <c r="GT326" s="60"/>
      <c r="GU326" s="60"/>
      <c r="GV326" s="60"/>
      <c r="GW326" s="60"/>
      <c r="GX326" s="60"/>
      <c r="GY326" s="60"/>
      <c r="GZ326" s="60"/>
      <c r="HA326" s="60"/>
      <c r="HB326" s="60"/>
      <c r="HC326" s="60"/>
      <c r="HD326" s="60"/>
      <c r="HE326" s="60"/>
      <c r="HF326" s="60"/>
      <c r="HG326" s="60"/>
      <c r="HH326" s="60"/>
      <c r="HI326" s="60"/>
      <c r="HJ326" s="60"/>
      <c r="HK326" s="60"/>
      <c r="HL326" s="60"/>
      <c r="HM326" s="60"/>
      <c r="HN326" s="60"/>
      <c r="HO326" s="60"/>
    </row>
    <row r="327" spans="1:223" ht="12" customHeight="1" x14ac:dyDescent="0.35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0"/>
      <c r="BI327" s="60"/>
      <c r="BJ327" s="60"/>
      <c r="BK327" s="60"/>
      <c r="BL327" s="60"/>
      <c r="BM327" s="60"/>
      <c r="BN327" s="60"/>
      <c r="BO327" s="60"/>
      <c r="BP327" s="60"/>
      <c r="BQ327" s="60"/>
      <c r="BR327" s="60"/>
      <c r="BS327" s="60"/>
      <c r="BT327" s="60"/>
      <c r="BU327" s="60"/>
      <c r="BV327" s="60"/>
      <c r="BW327" s="60"/>
      <c r="BX327" s="60"/>
      <c r="BY327" s="60"/>
      <c r="BZ327" s="60"/>
      <c r="CA327" s="60"/>
      <c r="CB327" s="60"/>
      <c r="CC327" s="60"/>
      <c r="CD327" s="60"/>
      <c r="CE327" s="60"/>
      <c r="CF327" s="60"/>
      <c r="CG327" s="60"/>
      <c r="CH327" s="60"/>
      <c r="CI327" s="60"/>
      <c r="CJ327" s="60"/>
      <c r="CK327" s="60"/>
      <c r="CL327" s="60"/>
      <c r="CM327" s="60"/>
      <c r="CN327" s="60"/>
      <c r="CO327" s="60"/>
      <c r="CP327" s="60"/>
      <c r="CQ327" s="60"/>
      <c r="CR327" s="60"/>
      <c r="CS327" s="60"/>
      <c r="CT327" s="60"/>
      <c r="CU327" s="60"/>
      <c r="CV327" s="60"/>
      <c r="CW327" s="60"/>
      <c r="CX327" s="60"/>
      <c r="CY327" s="60"/>
      <c r="CZ327" s="60"/>
      <c r="DA327" s="60"/>
      <c r="DB327" s="60"/>
      <c r="DC327" s="60"/>
      <c r="DD327" s="60"/>
      <c r="DE327" s="60"/>
      <c r="DF327" s="60"/>
      <c r="DG327" s="60"/>
      <c r="DH327" s="60"/>
      <c r="DI327" s="60"/>
      <c r="DJ327" s="60"/>
      <c r="DK327" s="60"/>
      <c r="DL327" s="60"/>
      <c r="DM327" s="60"/>
      <c r="DN327" s="60"/>
      <c r="DO327" s="60"/>
      <c r="DP327" s="60"/>
      <c r="DQ327" s="60"/>
      <c r="DR327" s="60"/>
      <c r="DS327" s="60"/>
      <c r="DT327" s="60"/>
      <c r="DU327" s="60"/>
      <c r="DV327" s="60"/>
      <c r="DW327" s="60"/>
      <c r="DX327" s="60"/>
      <c r="DY327" s="60"/>
      <c r="DZ327" s="60"/>
      <c r="EA327" s="60"/>
      <c r="EB327" s="60"/>
      <c r="EC327" s="60"/>
      <c r="ED327" s="60"/>
      <c r="EE327" s="60"/>
      <c r="EF327" s="60"/>
      <c r="EG327" s="60"/>
      <c r="EH327" s="60"/>
      <c r="EI327" s="60"/>
      <c r="EJ327" s="60"/>
      <c r="EK327" s="60"/>
      <c r="EL327" s="60"/>
      <c r="EM327" s="60"/>
      <c r="EN327" s="60"/>
      <c r="EO327" s="60"/>
      <c r="EP327" s="60"/>
      <c r="EQ327" s="60"/>
      <c r="ER327" s="60"/>
      <c r="ES327" s="60"/>
      <c r="ET327" s="60"/>
      <c r="EU327" s="60"/>
      <c r="EV327" s="60"/>
      <c r="EW327" s="60"/>
      <c r="EX327" s="60"/>
      <c r="EY327" s="60"/>
      <c r="EZ327" s="60"/>
      <c r="FA327" s="60"/>
      <c r="FB327" s="60"/>
      <c r="FC327" s="60"/>
      <c r="FD327" s="60"/>
      <c r="FE327" s="60"/>
      <c r="FF327" s="60"/>
      <c r="FG327" s="60"/>
      <c r="FH327" s="60"/>
      <c r="FI327" s="60"/>
      <c r="FJ327" s="60"/>
      <c r="FK327" s="60"/>
      <c r="FL327" s="60"/>
      <c r="FM327" s="60"/>
      <c r="FN327" s="60"/>
      <c r="FO327" s="60"/>
      <c r="FP327" s="60"/>
      <c r="FQ327" s="60"/>
      <c r="FR327" s="60"/>
      <c r="FS327" s="60"/>
      <c r="FT327" s="60"/>
      <c r="FU327" s="60"/>
      <c r="FV327" s="60"/>
      <c r="FW327" s="60"/>
      <c r="FX327" s="60"/>
      <c r="FY327" s="60"/>
      <c r="FZ327" s="60"/>
      <c r="GA327" s="60"/>
      <c r="GB327" s="60"/>
      <c r="GC327" s="60"/>
      <c r="GD327" s="60"/>
      <c r="GE327" s="60"/>
      <c r="GF327" s="60"/>
      <c r="GG327" s="60"/>
      <c r="GH327" s="60"/>
      <c r="GI327" s="60"/>
      <c r="GJ327" s="60"/>
      <c r="GK327" s="60"/>
      <c r="GL327" s="60"/>
      <c r="GM327" s="60"/>
      <c r="GN327" s="60"/>
      <c r="GO327" s="60"/>
      <c r="GP327" s="60"/>
      <c r="GQ327" s="60"/>
      <c r="GR327" s="60"/>
      <c r="GS327" s="60"/>
      <c r="GT327" s="60"/>
      <c r="GU327" s="60"/>
      <c r="GV327" s="60"/>
      <c r="GW327" s="60"/>
      <c r="GX327" s="60"/>
      <c r="GY327" s="60"/>
      <c r="GZ327" s="60"/>
      <c r="HA327" s="60"/>
      <c r="HB327" s="60"/>
      <c r="HC327" s="60"/>
      <c r="HD327" s="60"/>
      <c r="HE327" s="60"/>
      <c r="HF327" s="60"/>
      <c r="HG327" s="60"/>
      <c r="HH327" s="60"/>
      <c r="HI327" s="60"/>
      <c r="HJ327" s="60"/>
      <c r="HK327" s="60"/>
      <c r="HL327" s="60"/>
      <c r="HM327" s="60"/>
      <c r="HN327" s="60"/>
      <c r="HO327" s="60"/>
    </row>
    <row r="328" spans="1:223" ht="12" customHeight="1" x14ac:dyDescent="0.35">
      <c r="A328" s="259" t="s">
        <v>200</v>
      </c>
      <c r="B328" s="250"/>
      <c r="C328" s="25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  <c r="BE328" s="60"/>
      <c r="BF328" s="60"/>
      <c r="BG328" s="60"/>
      <c r="BH328" s="60"/>
      <c r="BI328" s="60"/>
      <c r="BJ328" s="60"/>
      <c r="BK328" s="60"/>
      <c r="BL328" s="60"/>
      <c r="BM328" s="60"/>
      <c r="BN328" s="60"/>
      <c r="BO328" s="60"/>
      <c r="BP328" s="60"/>
      <c r="BQ328" s="60"/>
      <c r="BR328" s="60"/>
      <c r="BS328" s="60"/>
      <c r="BT328" s="60"/>
      <c r="BU328" s="60"/>
      <c r="BV328" s="60"/>
      <c r="BW328" s="60"/>
      <c r="BX328" s="60"/>
      <c r="BY328" s="60"/>
      <c r="BZ328" s="60"/>
      <c r="CA328" s="60"/>
      <c r="CB328" s="60"/>
      <c r="CC328" s="60"/>
      <c r="CD328" s="60"/>
      <c r="CE328" s="60"/>
      <c r="CF328" s="60"/>
      <c r="CG328" s="60"/>
      <c r="CH328" s="60"/>
      <c r="CI328" s="60"/>
      <c r="CJ328" s="60"/>
      <c r="CK328" s="60"/>
      <c r="CL328" s="60"/>
      <c r="CM328" s="60"/>
      <c r="CN328" s="60"/>
      <c r="CO328" s="60"/>
      <c r="CP328" s="60"/>
      <c r="CQ328" s="60"/>
      <c r="CR328" s="60"/>
      <c r="CS328" s="60"/>
      <c r="CT328" s="60"/>
      <c r="CU328" s="60"/>
      <c r="CV328" s="60"/>
      <c r="CW328" s="60"/>
      <c r="CX328" s="60"/>
      <c r="CY328" s="60"/>
      <c r="CZ328" s="60"/>
      <c r="DA328" s="60"/>
      <c r="DB328" s="60"/>
      <c r="DC328" s="60"/>
      <c r="DD328" s="60"/>
      <c r="DE328" s="60"/>
      <c r="DF328" s="60"/>
      <c r="DG328" s="60"/>
      <c r="DH328" s="60"/>
      <c r="DI328" s="60"/>
      <c r="DJ328" s="60"/>
      <c r="DK328" s="60"/>
      <c r="DL328" s="60"/>
      <c r="DM328" s="60"/>
      <c r="DN328" s="60"/>
      <c r="DO328" s="60"/>
      <c r="DP328" s="60"/>
      <c r="DQ328" s="60"/>
      <c r="DR328" s="60"/>
      <c r="DS328" s="60"/>
      <c r="DT328" s="60"/>
      <c r="DU328" s="60"/>
      <c r="DV328" s="60"/>
      <c r="DW328" s="60"/>
      <c r="DX328" s="60"/>
      <c r="DY328" s="60"/>
      <c r="DZ328" s="60"/>
      <c r="EA328" s="60"/>
      <c r="EB328" s="60"/>
      <c r="EC328" s="60"/>
      <c r="ED328" s="60"/>
      <c r="EE328" s="60"/>
      <c r="EF328" s="60"/>
      <c r="EG328" s="60"/>
      <c r="EH328" s="60"/>
      <c r="EI328" s="60"/>
      <c r="EJ328" s="60"/>
      <c r="EK328" s="60"/>
      <c r="EL328" s="60"/>
      <c r="EM328" s="60"/>
      <c r="EN328" s="60"/>
      <c r="EO328" s="60"/>
      <c r="EP328" s="60"/>
      <c r="EQ328" s="60"/>
      <c r="ER328" s="60"/>
      <c r="ES328" s="60"/>
      <c r="ET328" s="60"/>
      <c r="EU328" s="60"/>
      <c r="EV328" s="60"/>
      <c r="EW328" s="60"/>
      <c r="EX328" s="60"/>
      <c r="EY328" s="60"/>
      <c r="EZ328" s="60"/>
      <c r="FA328" s="60"/>
      <c r="FB328" s="60"/>
      <c r="FC328" s="60"/>
      <c r="FD328" s="60"/>
      <c r="FE328" s="60"/>
      <c r="FF328" s="60"/>
      <c r="FG328" s="60"/>
      <c r="FH328" s="60"/>
      <c r="FI328" s="60"/>
      <c r="FJ328" s="60"/>
      <c r="FK328" s="60"/>
      <c r="FL328" s="60"/>
      <c r="FM328" s="60"/>
      <c r="FN328" s="60"/>
      <c r="FO328" s="60"/>
      <c r="FP328" s="60"/>
      <c r="FQ328" s="60"/>
      <c r="FR328" s="60"/>
      <c r="FS328" s="60"/>
      <c r="FT328" s="60"/>
      <c r="FU328" s="60"/>
      <c r="FV328" s="60"/>
      <c r="FW328" s="60"/>
      <c r="FX328" s="60"/>
      <c r="FY328" s="60"/>
      <c r="FZ328" s="60"/>
      <c r="GA328" s="60"/>
      <c r="GB328" s="60"/>
      <c r="GC328" s="60"/>
      <c r="GD328" s="60"/>
      <c r="GE328" s="60"/>
      <c r="GF328" s="60"/>
      <c r="GG328" s="60"/>
      <c r="GH328" s="60"/>
      <c r="GI328" s="60"/>
      <c r="GJ328" s="60"/>
      <c r="GK328" s="60"/>
      <c r="GL328" s="60"/>
      <c r="GM328" s="60"/>
      <c r="GN328" s="60"/>
      <c r="GO328" s="60"/>
      <c r="GP328" s="60"/>
      <c r="GQ328" s="60"/>
      <c r="GR328" s="60"/>
      <c r="GS328" s="60"/>
      <c r="GT328" s="60"/>
      <c r="GU328" s="60"/>
      <c r="GV328" s="60"/>
      <c r="GW328" s="60"/>
      <c r="GX328" s="60"/>
      <c r="GY328" s="60"/>
      <c r="GZ328" s="60"/>
      <c r="HA328" s="60"/>
      <c r="HB328" s="60"/>
      <c r="HC328" s="60"/>
      <c r="HD328" s="60"/>
      <c r="HE328" s="60"/>
      <c r="HF328" s="60"/>
      <c r="HG328" s="60"/>
      <c r="HH328" s="60"/>
      <c r="HI328" s="60"/>
      <c r="HJ328" s="60"/>
      <c r="HK328" s="60"/>
      <c r="HL328" s="60"/>
      <c r="HM328" s="60"/>
      <c r="HN328" s="60"/>
      <c r="HO328" s="60"/>
    </row>
    <row r="329" spans="1:223" ht="12" customHeight="1" x14ac:dyDescent="0.35">
      <c r="A329" s="263" t="s">
        <v>201</v>
      </c>
      <c r="B329" s="264"/>
      <c r="C329" s="102" t="s">
        <v>197</v>
      </c>
      <c r="D329" s="102" t="s">
        <v>164</v>
      </c>
      <c r="E329" s="102" t="s">
        <v>173</v>
      </c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60"/>
      <c r="BH329" s="60"/>
      <c r="BI329" s="60"/>
      <c r="BJ329" s="60"/>
      <c r="BK329" s="60"/>
      <c r="BL329" s="60"/>
      <c r="BM329" s="60"/>
      <c r="BN329" s="60"/>
      <c r="BO329" s="60"/>
      <c r="BP329" s="60"/>
      <c r="BQ329" s="60"/>
      <c r="BR329" s="60"/>
      <c r="BS329" s="60"/>
      <c r="BT329" s="60"/>
      <c r="BU329" s="60"/>
      <c r="BV329" s="60"/>
      <c r="BW329" s="60"/>
      <c r="BX329" s="60"/>
      <c r="BY329" s="60"/>
      <c r="BZ329" s="60"/>
      <c r="CA329" s="60"/>
      <c r="CB329" s="60"/>
      <c r="CC329" s="60"/>
      <c r="CD329" s="60"/>
      <c r="CE329" s="60"/>
      <c r="CF329" s="60"/>
      <c r="CG329" s="60"/>
      <c r="CH329" s="60"/>
      <c r="CI329" s="60"/>
      <c r="CJ329" s="60"/>
      <c r="CK329" s="60"/>
      <c r="CL329" s="60"/>
      <c r="CM329" s="60"/>
      <c r="CN329" s="60"/>
      <c r="CO329" s="60"/>
      <c r="CP329" s="60"/>
      <c r="CQ329" s="60"/>
      <c r="CR329" s="60"/>
      <c r="CS329" s="60"/>
      <c r="CT329" s="60"/>
      <c r="CU329" s="60"/>
      <c r="CV329" s="60"/>
      <c r="CW329" s="60"/>
      <c r="CX329" s="60"/>
      <c r="CY329" s="60"/>
      <c r="CZ329" s="60"/>
      <c r="DA329" s="60"/>
      <c r="DB329" s="60"/>
      <c r="DC329" s="60"/>
      <c r="DD329" s="60"/>
      <c r="DE329" s="60"/>
      <c r="DF329" s="60"/>
      <c r="DG329" s="60"/>
      <c r="DH329" s="60"/>
      <c r="DI329" s="60"/>
      <c r="DJ329" s="60"/>
      <c r="DK329" s="60"/>
      <c r="DL329" s="60"/>
      <c r="DM329" s="60"/>
      <c r="DN329" s="60"/>
      <c r="DO329" s="60"/>
      <c r="DP329" s="60"/>
      <c r="DQ329" s="60"/>
      <c r="DR329" s="60"/>
      <c r="DS329" s="60"/>
      <c r="DT329" s="60"/>
      <c r="DU329" s="60"/>
      <c r="DV329" s="60"/>
      <c r="DW329" s="60"/>
      <c r="DX329" s="60"/>
      <c r="DY329" s="60"/>
      <c r="DZ329" s="60"/>
      <c r="EA329" s="60"/>
      <c r="EB329" s="60"/>
      <c r="EC329" s="60"/>
      <c r="ED329" s="60"/>
      <c r="EE329" s="60"/>
      <c r="EF329" s="60"/>
      <c r="EG329" s="60"/>
      <c r="EH329" s="60"/>
      <c r="EI329" s="60"/>
      <c r="EJ329" s="60"/>
      <c r="EK329" s="60"/>
      <c r="EL329" s="60"/>
      <c r="EM329" s="60"/>
      <c r="EN329" s="60"/>
      <c r="EO329" s="60"/>
      <c r="EP329" s="60"/>
      <c r="EQ329" s="60"/>
      <c r="ER329" s="60"/>
      <c r="ES329" s="60"/>
      <c r="ET329" s="60"/>
      <c r="EU329" s="60"/>
      <c r="EV329" s="60"/>
      <c r="EW329" s="60"/>
      <c r="EX329" s="60"/>
      <c r="EY329" s="60"/>
      <c r="EZ329" s="60"/>
      <c r="FA329" s="60"/>
      <c r="FB329" s="60"/>
      <c r="FC329" s="60"/>
      <c r="FD329" s="60"/>
      <c r="FE329" s="60"/>
      <c r="FF329" s="60"/>
      <c r="FG329" s="60"/>
      <c r="FH329" s="60"/>
      <c r="FI329" s="60"/>
      <c r="FJ329" s="60"/>
      <c r="FK329" s="60"/>
      <c r="FL329" s="60"/>
      <c r="FM329" s="60"/>
      <c r="FN329" s="60"/>
      <c r="FO329" s="60"/>
      <c r="FP329" s="60"/>
      <c r="FQ329" s="60"/>
      <c r="FR329" s="60"/>
      <c r="FS329" s="60"/>
      <c r="FT329" s="60"/>
      <c r="FU329" s="60"/>
      <c r="FV329" s="60"/>
      <c r="FW329" s="60"/>
      <c r="FX329" s="60"/>
      <c r="FY329" s="60"/>
      <c r="FZ329" s="60"/>
      <c r="GA329" s="60"/>
      <c r="GB329" s="60"/>
      <c r="GC329" s="60"/>
      <c r="GD329" s="60"/>
      <c r="GE329" s="60"/>
      <c r="GF329" s="60"/>
      <c r="GG329" s="60"/>
      <c r="GH329" s="60"/>
      <c r="GI329" s="60"/>
      <c r="GJ329" s="60"/>
      <c r="GK329" s="60"/>
      <c r="GL329" s="60"/>
      <c r="GM329" s="60"/>
      <c r="GN329" s="60"/>
      <c r="GO329" s="60"/>
      <c r="GP329" s="60"/>
      <c r="GQ329" s="60"/>
      <c r="GR329" s="60"/>
      <c r="GS329" s="60"/>
      <c r="GT329" s="60"/>
      <c r="GU329" s="60"/>
      <c r="GV329" s="60"/>
      <c r="GW329" s="60"/>
      <c r="GX329" s="60"/>
      <c r="GY329" s="60"/>
      <c r="GZ329" s="60"/>
      <c r="HA329" s="60"/>
      <c r="HB329" s="60"/>
      <c r="HC329" s="60"/>
      <c r="HD329" s="60"/>
      <c r="HE329" s="60"/>
      <c r="HF329" s="60"/>
      <c r="HG329" s="60"/>
      <c r="HH329" s="60"/>
      <c r="HI329" s="60"/>
      <c r="HJ329" s="60"/>
      <c r="HK329" s="60"/>
      <c r="HL329" s="60"/>
      <c r="HM329" s="60"/>
      <c r="HN329" s="60"/>
      <c r="HO329" s="60"/>
    </row>
    <row r="330" spans="1:223" ht="12" customHeight="1" x14ac:dyDescent="0.35">
      <c r="A330" s="265" t="s">
        <v>202</v>
      </c>
      <c r="B330" s="266"/>
      <c r="C330" s="83">
        <v>0.92887202687401005</v>
      </c>
      <c r="D330" s="95">
        <v>1.1322792109599399E-9</v>
      </c>
      <c r="E330" s="61" t="s">
        <v>178</v>
      </c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  <c r="BE330" s="60"/>
      <c r="BF330" s="60"/>
      <c r="BG330" s="60"/>
      <c r="BH330" s="60"/>
      <c r="BI330" s="60"/>
      <c r="BJ330" s="60"/>
      <c r="BK330" s="60"/>
      <c r="BL330" s="60"/>
      <c r="BM330" s="60"/>
      <c r="BN330" s="60"/>
      <c r="BO330" s="60"/>
      <c r="BP330" s="60"/>
      <c r="BQ330" s="60"/>
      <c r="BR330" s="60"/>
      <c r="BS330" s="60"/>
      <c r="BT330" s="60"/>
      <c r="BU330" s="60"/>
      <c r="BV330" s="60"/>
      <c r="BW330" s="60"/>
      <c r="BX330" s="60"/>
      <c r="BY330" s="60"/>
      <c r="BZ330" s="60"/>
      <c r="CA330" s="60"/>
      <c r="CB330" s="60"/>
      <c r="CC330" s="60"/>
      <c r="CD330" s="60"/>
      <c r="CE330" s="60"/>
      <c r="CF330" s="60"/>
      <c r="CG330" s="60"/>
      <c r="CH330" s="60"/>
      <c r="CI330" s="60"/>
      <c r="CJ330" s="60"/>
      <c r="CK330" s="60"/>
      <c r="CL330" s="60"/>
      <c r="CM330" s="60"/>
      <c r="CN330" s="60"/>
      <c r="CO330" s="60"/>
      <c r="CP330" s="60"/>
      <c r="CQ330" s="60"/>
      <c r="CR330" s="60"/>
      <c r="CS330" s="60"/>
      <c r="CT330" s="60"/>
      <c r="CU330" s="60"/>
      <c r="CV330" s="60"/>
      <c r="CW330" s="60"/>
      <c r="CX330" s="60"/>
      <c r="CY330" s="60"/>
      <c r="CZ330" s="60"/>
      <c r="DA330" s="60"/>
      <c r="DB330" s="60"/>
      <c r="DC330" s="60"/>
      <c r="DD330" s="60"/>
      <c r="DE330" s="60"/>
      <c r="DF330" s="60"/>
      <c r="DG330" s="60"/>
      <c r="DH330" s="60"/>
      <c r="DI330" s="60"/>
      <c r="DJ330" s="60"/>
      <c r="DK330" s="60"/>
      <c r="DL330" s="60"/>
      <c r="DM330" s="60"/>
      <c r="DN330" s="60"/>
      <c r="DO330" s="60"/>
      <c r="DP330" s="60"/>
      <c r="DQ330" s="60"/>
      <c r="DR330" s="60"/>
      <c r="DS330" s="60"/>
      <c r="DT330" s="60"/>
      <c r="DU330" s="60"/>
      <c r="DV330" s="60"/>
      <c r="DW330" s="60"/>
      <c r="DX330" s="60"/>
      <c r="DY330" s="60"/>
      <c r="DZ330" s="60"/>
      <c r="EA330" s="60"/>
      <c r="EB330" s="60"/>
      <c r="EC330" s="60"/>
      <c r="ED330" s="60"/>
      <c r="EE330" s="60"/>
      <c r="EF330" s="60"/>
      <c r="EG330" s="60"/>
      <c r="EH330" s="60"/>
      <c r="EI330" s="60"/>
      <c r="EJ330" s="60"/>
      <c r="EK330" s="60"/>
      <c r="EL330" s="60"/>
      <c r="EM330" s="60"/>
      <c r="EN330" s="60"/>
      <c r="EO330" s="60"/>
      <c r="EP330" s="60"/>
      <c r="EQ330" s="60"/>
      <c r="ER330" s="60"/>
      <c r="ES330" s="60"/>
      <c r="ET330" s="60"/>
      <c r="EU330" s="60"/>
      <c r="EV330" s="60"/>
      <c r="EW330" s="60"/>
      <c r="EX330" s="60"/>
      <c r="EY330" s="60"/>
      <c r="EZ330" s="60"/>
      <c r="FA330" s="60"/>
      <c r="FB330" s="60"/>
      <c r="FC330" s="60"/>
      <c r="FD330" s="60"/>
      <c r="FE330" s="60"/>
      <c r="FF330" s="60"/>
      <c r="FG330" s="60"/>
      <c r="FH330" s="60"/>
      <c r="FI330" s="60"/>
      <c r="FJ330" s="60"/>
      <c r="FK330" s="60"/>
      <c r="FL330" s="60"/>
      <c r="FM330" s="60"/>
      <c r="FN330" s="60"/>
      <c r="FO330" s="60"/>
      <c r="FP330" s="60"/>
      <c r="FQ330" s="60"/>
      <c r="FR330" s="60"/>
      <c r="FS330" s="60"/>
      <c r="FT330" s="60"/>
      <c r="FU330" s="60"/>
      <c r="FV330" s="60"/>
      <c r="FW330" s="60"/>
      <c r="FX330" s="60"/>
      <c r="FY330" s="60"/>
      <c r="FZ330" s="60"/>
      <c r="GA330" s="60"/>
      <c r="GB330" s="60"/>
      <c r="GC330" s="60"/>
      <c r="GD330" s="60"/>
      <c r="GE330" s="60"/>
      <c r="GF330" s="60"/>
      <c r="GG330" s="60"/>
      <c r="GH330" s="60"/>
      <c r="GI330" s="60"/>
      <c r="GJ330" s="60"/>
      <c r="GK330" s="60"/>
      <c r="GL330" s="60"/>
      <c r="GM330" s="60"/>
      <c r="GN330" s="60"/>
      <c r="GO330" s="60"/>
      <c r="GP330" s="60"/>
      <c r="GQ330" s="60"/>
      <c r="GR330" s="60"/>
      <c r="GS330" s="60"/>
      <c r="GT330" s="60"/>
      <c r="GU330" s="60"/>
      <c r="GV330" s="60"/>
      <c r="GW330" s="60"/>
      <c r="GX330" s="60"/>
      <c r="GY330" s="60"/>
      <c r="GZ330" s="60"/>
      <c r="HA330" s="60"/>
      <c r="HB330" s="60"/>
      <c r="HC330" s="60"/>
      <c r="HD330" s="60"/>
      <c r="HE330" s="60"/>
      <c r="HF330" s="60"/>
      <c r="HG330" s="60"/>
      <c r="HH330" s="60"/>
      <c r="HI330" s="60"/>
      <c r="HJ330" s="60"/>
      <c r="HK330" s="60"/>
      <c r="HL330" s="60"/>
      <c r="HM330" s="60"/>
      <c r="HN330" s="60"/>
      <c r="HO330" s="60"/>
    </row>
    <row r="331" spans="1:223" ht="12" customHeight="1" x14ac:dyDescent="0.35">
      <c r="A331" s="249" t="s">
        <v>203</v>
      </c>
      <c r="B331" s="250"/>
      <c r="C331" s="83">
        <v>0.92025566395963698</v>
      </c>
      <c r="D331" s="95">
        <v>3.2045882059072998E-9</v>
      </c>
      <c r="E331" s="61" t="s">
        <v>178</v>
      </c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  <c r="BE331" s="60"/>
      <c r="BF331" s="60"/>
      <c r="BG331" s="60"/>
      <c r="BH331" s="60"/>
      <c r="BI331" s="60"/>
      <c r="BJ331" s="60"/>
      <c r="BK331" s="60"/>
      <c r="BL331" s="60"/>
      <c r="BM331" s="60"/>
      <c r="BN331" s="60"/>
      <c r="BO331" s="60"/>
      <c r="BP331" s="60"/>
      <c r="BQ331" s="60"/>
      <c r="BR331" s="60"/>
      <c r="BS331" s="60"/>
      <c r="BT331" s="60"/>
      <c r="BU331" s="60"/>
      <c r="BV331" s="60"/>
      <c r="BW331" s="60"/>
      <c r="BX331" s="60"/>
      <c r="BY331" s="60"/>
      <c r="BZ331" s="60"/>
      <c r="CA331" s="60"/>
      <c r="CB331" s="60"/>
      <c r="CC331" s="60"/>
      <c r="CD331" s="60"/>
      <c r="CE331" s="60"/>
      <c r="CF331" s="60"/>
      <c r="CG331" s="60"/>
      <c r="CH331" s="60"/>
      <c r="CI331" s="60"/>
      <c r="CJ331" s="60"/>
      <c r="CK331" s="60"/>
      <c r="CL331" s="60"/>
      <c r="CM331" s="60"/>
      <c r="CN331" s="60"/>
      <c r="CO331" s="60"/>
      <c r="CP331" s="60"/>
      <c r="CQ331" s="60"/>
      <c r="CR331" s="60"/>
      <c r="CS331" s="60"/>
      <c r="CT331" s="60"/>
      <c r="CU331" s="60"/>
      <c r="CV331" s="60"/>
      <c r="CW331" s="60"/>
      <c r="CX331" s="60"/>
      <c r="CY331" s="60"/>
      <c r="CZ331" s="60"/>
      <c r="DA331" s="60"/>
      <c r="DB331" s="60"/>
      <c r="DC331" s="60"/>
      <c r="DD331" s="60"/>
      <c r="DE331" s="60"/>
      <c r="DF331" s="60"/>
      <c r="DG331" s="60"/>
      <c r="DH331" s="60"/>
      <c r="DI331" s="60"/>
      <c r="DJ331" s="60"/>
      <c r="DK331" s="60"/>
      <c r="DL331" s="60"/>
      <c r="DM331" s="60"/>
      <c r="DN331" s="60"/>
      <c r="DO331" s="60"/>
      <c r="DP331" s="60"/>
      <c r="DQ331" s="60"/>
      <c r="DR331" s="60"/>
      <c r="DS331" s="60"/>
      <c r="DT331" s="60"/>
      <c r="DU331" s="60"/>
      <c r="DV331" s="60"/>
      <c r="DW331" s="60"/>
      <c r="DX331" s="60"/>
      <c r="DY331" s="60"/>
      <c r="DZ331" s="60"/>
      <c r="EA331" s="60"/>
      <c r="EB331" s="60"/>
      <c r="EC331" s="60"/>
      <c r="ED331" s="60"/>
      <c r="EE331" s="60"/>
      <c r="EF331" s="60"/>
      <c r="EG331" s="60"/>
      <c r="EH331" s="60"/>
      <c r="EI331" s="60"/>
      <c r="EJ331" s="60"/>
      <c r="EK331" s="60"/>
      <c r="EL331" s="60"/>
      <c r="EM331" s="60"/>
      <c r="EN331" s="60"/>
      <c r="EO331" s="60"/>
      <c r="EP331" s="60"/>
      <c r="EQ331" s="60"/>
      <c r="ER331" s="60"/>
      <c r="ES331" s="60"/>
      <c r="ET331" s="60"/>
      <c r="EU331" s="60"/>
      <c r="EV331" s="60"/>
      <c r="EW331" s="60"/>
      <c r="EX331" s="60"/>
      <c r="EY331" s="60"/>
      <c r="EZ331" s="60"/>
      <c r="FA331" s="60"/>
      <c r="FB331" s="60"/>
      <c r="FC331" s="60"/>
      <c r="FD331" s="60"/>
      <c r="FE331" s="60"/>
      <c r="FF331" s="60"/>
      <c r="FG331" s="60"/>
      <c r="FH331" s="60"/>
      <c r="FI331" s="60"/>
      <c r="FJ331" s="60"/>
      <c r="FK331" s="60"/>
      <c r="FL331" s="60"/>
      <c r="FM331" s="60"/>
      <c r="FN331" s="60"/>
      <c r="FO331" s="60"/>
      <c r="FP331" s="60"/>
      <c r="FQ331" s="60"/>
      <c r="FR331" s="60"/>
      <c r="FS331" s="60"/>
      <c r="FT331" s="60"/>
      <c r="FU331" s="60"/>
      <c r="FV331" s="60"/>
      <c r="FW331" s="60"/>
      <c r="FX331" s="60"/>
      <c r="FY331" s="60"/>
      <c r="FZ331" s="60"/>
      <c r="GA331" s="60"/>
      <c r="GB331" s="60"/>
      <c r="GC331" s="60"/>
      <c r="GD331" s="60"/>
      <c r="GE331" s="60"/>
      <c r="GF331" s="60"/>
      <c r="GG331" s="60"/>
      <c r="GH331" s="60"/>
      <c r="GI331" s="60"/>
      <c r="GJ331" s="60"/>
      <c r="GK331" s="60"/>
      <c r="GL331" s="60"/>
      <c r="GM331" s="60"/>
      <c r="GN331" s="60"/>
      <c r="GO331" s="60"/>
      <c r="GP331" s="60"/>
      <c r="GQ331" s="60"/>
      <c r="GR331" s="60"/>
      <c r="GS331" s="60"/>
      <c r="GT331" s="60"/>
      <c r="GU331" s="60"/>
      <c r="GV331" s="60"/>
      <c r="GW331" s="60"/>
      <c r="GX331" s="60"/>
      <c r="GY331" s="60"/>
      <c r="GZ331" s="60"/>
      <c r="HA331" s="60"/>
      <c r="HB331" s="60"/>
      <c r="HC331" s="60"/>
      <c r="HD331" s="60"/>
      <c r="HE331" s="60"/>
      <c r="HF331" s="60"/>
      <c r="HG331" s="60"/>
      <c r="HH331" s="60"/>
      <c r="HI331" s="60"/>
      <c r="HJ331" s="60"/>
      <c r="HK331" s="60"/>
      <c r="HL331" s="60"/>
      <c r="HM331" s="60"/>
      <c r="HN331" s="60"/>
      <c r="HO331" s="60"/>
    </row>
    <row r="332" spans="1:223" ht="12" customHeight="1" x14ac:dyDescent="0.35">
      <c r="A332" s="249" t="s">
        <v>204</v>
      </c>
      <c r="B332" s="250"/>
      <c r="C332" s="83">
        <v>2.0759187581908001</v>
      </c>
      <c r="D332" s="95">
        <v>2.7190788356402598E-5</v>
      </c>
      <c r="E332" s="61" t="s">
        <v>178</v>
      </c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  <c r="BE332" s="60"/>
      <c r="BF332" s="60"/>
      <c r="BG332" s="60"/>
      <c r="BH332" s="60"/>
      <c r="BI332" s="60"/>
      <c r="BJ332" s="60"/>
      <c r="BK332" s="60"/>
      <c r="BL332" s="60"/>
      <c r="BM332" s="60"/>
      <c r="BN332" s="60"/>
      <c r="BO332" s="60"/>
      <c r="BP332" s="60"/>
      <c r="BQ332" s="60"/>
      <c r="BR332" s="60"/>
      <c r="BS332" s="60"/>
      <c r="BT332" s="60"/>
      <c r="BU332" s="60"/>
      <c r="BV332" s="60"/>
      <c r="BW332" s="60"/>
      <c r="BX332" s="60"/>
      <c r="BY332" s="60"/>
      <c r="BZ332" s="60"/>
      <c r="CA332" s="60"/>
      <c r="CB332" s="60"/>
      <c r="CC332" s="60"/>
      <c r="CD332" s="60"/>
      <c r="CE332" s="60"/>
      <c r="CF332" s="60"/>
      <c r="CG332" s="60"/>
      <c r="CH332" s="60"/>
      <c r="CI332" s="60"/>
      <c r="CJ332" s="60"/>
      <c r="CK332" s="60"/>
      <c r="CL332" s="60"/>
      <c r="CM332" s="60"/>
      <c r="CN332" s="60"/>
      <c r="CO332" s="60"/>
      <c r="CP332" s="60"/>
      <c r="CQ332" s="60"/>
      <c r="CR332" s="60"/>
      <c r="CS332" s="60"/>
      <c r="CT332" s="60"/>
      <c r="CU332" s="60"/>
      <c r="CV332" s="60"/>
      <c r="CW332" s="60"/>
      <c r="CX332" s="60"/>
      <c r="CY332" s="60"/>
      <c r="CZ332" s="60"/>
      <c r="DA332" s="60"/>
      <c r="DB332" s="60"/>
      <c r="DC332" s="60"/>
      <c r="DD332" s="60"/>
      <c r="DE332" s="60"/>
      <c r="DF332" s="60"/>
      <c r="DG332" s="60"/>
      <c r="DH332" s="60"/>
      <c r="DI332" s="60"/>
      <c r="DJ332" s="60"/>
      <c r="DK332" s="60"/>
      <c r="DL332" s="60"/>
      <c r="DM332" s="60"/>
      <c r="DN332" s="60"/>
      <c r="DO332" s="60"/>
      <c r="DP332" s="60"/>
      <c r="DQ332" s="60"/>
      <c r="DR332" s="60"/>
      <c r="DS332" s="60"/>
      <c r="DT332" s="60"/>
      <c r="DU332" s="60"/>
      <c r="DV332" s="60"/>
      <c r="DW332" s="60"/>
      <c r="DX332" s="60"/>
      <c r="DY332" s="60"/>
      <c r="DZ332" s="60"/>
      <c r="EA332" s="60"/>
      <c r="EB332" s="60"/>
      <c r="EC332" s="60"/>
      <c r="ED332" s="60"/>
      <c r="EE332" s="60"/>
      <c r="EF332" s="60"/>
      <c r="EG332" s="60"/>
      <c r="EH332" s="60"/>
      <c r="EI332" s="60"/>
      <c r="EJ332" s="60"/>
      <c r="EK332" s="60"/>
      <c r="EL332" s="60"/>
      <c r="EM332" s="60"/>
      <c r="EN332" s="60"/>
      <c r="EO332" s="60"/>
      <c r="EP332" s="60"/>
      <c r="EQ332" s="60"/>
      <c r="ER332" s="60"/>
      <c r="ES332" s="60"/>
      <c r="ET332" s="60"/>
      <c r="EU332" s="60"/>
      <c r="EV332" s="60"/>
      <c r="EW332" s="60"/>
      <c r="EX332" s="60"/>
      <c r="EY332" s="60"/>
      <c r="EZ332" s="60"/>
      <c r="FA332" s="60"/>
      <c r="FB332" s="60"/>
      <c r="FC332" s="60"/>
      <c r="FD332" s="60"/>
      <c r="FE332" s="60"/>
      <c r="FF332" s="60"/>
      <c r="FG332" s="60"/>
      <c r="FH332" s="60"/>
      <c r="FI332" s="60"/>
      <c r="FJ332" s="60"/>
      <c r="FK332" s="60"/>
      <c r="FL332" s="60"/>
      <c r="FM332" s="60"/>
      <c r="FN332" s="60"/>
      <c r="FO332" s="60"/>
      <c r="FP332" s="60"/>
      <c r="FQ332" s="60"/>
      <c r="FR332" s="60"/>
      <c r="FS332" s="60"/>
      <c r="FT332" s="60"/>
      <c r="FU332" s="60"/>
      <c r="FV332" s="60"/>
      <c r="FW332" s="60"/>
      <c r="FX332" s="60"/>
      <c r="FY332" s="60"/>
      <c r="FZ332" s="60"/>
      <c r="GA332" s="60"/>
      <c r="GB332" s="60"/>
      <c r="GC332" s="60"/>
      <c r="GD332" s="60"/>
      <c r="GE332" s="60"/>
      <c r="GF332" s="60"/>
      <c r="GG332" s="60"/>
      <c r="GH332" s="60"/>
      <c r="GI332" s="60"/>
      <c r="GJ332" s="60"/>
      <c r="GK332" s="60"/>
      <c r="GL332" s="60"/>
      <c r="GM332" s="60"/>
      <c r="GN332" s="60"/>
      <c r="GO332" s="60"/>
      <c r="GP332" s="60"/>
      <c r="GQ332" s="60"/>
      <c r="GR332" s="60"/>
      <c r="GS332" s="60"/>
      <c r="GT332" s="60"/>
      <c r="GU332" s="60"/>
      <c r="GV332" s="60"/>
      <c r="GW332" s="60"/>
      <c r="GX332" s="60"/>
      <c r="GY332" s="60"/>
      <c r="GZ332" s="60"/>
      <c r="HA332" s="60"/>
      <c r="HB332" s="60"/>
      <c r="HC332" s="60"/>
      <c r="HD332" s="60"/>
      <c r="HE332" s="60"/>
      <c r="HF332" s="60"/>
      <c r="HG332" s="60"/>
      <c r="HH332" s="60"/>
      <c r="HI332" s="60"/>
      <c r="HJ332" s="60"/>
      <c r="HK332" s="60"/>
      <c r="HL332" s="60"/>
      <c r="HM332" s="60"/>
      <c r="HN332" s="60"/>
      <c r="HO332" s="60"/>
    </row>
    <row r="333" spans="1:223" ht="12" customHeight="1" x14ac:dyDescent="0.35">
      <c r="A333" s="249" t="s">
        <v>205</v>
      </c>
      <c r="B333" s="250"/>
      <c r="C333" s="83">
        <v>0.31873327087932202</v>
      </c>
      <c r="D333" s="83">
        <v>2.0026644783551799E-4</v>
      </c>
      <c r="E333" s="61" t="s">
        <v>178</v>
      </c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  <c r="BE333" s="60"/>
      <c r="BF333" s="60"/>
      <c r="BG333" s="60"/>
      <c r="BH333" s="60"/>
      <c r="BI333" s="60"/>
      <c r="BJ333" s="60"/>
      <c r="BK333" s="60"/>
      <c r="BL333" s="60"/>
      <c r="BM333" s="60"/>
      <c r="BN333" s="60"/>
      <c r="BO333" s="60"/>
      <c r="BP333" s="60"/>
      <c r="BQ333" s="60"/>
      <c r="BR333" s="60"/>
      <c r="BS333" s="60"/>
      <c r="BT333" s="60"/>
      <c r="BU333" s="60"/>
      <c r="BV333" s="60"/>
      <c r="BW333" s="60"/>
      <c r="BX333" s="60"/>
      <c r="BY333" s="60"/>
      <c r="BZ333" s="60"/>
      <c r="CA333" s="60"/>
      <c r="CB333" s="60"/>
      <c r="CC333" s="60"/>
      <c r="CD333" s="60"/>
      <c r="CE333" s="60"/>
      <c r="CF333" s="60"/>
      <c r="CG333" s="60"/>
      <c r="CH333" s="60"/>
      <c r="CI333" s="60"/>
      <c r="CJ333" s="60"/>
      <c r="CK333" s="60"/>
      <c r="CL333" s="60"/>
      <c r="CM333" s="60"/>
      <c r="CN333" s="60"/>
      <c r="CO333" s="60"/>
      <c r="CP333" s="60"/>
      <c r="CQ333" s="60"/>
      <c r="CR333" s="60"/>
      <c r="CS333" s="60"/>
      <c r="CT333" s="60"/>
      <c r="CU333" s="60"/>
      <c r="CV333" s="60"/>
      <c r="CW333" s="60"/>
      <c r="CX333" s="60"/>
      <c r="CY333" s="60"/>
      <c r="CZ333" s="60"/>
      <c r="DA333" s="60"/>
      <c r="DB333" s="60"/>
      <c r="DC333" s="60"/>
      <c r="DD333" s="60"/>
      <c r="DE333" s="60"/>
      <c r="DF333" s="60"/>
      <c r="DG333" s="60"/>
      <c r="DH333" s="60"/>
      <c r="DI333" s="60"/>
      <c r="DJ333" s="60"/>
      <c r="DK333" s="60"/>
      <c r="DL333" s="60"/>
      <c r="DM333" s="60"/>
      <c r="DN333" s="60"/>
      <c r="DO333" s="60"/>
      <c r="DP333" s="60"/>
      <c r="DQ333" s="60"/>
      <c r="DR333" s="60"/>
      <c r="DS333" s="60"/>
      <c r="DT333" s="60"/>
      <c r="DU333" s="60"/>
      <c r="DV333" s="60"/>
      <c r="DW333" s="60"/>
      <c r="DX333" s="60"/>
      <c r="DY333" s="60"/>
      <c r="DZ333" s="60"/>
      <c r="EA333" s="60"/>
      <c r="EB333" s="60"/>
      <c r="EC333" s="60"/>
      <c r="ED333" s="60"/>
      <c r="EE333" s="60"/>
      <c r="EF333" s="60"/>
      <c r="EG333" s="60"/>
      <c r="EH333" s="60"/>
      <c r="EI333" s="60"/>
      <c r="EJ333" s="60"/>
      <c r="EK333" s="60"/>
      <c r="EL333" s="60"/>
      <c r="EM333" s="60"/>
      <c r="EN333" s="60"/>
      <c r="EO333" s="60"/>
      <c r="EP333" s="60"/>
      <c r="EQ333" s="60"/>
      <c r="ER333" s="60"/>
      <c r="ES333" s="60"/>
      <c r="ET333" s="60"/>
      <c r="EU333" s="60"/>
      <c r="EV333" s="60"/>
      <c r="EW333" s="60"/>
      <c r="EX333" s="60"/>
      <c r="EY333" s="60"/>
      <c r="EZ333" s="60"/>
      <c r="FA333" s="60"/>
      <c r="FB333" s="60"/>
      <c r="FC333" s="60"/>
      <c r="FD333" s="60"/>
      <c r="FE333" s="60"/>
      <c r="FF333" s="60"/>
      <c r="FG333" s="60"/>
      <c r="FH333" s="60"/>
      <c r="FI333" s="60"/>
      <c r="FJ333" s="60"/>
      <c r="FK333" s="60"/>
      <c r="FL333" s="60"/>
      <c r="FM333" s="60"/>
      <c r="FN333" s="60"/>
      <c r="FO333" s="60"/>
      <c r="FP333" s="60"/>
      <c r="FQ333" s="60"/>
      <c r="FR333" s="60"/>
      <c r="FS333" s="60"/>
      <c r="FT333" s="60"/>
      <c r="FU333" s="60"/>
      <c r="FV333" s="60"/>
      <c r="FW333" s="60"/>
      <c r="FX333" s="60"/>
      <c r="FY333" s="60"/>
      <c r="FZ333" s="60"/>
      <c r="GA333" s="60"/>
      <c r="GB333" s="60"/>
      <c r="GC333" s="60"/>
      <c r="GD333" s="60"/>
      <c r="GE333" s="60"/>
      <c r="GF333" s="60"/>
      <c r="GG333" s="60"/>
      <c r="GH333" s="60"/>
      <c r="GI333" s="60"/>
      <c r="GJ333" s="60"/>
      <c r="GK333" s="60"/>
      <c r="GL333" s="60"/>
      <c r="GM333" s="60"/>
      <c r="GN333" s="60"/>
      <c r="GO333" s="60"/>
      <c r="GP333" s="60"/>
      <c r="GQ333" s="60"/>
      <c r="GR333" s="60"/>
      <c r="GS333" s="60"/>
      <c r="GT333" s="60"/>
      <c r="GU333" s="60"/>
      <c r="GV333" s="60"/>
      <c r="GW333" s="60"/>
      <c r="GX333" s="60"/>
      <c r="GY333" s="60"/>
      <c r="GZ333" s="60"/>
      <c r="HA333" s="60"/>
      <c r="HB333" s="60"/>
      <c r="HC333" s="60"/>
      <c r="HD333" s="60"/>
      <c r="HE333" s="60"/>
      <c r="HF333" s="60"/>
      <c r="HG333" s="60"/>
      <c r="HH333" s="60"/>
      <c r="HI333" s="60"/>
      <c r="HJ333" s="60"/>
      <c r="HK333" s="60"/>
      <c r="HL333" s="60"/>
      <c r="HM333" s="60"/>
      <c r="HN333" s="60"/>
      <c r="HO333" s="60"/>
    </row>
    <row r="334" spans="1:223" ht="12" customHeight="1" x14ac:dyDescent="0.35">
      <c r="A334" s="249" t="s">
        <v>206</v>
      </c>
      <c r="B334" s="250"/>
      <c r="C334" s="83">
        <v>0.10635145874969899</v>
      </c>
      <c r="D334" s="83">
        <v>7.2273331534593501E-3</v>
      </c>
      <c r="E334" s="61" t="s">
        <v>178</v>
      </c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  <c r="BE334" s="60"/>
      <c r="BF334" s="60"/>
      <c r="BG334" s="60"/>
      <c r="BH334" s="60"/>
      <c r="BI334" s="60"/>
      <c r="BJ334" s="60"/>
      <c r="BK334" s="60"/>
      <c r="BL334" s="60"/>
      <c r="BM334" s="60"/>
      <c r="BN334" s="60"/>
      <c r="BO334" s="60"/>
      <c r="BP334" s="60"/>
      <c r="BQ334" s="60"/>
      <c r="BR334" s="60"/>
      <c r="BS334" s="60"/>
      <c r="BT334" s="60"/>
      <c r="BU334" s="60"/>
      <c r="BV334" s="60"/>
      <c r="BW334" s="60"/>
      <c r="BX334" s="60"/>
      <c r="BY334" s="60"/>
      <c r="BZ334" s="60"/>
      <c r="CA334" s="60"/>
      <c r="CB334" s="60"/>
      <c r="CC334" s="60"/>
      <c r="CD334" s="60"/>
      <c r="CE334" s="60"/>
      <c r="CF334" s="60"/>
      <c r="CG334" s="60"/>
      <c r="CH334" s="60"/>
      <c r="CI334" s="60"/>
      <c r="CJ334" s="60"/>
      <c r="CK334" s="60"/>
      <c r="CL334" s="60"/>
      <c r="CM334" s="60"/>
      <c r="CN334" s="60"/>
      <c r="CO334" s="60"/>
      <c r="CP334" s="60"/>
      <c r="CQ334" s="60"/>
      <c r="CR334" s="60"/>
      <c r="CS334" s="60"/>
      <c r="CT334" s="60"/>
      <c r="CU334" s="60"/>
      <c r="CV334" s="60"/>
      <c r="CW334" s="60"/>
      <c r="CX334" s="60"/>
      <c r="CY334" s="60"/>
      <c r="CZ334" s="60"/>
      <c r="DA334" s="60"/>
      <c r="DB334" s="60"/>
      <c r="DC334" s="60"/>
      <c r="DD334" s="60"/>
      <c r="DE334" s="60"/>
      <c r="DF334" s="60"/>
      <c r="DG334" s="60"/>
      <c r="DH334" s="60"/>
      <c r="DI334" s="60"/>
      <c r="DJ334" s="60"/>
      <c r="DK334" s="60"/>
      <c r="DL334" s="60"/>
      <c r="DM334" s="60"/>
      <c r="DN334" s="60"/>
      <c r="DO334" s="60"/>
      <c r="DP334" s="60"/>
      <c r="DQ334" s="60"/>
      <c r="DR334" s="60"/>
      <c r="DS334" s="60"/>
      <c r="DT334" s="60"/>
      <c r="DU334" s="60"/>
      <c r="DV334" s="60"/>
      <c r="DW334" s="60"/>
      <c r="DX334" s="60"/>
      <c r="DY334" s="60"/>
      <c r="DZ334" s="60"/>
      <c r="EA334" s="60"/>
      <c r="EB334" s="60"/>
      <c r="EC334" s="60"/>
      <c r="ED334" s="60"/>
      <c r="EE334" s="60"/>
      <c r="EF334" s="60"/>
      <c r="EG334" s="60"/>
      <c r="EH334" s="60"/>
      <c r="EI334" s="60"/>
      <c r="EJ334" s="60"/>
      <c r="EK334" s="60"/>
      <c r="EL334" s="60"/>
      <c r="EM334" s="60"/>
      <c r="EN334" s="60"/>
      <c r="EO334" s="60"/>
      <c r="EP334" s="60"/>
      <c r="EQ334" s="60"/>
      <c r="ER334" s="60"/>
      <c r="ES334" s="60"/>
      <c r="ET334" s="60"/>
      <c r="EU334" s="60"/>
      <c r="EV334" s="60"/>
      <c r="EW334" s="60"/>
      <c r="EX334" s="60"/>
      <c r="EY334" s="60"/>
      <c r="EZ334" s="60"/>
      <c r="FA334" s="60"/>
      <c r="FB334" s="60"/>
      <c r="FC334" s="60"/>
      <c r="FD334" s="60"/>
      <c r="FE334" s="60"/>
      <c r="FF334" s="60"/>
      <c r="FG334" s="60"/>
      <c r="FH334" s="60"/>
      <c r="FI334" s="60"/>
      <c r="FJ334" s="60"/>
      <c r="FK334" s="60"/>
      <c r="FL334" s="60"/>
      <c r="FM334" s="60"/>
      <c r="FN334" s="60"/>
      <c r="FO334" s="60"/>
      <c r="FP334" s="60"/>
      <c r="FQ334" s="60"/>
      <c r="FR334" s="60"/>
      <c r="FS334" s="60"/>
      <c r="FT334" s="60"/>
      <c r="FU334" s="60"/>
      <c r="FV334" s="60"/>
      <c r="FW334" s="60"/>
      <c r="FX334" s="60"/>
      <c r="FY334" s="60"/>
      <c r="FZ334" s="60"/>
      <c r="GA334" s="60"/>
      <c r="GB334" s="60"/>
      <c r="GC334" s="60"/>
      <c r="GD334" s="60"/>
      <c r="GE334" s="60"/>
      <c r="GF334" s="60"/>
      <c r="GG334" s="60"/>
      <c r="GH334" s="60"/>
      <c r="GI334" s="60"/>
      <c r="GJ334" s="60"/>
      <c r="GK334" s="60"/>
      <c r="GL334" s="60"/>
      <c r="GM334" s="60"/>
      <c r="GN334" s="60"/>
      <c r="GO334" s="60"/>
      <c r="GP334" s="60"/>
      <c r="GQ334" s="60"/>
      <c r="GR334" s="60"/>
      <c r="GS334" s="60"/>
      <c r="GT334" s="60"/>
      <c r="GU334" s="60"/>
      <c r="GV334" s="60"/>
      <c r="GW334" s="60"/>
      <c r="GX334" s="60"/>
      <c r="GY334" s="60"/>
      <c r="GZ334" s="60"/>
      <c r="HA334" s="60"/>
      <c r="HB334" s="60"/>
      <c r="HC334" s="60"/>
      <c r="HD334" s="60"/>
      <c r="HE334" s="60"/>
      <c r="HF334" s="60"/>
      <c r="HG334" s="60"/>
      <c r="HH334" s="60"/>
      <c r="HI334" s="60"/>
      <c r="HJ334" s="60"/>
      <c r="HK334" s="60"/>
      <c r="HL334" s="60"/>
      <c r="HM334" s="60"/>
      <c r="HN334" s="60"/>
      <c r="HO334" s="60"/>
    </row>
    <row r="335" spans="1:223" ht="12" customHeight="1" x14ac:dyDescent="0.35">
      <c r="A335" s="249" t="s">
        <v>207</v>
      </c>
      <c r="B335" s="250"/>
      <c r="C335" s="83">
        <v>4.0872905222808402</v>
      </c>
      <c r="D335" s="95">
        <v>4.3644044615875899E-5</v>
      </c>
      <c r="E335" s="61" t="s">
        <v>178</v>
      </c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  <c r="BE335" s="60"/>
      <c r="BF335" s="60"/>
      <c r="BG335" s="60"/>
      <c r="BH335" s="60"/>
      <c r="BI335" s="60"/>
      <c r="BJ335" s="60"/>
      <c r="BK335" s="60"/>
      <c r="BL335" s="60"/>
      <c r="BM335" s="60"/>
      <c r="BN335" s="60"/>
      <c r="BO335" s="60"/>
      <c r="BP335" s="60"/>
      <c r="BQ335" s="60"/>
      <c r="BR335" s="60"/>
      <c r="BS335" s="60"/>
      <c r="BT335" s="60"/>
      <c r="BU335" s="60"/>
      <c r="BV335" s="60"/>
      <c r="BW335" s="60"/>
      <c r="BX335" s="60"/>
      <c r="BY335" s="60"/>
      <c r="BZ335" s="60"/>
      <c r="CA335" s="60"/>
      <c r="CB335" s="60"/>
      <c r="CC335" s="60"/>
      <c r="CD335" s="60"/>
      <c r="CE335" s="60"/>
      <c r="CF335" s="60"/>
      <c r="CG335" s="60"/>
      <c r="CH335" s="60"/>
      <c r="CI335" s="60"/>
      <c r="CJ335" s="60"/>
      <c r="CK335" s="60"/>
      <c r="CL335" s="60"/>
      <c r="CM335" s="60"/>
      <c r="CN335" s="60"/>
      <c r="CO335" s="60"/>
      <c r="CP335" s="60"/>
      <c r="CQ335" s="60"/>
      <c r="CR335" s="60"/>
      <c r="CS335" s="60"/>
      <c r="CT335" s="60"/>
      <c r="CU335" s="60"/>
      <c r="CV335" s="60"/>
      <c r="CW335" s="60"/>
      <c r="CX335" s="60"/>
      <c r="CY335" s="60"/>
      <c r="CZ335" s="60"/>
      <c r="DA335" s="60"/>
      <c r="DB335" s="60"/>
      <c r="DC335" s="60"/>
      <c r="DD335" s="60"/>
      <c r="DE335" s="60"/>
      <c r="DF335" s="60"/>
      <c r="DG335" s="60"/>
      <c r="DH335" s="60"/>
      <c r="DI335" s="60"/>
      <c r="DJ335" s="60"/>
      <c r="DK335" s="60"/>
      <c r="DL335" s="60"/>
      <c r="DM335" s="60"/>
      <c r="DN335" s="60"/>
      <c r="DO335" s="60"/>
      <c r="DP335" s="60"/>
      <c r="DQ335" s="60"/>
      <c r="DR335" s="60"/>
      <c r="DS335" s="60"/>
      <c r="DT335" s="60"/>
      <c r="DU335" s="60"/>
      <c r="DV335" s="60"/>
      <c r="DW335" s="60"/>
      <c r="DX335" s="60"/>
      <c r="DY335" s="60"/>
      <c r="DZ335" s="60"/>
      <c r="EA335" s="60"/>
      <c r="EB335" s="60"/>
      <c r="EC335" s="60"/>
      <c r="ED335" s="60"/>
      <c r="EE335" s="60"/>
      <c r="EF335" s="60"/>
      <c r="EG335" s="60"/>
      <c r="EH335" s="60"/>
      <c r="EI335" s="60"/>
      <c r="EJ335" s="60"/>
      <c r="EK335" s="60"/>
      <c r="EL335" s="60"/>
      <c r="EM335" s="60"/>
      <c r="EN335" s="60"/>
      <c r="EO335" s="60"/>
      <c r="EP335" s="60"/>
      <c r="EQ335" s="60"/>
      <c r="ER335" s="60"/>
      <c r="ES335" s="60"/>
      <c r="ET335" s="60"/>
      <c r="EU335" s="60"/>
      <c r="EV335" s="60"/>
      <c r="EW335" s="60"/>
      <c r="EX335" s="60"/>
      <c r="EY335" s="60"/>
      <c r="EZ335" s="60"/>
      <c r="FA335" s="60"/>
      <c r="FB335" s="60"/>
      <c r="FC335" s="60"/>
      <c r="FD335" s="60"/>
      <c r="FE335" s="60"/>
      <c r="FF335" s="60"/>
      <c r="FG335" s="60"/>
      <c r="FH335" s="60"/>
      <c r="FI335" s="60"/>
      <c r="FJ335" s="60"/>
      <c r="FK335" s="60"/>
      <c r="FL335" s="60"/>
      <c r="FM335" s="60"/>
      <c r="FN335" s="60"/>
      <c r="FO335" s="60"/>
      <c r="FP335" s="60"/>
      <c r="FQ335" s="60"/>
      <c r="FR335" s="60"/>
      <c r="FS335" s="60"/>
      <c r="FT335" s="60"/>
      <c r="FU335" s="60"/>
      <c r="FV335" s="60"/>
      <c r="FW335" s="60"/>
      <c r="FX335" s="60"/>
      <c r="FY335" s="60"/>
      <c r="FZ335" s="60"/>
      <c r="GA335" s="60"/>
      <c r="GB335" s="60"/>
      <c r="GC335" s="60"/>
      <c r="GD335" s="60"/>
      <c r="GE335" s="60"/>
      <c r="GF335" s="60"/>
      <c r="GG335" s="60"/>
      <c r="GH335" s="60"/>
      <c r="GI335" s="60"/>
      <c r="GJ335" s="60"/>
      <c r="GK335" s="60"/>
      <c r="GL335" s="60"/>
      <c r="GM335" s="60"/>
      <c r="GN335" s="60"/>
      <c r="GO335" s="60"/>
      <c r="GP335" s="60"/>
      <c r="GQ335" s="60"/>
      <c r="GR335" s="60"/>
      <c r="GS335" s="60"/>
      <c r="GT335" s="60"/>
      <c r="GU335" s="60"/>
      <c r="GV335" s="60"/>
      <c r="GW335" s="60"/>
      <c r="GX335" s="60"/>
      <c r="GY335" s="60"/>
      <c r="GZ335" s="60"/>
      <c r="HA335" s="60"/>
      <c r="HB335" s="60"/>
      <c r="HC335" s="60"/>
      <c r="HD335" s="60"/>
      <c r="HE335" s="60"/>
      <c r="HF335" s="60"/>
      <c r="HG335" s="60"/>
      <c r="HH335" s="60"/>
      <c r="HI335" s="60"/>
      <c r="HJ335" s="60"/>
      <c r="HK335" s="60"/>
      <c r="HL335" s="60"/>
      <c r="HM335" s="60"/>
      <c r="HN335" s="60"/>
      <c r="HO335" s="60"/>
    </row>
    <row r="336" spans="1:223" ht="12" customHeight="1" x14ac:dyDescent="0.35">
      <c r="A336" s="249" t="s">
        <v>208</v>
      </c>
      <c r="B336" s="250"/>
      <c r="C336" s="83">
        <v>6.83498265205181</v>
      </c>
      <c r="D336" s="95">
        <v>8.2015505498134205E-12</v>
      </c>
      <c r="E336" s="61" t="s">
        <v>178</v>
      </c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  <c r="BE336" s="60"/>
      <c r="BF336" s="60"/>
      <c r="BG336" s="60"/>
      <c r="BH336" s="60"/>
      <c r="BI336" s="60"/>
      <c r="BJ336" s="60"/>
      <c r="BK336" s="60"/>
      <c r="BL336" s="60"/>
      <c r="BM336" s="60"/>
      <c r="BN336" s="60"/>
      <c r="BO336" s="60"/>
      <c r="BP336" s="60"/>
      <c r="BQ336" s="60"/>
      <c r="BR336" s="60"/>
      <c r="BS336" s="60"/>
      <c r="BT336" s="60"/>
      <c r="BU336" s="60"/>
      <c r="BV336" s="60"/>
      <c r="BW336" s="60"/>
      <c r="BX336" s="60"/>
      <c r="BY336" s="60"/>
      <c r="BZ336" s="60"/>
      <c r="CA336" s="60"/>
      <c r="CB336" s="60"/>
      <c r="CC336" s="60"/>
      <c r="CD336" s="60"/>
      <c r="CE336" s="60"/>
      <c r="CF336" s="60"/>
      <c r="CG336" s="60"/>
      <c r="CH336" s="60"/>
      <c r="CI336" s="60"/>
      <c r="CJ336" s="60"/>
      <c r="CK336" s="60"/>
      <c r="CL336" s="60"/>
      <c r="CM336" s="60"/>
      <c r="CN336" s="60"/>
      <c r="CO336" s="60"/>
      <c r="CP336" s="60"/>
      <c r="CQ336" s="60"/>
      <c r="CR336" s="60"/>
      <c r="CS336" s="60"/>
      <c r="CT336" s="60"/>
      <c r="CU336" s="60"/>
      <c r="CV336" s="60"/>
      <c r="CW336" s="60"/>
      <c r="CX336" s="60"/>
      <c r="CY336" s="60"/>
      <c r="CZ336" s="60"/>
      <c r="DA336" s="60"/>
      <c r="DB336" s="60"/>
      <c r="DC336" s="60"/>
      <c r="DD336" s="60"/>
      <c r="DE336" s="60"/>
      <c r="DF336" s="60"/>
      <c r="DG336" s="60"/>
      <c r="DH336" s="60"/>
      <c r="DI336" s="60"/>
      <c r="DJ336" s="60"/>
      <c r="DK336" s="60"/>
      <c r="DL336" s="60"/>
      <c r="DM336" s="60"/>
      <c r="DN336" s="60"/>
      <c r="DO336" s="60"/>
      <c r="DP336" s="60"/>
      <c r="DQ336" s="60"/>
      <c r="DR336" s="60"/>
      <c r="DS336" s="60"/>
      <c r="DT336" s="60"/>
      <c r="DU336" s="60"/>
      <c r="DV336" s="60"/>
      <c r="DW336" s="60"/>
      <c r="DX336" s="60"/>
      <c r="DY336" s="60"/>
      <c r="DZ336" s="60"/>
      <c r="EA336" s="60"/>
      <c r="EB336" s="60"/>
      <c r="EC336" s="60"/>
      <c r="ED336" s="60"/>
      <c r="EE336" s="60"/>
      <c r="EF336" s="60"/>
      <c r="EG336" s="60"/>
      <c r="EH336" s="60"/>
      <c r="EI336" s="60"/>
      <c r="EJ336" s="60"/>
      <c r="EK336" s="60"/>
      <c r="EL336" s="60"/>
      <c r="EM336" s="60"/>
      <c r="EN336" s="60"/>
      <c r="EO336" s="60"/>
      <c r="EP336" s="60"/>
      <c r="EQ336" s="60"/>
      <c r="ER336" s="60"/>
      <c r="ES336" s="60"/>
      <c r="ET336" s="60"/>
      <c r="EU336" s="60"/>
      <c r="EV336" s="60"/>
      <c r="EW336" s="60"/>
      <c r="EX336" s="60"/>
      <c r="EY336" s="60"/>
      <c r="EZ336" s="60"/>
      <c r="FA336" s="60"/>
      <c r="FB336" s="60"/>
      <c r="FC336" s="60"/>
      <c r="FD336" s="60"/>
      <c r="FE336" s="60"/>
      <c r="FF336" s="60"/>
      <c r="FG336" s="60"/>
      <c r="FH336" s="60"/>
      <c r="FI336" s="60"/>
      <c r="FJ336" s="60"/>
      <c r="FK336" s="60"/>
      <c r="FL336" s="60"/>
      <c r="FM336" s="60"/>
      <c r="FN336" s="60"/>
      <c r="FO336" s="60"/>
      <c r="FP336" s="60"/>
      <c r="FQ336" s="60"/>
      <c r="FR336" s="60"/>
      <c r="FS336" s="60"/>
      <c r="FT336" s="60"/>
      <c r="FU336" s="60"/>
      <c r="FV336" s="60"/>
      <c r="FW336" s="60"/>
      <c r="FX336" s="60"/>
      <c r="FY336" s="60"/>
      <c r="FZ336" s="60"/>
      <c r="GA336" s="60"/>
      <c r="GB336" s="60"/>
      <c r="GC336" s="60"/>
      <c r="GD336" s="60"/>
      <c r="GE336" s="60"/>
      <c r="GF336" s="60"/>
      <c r="GG336" s="60"/>
      <c r="GH336" s="60"/>
      <c r="GI336" s="60"/>
      <c r="GJ336" s="60"/>
      <c r="GK336" s="60"/>
      <c r="GL336" s="60"/>
      <c r="GM336" s="60"/>
      <c r="GN336" s="60"/>
      <c r="GO336" s="60"/>
      <c r="GP336" s="60"/>
      <c r="GQ336" s="60"/>
      <c r="GR336" s="60"/>
      <c r="GS336" s="60"/>
      <c r="GT336" s="60"/>
      <c r="GU336" s="60"/>
      <c r="GV336" s="60"/>
      <c r="GW336" s="60"/>
      <c r="GX336" s="60"/>
      <c r="GY336" s="60"/>
      <c r="GZ336" s="60"/>
      <c r="HA336" s="60"/>
      <c r="HB336" s="60"/>
      <c r="HC336" s="60"/>
      <c r="HD336" s="60"/>
      <c r="HE336" s="60"/>
      <c r="HF336" s="60"/>
      <c r="HG336" s="60"/>
      <c r="HH336" s="60"/>
      <c r="HI336" s="60"/>
      <c r="HJ336" s="60"/>
      <c r="HK336" s="60"/>
      <c r="HL336" s="60"/>
      <c r="HM336" s="60"/>
      <c r="HN336" s="60"/>
      <c r="HO336" s="60"/>
    </row>
    <row r="337" spans="1:223" ht="12" customHeight="1" x14ac:dyDescent="0.35">
      <c r="A337" s="249" t="s">
        <v>209</v>
      </c>
      <c r="B337" s="250"/>
      <c r="C337" s="83">
        <v>63.422931667375998</v>
      </c>
      <c r="D337" s="83">
        <v>1.6899947153509201E-14</v>
      </c>
      <c r="E337" s="61" t="s">
        <v>178</v>
      </c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  <c r="BE337" s="60"/>
      <c r="BF337" s="60"/>
      <c r="BG337" s="60"/>
      <c r="BH337" s="60"/>
      <c r="BI337" s="60"/>
      <c r="BJ337" s="60"/>
      <c r="BK337" s="60"/>
      <c r="BL337" s="60"/>
      <c r="BM337" s="60"/>
      <c r="BN337" s="60"/>
      <c r="BO337" s="60"/>
      <c r="BP337" s="60"/>
      <c r="BQ337" s="60"/>
      <c r="BR337" s="60"/>
      <c r="BS337" s="60"/>
      <c r="BT337" s="60"/>
      <c r="BU337" s="60"/>
      <c r="BV337" s="60"/>
      <c r="BW337" s="60"/>
      <c r="BX337" s="60"/>
      <c r="BY337" s="60"/>
      <c r="BZ337" s="60"/>
      <c r="CA337" s="60"/>
      <c r="CB337" s="60"/>
      <c r="CC337" s="60"/>
      <c r="CD337" s="60"/>
      <c r="CE337" s="60"/>
      <c r="CF337" s="60"/>
      <c r="CG337" s="60"/>
      <c r="CH337" s="60"/>
      <c r="CI337" s="60"/>
      <c r="CJ337" s="60"/>
      <c r="CK337" s="60"/>
      <c r="CL337" s="60"/>
      <c r="CM337" s="60"/>
      <c r="CN337" s="60"/>
      <c r="CO337" s="60"/>
      <c r="CP337" s="60"/>
      <c r="CQ337" s="60"/>
      <c r="CR337" s="60"/>
      <c r="CS337" s="60"/>
      <c r="CT337" s="60"/>
      <c r="CU337" s="60"/>
      <c r="CV337" s="60"/>
      <c r="CW337" s="60"/>
      <c r="CX337" s="60"/>
      <c r="CY337" s="60"/>
      <c r="CZ337" s="60"/>
      <c r="DA337" s="60"/>
      <c r="DB337" s="60"/>
      <c r="DC337" s="60"/>
      <c r="DD337" s="60"/>
      <c r="DE337" s="60"/>
      <c r="DF337" s="60"/>
      <c r="DG337" s="60"/>
      <c r="DH337" s="60"/>
      <c r="DI337" s="60"/>
      <c r="DJ337" s="60"/>
      <c r="DK337" s="60"/>
      <c r="DL337" s="60"/>
      <c r="DM337" s="60"/>
      <c r="DN337" s="60"/>
      <c r="DO337" s="60"/>
      <c r="DP337" s="60"/>
      <c r="DQ337" s="60"/>
      <c r="DR337" s="60"/>
      <c r="DS337" s="60"/>
      <c r="DT337" s="60"/>
      <c r="DU337" s="60"/>
      <c r="DV337" s="60"/>
      <c r="DW337" s="60"/>
      <c r="DX337" s="60"/>
      <c r="DY337" s="60"/>
      <c r="DZ337" s="60"/>
      <c r="EA337" s="60"/>
      <c r="EB337" s="60"/>
      <c r="EC337" s="60"/>
      <c r="ED337" s="60"/>
      <c r="EE337" s="60"/>
      <c r="EF337" s="60"/>
      <c r="EG337" s="60"/>
      <c r="EH337" s="60"/>
      <c r="EI337" s="60"/>
      <c r="EJ337" s="60"/>
      <c r="EK337" s="60"/>
      <c r="EL337" s="60"/>
      <c r="EM337" s="60"/>
      <c r="EN337" s="60"/>
      <c r="EO337" s="60"/>
      <c r="EP337" s="60"/>
      <c r="EQ337" s="60"/>
      <c r="ER337" s="60"/>
      <c r="ES337" s="60"/>
      <c r="ET337" s="60"/>
      <c r="EU337" s="60"/>
      <c r="EV337" s="60"/>
      <c r="EW337" s="60"/>
      <c r="EX337" s="60"/>
      <c r="EY337" s="60"/>
      <c r="EZ337" s="60"/>
      <c r="FA337" s="60"/>
      <c r="FB337" s="60"/>
      <c r="FC337" s="60"/>
      <c r="FD337" s="60"/>
      <c r="FE337" s="60"/>
      <c r="FF337" s="60"/>
      <c r="FG337" s="60"/>
      <c r="FH337" s="60"/>
      <c r="FI337" s="60"/>
      <c r="FJ337" s="60"/>
      <c r="FK337" s="60"/>
      <c r="FL337" s="60"/>
      <c r="FM337" s="60"/>
      <c r="FN337" s="60"/>
      <c r="FO337" s="60"/>
      <c r="FP337" s="60"/>
      <c r="FQ337" s="60"/>
      <c r="FR337" s="60"/>
      <c r="FS337" s="60"/>
      <c r="FT337" s="60"/>
      <c r="FU337" s="60"/>
      <c r="FV337" s="60"/>
      <c r="FW337" s="60"/>
      <c r="FX337" s="60"/>
      <c r="FY337" s="60"/>
      <c r="FZ337" s="60"/>
      <c r="GA337" s="60"/>
      <c r="GB337" s="60"/>
      <c r="GC337" s="60"/>
      <c r="GD337" s="60"/>
      <c r="GE337" s="60"/>
      <c r="GF337" s="60"/>
      <c r="GG337" s="60"/>
      <c r="GH337" s="60"/>
      <c r="GI337" s="60"/>
      <c r="GJ337" s="60"/>
      <c r="GK337" s="60"/>
      <c r="GL337" s="60"/>
      <c r="GM337" s="60"/>
      <c r="GN337" s="60"/>
      <c r="GO337" s="60"/>
      <c r="GP337" s="60"/>
      <c r="GQ337" s="60"/>
      <c r="GR337" s="60"/>
      <c r="GS337" s="60"/>
      <c r="GT337" s="60"/>
      <c r="GU337" s="60"/>
      <c r="GV337" s="60"/>
      <c r="GW337" s="60"/>
      <c r="GX337" s="60"/>
      <c r="GY337" s="60"/>
      <c r="GZ337" s="60"/>
      <c r="HA337" s="60"/>
      <c r="HB337" s="60"/>
      <c r="HC337" s="60"/>
      <c r="HD337" s="60"/>
      <c r="HE337" s="60"/>
      <c r="HF337" s="60"/>
      <c r="HG337" s="60"/>
      <c r="HH337" s="60"/>
      <c r="HI337" s="60"/>
      <c r="HJ337" s="60"/>
      <c r="HK337" s="60"/>
      <c r="HL337" s="60"/>
      <c r="HM337" s="60"/>
      <c r="HN337" s="60"/>
      <c r="HO337" s="60"/>
    </row>
    <row r="338" spans="1:223" ht="12" customHeight="1" x14ac:dyDescent="0.35">
      <c r="A338" s="249" t="s">
        <v>210</v>
      </c>
      <c r="B338" s="250"/>
      <c r="C338" s="83">
        <v>581.56277819192803</v>
      </c>
      <c r="D338" s="83">
        <v>0</v>
      </c>
      <c r="E338" s="61" t="s">
        <v>178</v>
      </c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  <c r="BE338" s="60"/>
      <c r="BF338" s="60"/>
      <c r="BG338" s="60"/>
      <c r="BH338" s="60"/>
      <c r="BI338" s="60"/>
      <c r="BJ338" s="60"/>
      <c r="BK338" s="60"/>
      <c r="BL338" s="60"/>
      <c r="BM338" s="60"/>
      <c r="BN338" s="60"/>
      <c r="BO338" s="60"/>
      <c r="BP338" s="60"/>
      <c r="BQ338" s="60"/>
      <c r="BR338" s="60"/>
      <c r="BS338" s="60"/>
      <c r="BT338" s="60"/>
      <c r="BU338" s="60"/>
      <c r="BV338" s="60"/>
      <c r="BW338" s="60"/>
      <c r="BX338" s="60"/>
      <c r="BY338" s="60"/>
      <c r="BZ338" s="60"/>
      <c r="CA338" s="60"/>
      <c r="CB338" s="60"/>
      <c r="CC338" s="60"/>
      <c r="CD338" s="60"/>
      <c r="CE338" s="60"/>
      <c r="CF338" s="60"/>
      <c r="CG338" s="60"/>
      <c r="CH338" s="60"/>
      <c r="CI338" s="60"/>
      <c r="CJ338" s="60"/>
      <c r="CK338" s="60"/>
      <c r="CL338" s="60"/>
      <c r="CM338" s="60"/>
      <c r="CN338" s="60"/>
      <c r="CO338" s="60"/>
      <c r="CP338" s="60"/>
      <c r="CQ338" s="60"/>
      <c r="CR338" s="60"/>
      <c r="CS338" s="60"/>
      <c r="CT338" s="60"/>
      <c r="CU338" s="60"/>
      <c r="CV338" s="60"/>
      <c r="CW338" s="60"/>
      <c r="CX338" s="60"/>
      <c r="CY338" s="60"/>
      <c r="CZ338" s="60"/>
      <c r="DA338" s="60"/>
      <c r="DB338" s="60"/>
      <c r="DC338" s="60"/>
      <c r="DD338" s="60"/>
      <c r="DE338" s="60"/>
      <c r="DF338" s="60"/>
      <c r="DG338" s="60"/>
      <c r="DH338" s="60"/>
      <c r="DI338" s="60"/>
      <c r="DJ338" s="60"/>
      <c r="DK338" s="60"/>
      <c r="DL338" s="60"/>
      <c r="DM338" s="60"/>
      <c r="DN338" s="60"/>
      <c r="DO338" s="60"/>
      <c r="DP338" s="60"/>
      <c r="DQ338" s="60"/>
      <c r="DR338" s="60"/>
      <c r="DS338" s="60"/>
      <c r="DT338" s="60"/>
      <c r="DU338" s="60"/>
      <c r="DV338" s="60"/>
      <c r="DW338" s="60"/>
      <c r="DX338" s="60"/>
      <c r="DY338" s="60"/>
      <c r="DZ338" s="60"/>
      <c r="EA338" s="60"/>
      <c r="EB338" s="60"/>
      <c r="EC338" s="60"/>
      <c r="ED338" s="60"/>
      <c r="EE338" s="60"/>
      <c r="EF338" s="60"/>
      <c r="EG338" s="60"/>
      <c r="EH338" s="60"/>
      <c r="EI338" s="60"/>
      <c r="EJ338" s="60"/>
      <c r="EK338" s="60"/>
      <c r="EL338" s="60"/>
      <c r="EM338" s="60"/>
      <c r="EN338" s="60"/>
      <c r="EO338" s="60"/>
      <c r="EP338" s="60"/>
      <c r="EQ338" s="60"/>
      <c r="ER338" s="60"/>
      <c r="ES338" s="60"/>
      <c r="ET338" s="60"/>
      <c r="EU338" s="60"/>
      <c r="EV338" s="60"/>
      <c r="EW338" s="60"/>
      <c r="EX338" s="60"/>
      <c r="EY338" s="60"/>
      <c r="EZ338" s="60"/>
      <c r="FA338" s="60"/>
      <c r="FB338" s="60"/>
      <c r="FC338" s="60"/>
      <c r="FD338" s="60"/>
      <c r="FE338" s="60"/>
      <c r="FF338" s="60"/>
      <c r="FG338" s="60"/>
      <c r="FH338" s="60"/>
      <c r="FI338" s="60"/>
      <c r="FJ338" s="60"/>
      <c r="FK338" s="60"/>
      <c r="FL338" s="60"/>
      <c r="FM338" s="60"/>
      <c r="FN338" s="60"/>
      <c r="FO338" s="60"/>
      <c r="FP338" s="60"/>
      <c r="FQ338" s="60"/>
      <c r="FR338" s="60"/>
      <c r="FS338" s="60"/>
      <c r="FT338" s="60"/>
      <c r="FU338" s="60"/>
      <c r="FV338" s="60"/>
      <c r="FW338" s="60"/>
      <c r="FX338" s="60"/>
      <c r="FY338" s="60"/>
      <c r="FZ338" s="60"/>
      <c r="GA338" s="60"/>
      <c r="GB338" s="60"/>
      <c r="GC338" s="60"/>
      <c r="GD338" s="60"/>
      <c r="GE338" s="60"/>
      <c r="GF338" s="60"/>
      <c r="GG338" s="60"/>
      <c r="GH338" s="60"/>
      <c r="GI338" s="60"/>
      <c r="GJ338" s="60"/>
      <c r="GK338" s="60"/>
      <c r="GL338" s="60"/>
      <c r="GM338" s="60"/>
      <c r="GN338" s="60"/>
      <c r="GO338" s="60"/>
      <c r="GP338" s="60"/>
      <c r="GQ338" s="60"/>
      <c r="GR338" s="60"/>
      <c r="GS338" s="60"/>
      <c r="GT338" s="60"/>
      <c r="GU338" s="60"/>
      <c r="GV338" s="60"/>
      <c r="GW338" s="60"/>
      <c r="GX338" s="60"/>
      <c r="GY338" s="60"/>
      <c r="GZ338" s="60"/>
      <c r="HA338" s="60"/>
      <c r="HB338" s="60"/>
      <c r="HC338" s="60"/>
      <c r="HD338" s="60"/>
      <c r="HE338" s="60"/>
      <c r="HF338" s="60"/>
      <c r="HG338" s="60"/>
      <c r="HH338" s="60"/>
      <c r="HI338" s="60"/>
      <c r="HJ338" s="60"/>
      <c r="HK338" s="60"/>
      <c r="HL338" s="60"/>
      <c r="HM338" s="60"/>
      <c r="HN338" s="60"/>
      <c r="HO338" s="60"/>
    </row>
    <row r="339" spans="1:223" ht="12" customHeight="1" x14ac:dyDescent="0.35">
      <c r="A339" s="103"/>
      <c r="B339" s="103"/>
      <c r="C339" s="103"/>
      <c r="D339" s="103"/>
      <c r="E339" s="103"/>
      <c r="F339" s="82"/>
      <c r="G339" s="82"/>
      <c r="H339" s="82"/>
      <c r="I339" s="82"/>
      <c r="J339" s="82"/>
      <c r="K339" s="82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  <c r="BE339" s="60"/>
      <c r="BF339" s="60"/>
      <c r="BG339" s="60"/>
      <c r="BH339" s="60"/>
      <c r="BI339" s="60"/>
      <c r="BJ339" s="60"/>
      <c r="BK339" s="60"/>
      <c r="BL339" s="60"/>
      <c r="BM339" s="60"/>
      <c r="BN339" s="60"/>
      <c r="BO339" s="60"/>
      <c r="BP339" s="60"/>
      <c r="BQ339" s="60"/>
      <c r="BR339" s="60"/>
      <c r="BS339" s="60"/>
      <c r="BT339" s="60"/>
      <c r="BU339" s="60"/>
      <c r="BV339" s="60"/>
      <c r="BW339" s="60"/>
      <c r="BX339" s="60"/>
      <c r="BY339" s="60"/>
      <c r="BZ339" s="60"/>
      <c r="CA339" s="60"/>
      <c r="CB339" s="60"/>
      <c r="CC339" s="60"/>
      <c r="CD339" s="60"/>
      <c r="CE339" s="60"/>
      <c r="CF339" s="60"/>
      <c r="CG339" s="60"/>
      <c r="CH339" s="60"/>
      <c r="CI339" s="60"/>
      <c r="CJ339" s="60"/>
      <c r="CK339" s="60"/>
      <c r="CL339" s="60"/>
      <c r="CM339" s="60"/>
      <c r="CN339" s="60"/>
      <c r="CO339" s="60"/>
      <c r="CP339" s="60"/>
      <c r="CQ339" s="60"/>
      <c r="CR339" s="60"/>
      <c r="CS339" s="60"/>
      <c r="CT339" s="60"/>
      <c r="CU339" s="60"/>
      <c r="CV339" s="60"/>
      <c r="CW339" s="60"/>
      <c r="CX339" s="60"/>
      <c r="CY339" s="60"/>
      <c r="CZ339" s="60"/>
      <c r="DA339" s="60"/>
      <c r="DB339" s="60"/>
      <c r="DC339" s="60"/>
      <c r="DD339" s="60"/>
      <c r="DE339" s="60"/>
      <c r="DF339" s="60"/>
      <c r="DG339" s="60"/>
      <c r="DH339" s="60"/>
      <c r="DI339" s="60"/>
      <c r="DJ339" s="60"/>
      <c r="DK339" s="60"/>
      <c r="DL339" s="60"/>
      <c r="DM339" s="60"/>
      <c r="DN339" s="60"/>
      <c r="DO339" s="60"/>
      <c r="DP339" s="60"/>
      <c r="DQ339" s="60"/>
      <c r="DR339" s="60"/>
      <c r="DS339" s="60"/>
      <c r="DT339" s="60"/>
      <c r="DU339" s="60"/>
      <c r="DV339" s="60"/>
      <c r="DW339" s="60"/>
      <c r="DX339" s="60"/>
      <c r="DY339" s="60"/>
      <c r="DZ339" s="60"/>
      <c r="EA339" s="60"/>
      <c r="EB339" s="60"/>
      <c r="EC339" s="60"/>
      <c r="ED339" s="60"/>
      <c r="EE339" s="60"/>
      <c r="EF339" s="60"/>
      <c r="EG339" s="60"/>
      <c r="EH339" s="60"/>
      <c r="EI339" s="60"/>
      <c r="EJ339" s="60"/>
      <c r="EK339" s="60"/>
      <c r="EL339" s="60"/>
      <c r="EM339" s="60"/>
      <c r="EN339" s="60"/>
      <c r="EO339" s="60"/>
      <c r="EP339" s="60"/>
      <c r="EQ339" s="60"/>
      <c r="ER339" s="60"/>
      <c r="ES339" s="60"/>
      <c r="ET339" s="60"/>
      <c r="EU339" s="60"/>
      <c r="EV339" s="60"/>
      <c r="EW339" s="60"/>
      <c r="EX339" s="60"/>
      <c r="EY339" s="60"/>
      <c r="EZ339" s="60"/>
      <c r="FA339" s="60"/>
      <c r="FB339" s="60"/>
      <c r="FC339" s="60"/>
      <c r="FD339" s="60"/>
      <c r="FE339" s="60"/>
      <c r="FF339" s="60"/>
      <c r="FG339" s="60"/>
      <c r="FH339" s="60"/>
      <c r="FI339" s="60"/>
      <c r="FJ339" s="60"/>
      <c r="FK339" s="60"/>
      <c r="FL339" s="60"/>
      <c r="FM339" s="60"/>
      <c r="FN339" s="60"/>
      <c r="FO339" s="60"/>
      <c r="FP339" s="60"/>
      <c r="FQ339" s="60"/>
      <c r="FR339" s="60"/>
      <c r="FS339" s="60"/>
      <c r="FT339" s="60"/>
      <c r="FU339" s="60"/>
      <c r="FV339" s="60"/>
      <c r="FW339" s="60"/>
      <c r="FX339" s="60"/>
      <c r="FY339" s="60"/>
      <c r="FZ339" s="60"/>
      <c r="GA339" s="60"/>
      <c r="GB339" s="60"/>
      <c r="GC339" s="60"/>
      <c r="GD339" s="60"/>
      <c r="GE339" s="60"/>
      <c r="GF339" s="60"/>
      <c r="GG339" s="60"/>
      <c r="GH339" s="60"/>
      <c r="GI339" s="60"/>
      <c r="GJ339" s="60"/>
      <c r="GK339" s="60"/>
      <c r="GL339" s="60"/>
      <c r="GM339" s="60"/>
      <c r="GN339" s="60"/>
      <c r="GO339" s="60"/>
      <c r="GP339" s="60"/>
      <c r="GQ339" s="60"/>
      <c r="GR339" s="60"/>
      <c r="GS339" s="60"/>
      <c r="GT339" s="60"/>
      <c r="GU339" s="60"/>
      <c r="GV339" s="60"/>
      <c r="GW339" s="60"/>
      <c r="GX339" s="60"/>
      <c r="GY339" s="60"/>
      <c r="GZ339" s="60"/>
      <c r="HA339" s="60"/>
      <c r="HB339" s="60"/>
      <c r="HC339" s="60"/>
      <c r="HD339" s="60"/>
      <c r="HE339" s="60"/>
      <c r="HF339" s="60"/>
      <c r="HG339" s="60"/>
      <c r="HH339" s="60"/>
      <c r="HI339" s="60"/>
      <c r="HJ339" s="60"/>
      <c r="HK339" s="60"/>
      <c r="HL339" s="60"/>
      <c r="HM339" s="60"/>
      <c r="HN339" s="60"/>
      <c r="HO339" s="60"/>
    </row>
    <row r="340" spans="1:223" ht="12" customHeight="1" x14ac:dyDescent="0.35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  <c r="BE340" s="60"/>
      <c r="BF340" s="60"/>
      <c r="BG340" s="60"/>
      <c r="BH340" s="60"/>
      <c r="BI340" s="60"/>
      <c r="BJ340" s="60"/>
      <c r="BK340" s="60"/>
      <c r="BL340" s="60"/>
      <c r="BM340" s="60"/>
      <c r="BN340" s="60"/>
      <c r="BO340" s="60"/>
      <c r="BP340" s="60"/>
      <c r="BQ340" s="60"/>
      <c r="BR340" s="60"/>
      <c r="BS340" s="60"/>
      <c r="BT340" s="60"/>
      <c r="BU340" s="60"/>
      <c r="BV340" s="60"/>
      <c r="BW340" s="60"/>
      <c r="BX340" s="60"/>
      <c r="BY340" s="60"/>
      <c r="BZ340" s="60"/>
      <c r="CA340" s="60"/>
      <c r="CB340" s="60"/>
      <c r="CC340" s="60"/>
      <c r="CD340" s="60"/>
      <c r="CE340" s="60"/>
      <c r="CF340" s="60"/>
      <c r="CG340" s="60"/>
      <c r="CH340" s="60"/>
      <c r="CI340" s="60"/>
      <c r="CJ340" s="60"/>
      <c r="CK340" s="60"/>
      <c r="CL340" s="60"/>
      <c r="CM340" s="60"/>
      <c r="CN340" s="60"/>
      <c r="CO340" s="60"/>
      <c r="CP340" s="60"/>
      <c r="CQ340" s="60"/>
      <c r="CR340" s="60"/>
      <c r="CS340" s="60"/>
      <c r="CT340" s="60"/>
      <c r="CU340" s="60"/>
      <c r="CV340" s="60"/>
      <c r="CW340" s="60"/>
      <c r="CX340" s="60"/>
      <c r="CY340" s="60"/>
      <c r="CZ340" s="60"/>
      <c r="DA340" s="60"/>
      <c r="DB340" s="60"/>
      <c r="DC340" s="60"/>
      <c r="DD340" s="60"/>
      <c r="DE340" s="60"/>
      <c r="DF340" s="60"/>
      <c r="DG340" s="60"/>
      <c r="DH340" s="60"/>
      <c r="DI340" s="60"/>
      <c r="DJ340" s="60"/>
      <c r="DK340" s="60"/>
      <c r="DL340" s="60"/>
      <c r="DM340" s="60"/>
      <c r="DN340" s="60"/>
      <c r="DO340" s="60"/>
      <c r="DP340" s="60"/>
      <c r="DQ340" s="60"/>
      <c r="DR340" s="60"/>
      <c r="DS340" s="60"/>
      <c r="DT340" s="60"/>
      <c r="DU340" s="60"/>
      <c r="DV340" s="60"/>
      <c r="DW340" s="60"/>
      <c r="DX340" s="60"/>
      <c r="DY340" s="60"/>
      <c r="DZ340" s="60"/>
      <c r="EA340" s="60"/>
      <c r="EB340" s="60"/>
      <c r="EC340" s="60"/>
      <c r="ED340" s="60"/>
      <c r="EE340" s="60"/>
      <c r="EF340" s="60"/>
      <c r="EG340" s="60"/>
      <c r="EH340" s="60"/>
      <c r="EI340" s="60"/>
      <c r="EJ340" s="60"/>
      <c r="EK340" s="60"/>
      <c r="EL340" s="60"/>
      <c r="EM340" s="60"/>
      <c r="EN340" s="60"/>
      <c r="EO340" s="60"/>
      <c r="EP340" s="60"/>
      <c r="EQ340" s="60"/>
      <c r="ER340" s="60"/>
      <c r="ES340" s="60"/>
      <c r="ET340" s="60"/>
      <c r="EU340" s="60"/>
      <c r="EV340" s="60"/>
      <c r="EW340" s="60"/>
      <c r="EX340" s="60"/>
      <c r="EY340" s="60"/>
      <c r="EZ340" s="60"/>
      <c r="FA340" s="60"/>
      <c r="FB340" s="60"/>
      <c r="FC340" s="60"/>
      <c r="FD340" s="60"/>
      <c r="FE340" s="60"/>
      <c r="FF340" s="60"/>
      <c r="FG340" s="60"/>
      <c r="FH340" s="60"/>
      <c r="FI340" s="60"/>
      <c r="FJ340" s="60"/>
      <c r="FK340" s="60"/>
      <c r="FL340" s="60"/>
      <c r="FM340" s="60"/>
      <c r="FN340" s="60"/>
      <c r="FO340" s="60"/>
      <c r="FP340" s="60"/>
      <c r="FQ340" s="60"/>
      <c r="FR340" s="60"/>
      <c r="FS340" s="60"/>
      <c r="FT340" s="60"/>
      <c r="FU340" s="60"/>
      <c r="FV340" s="60"/>
      <c r="FW340" s="60"/>
      <c r="FX340" s="60"/>
      <c r="FY340" s="60"/>
      <c r="FZ340" s="60"/>
      <c r="GA340" s="60"/>
      <c r="GB340" s="60"/>
      <c r="GC340" s="60"/>
      <c r="GD340" s="60"/>
      <c r="GE340" s="60"/>
      <c r="GF340" s="60"/>
      <c r="GG340" s="60"/>
      <c r="GH340" s="60"/>
      <c r="GI340" s="60"/>
      <c r="GJ340" s="60"/>
      <c r="GK340" s="60"/>
      <c r="GL340" s="60"/>
      <c r="GM340" s="60"/>
      <c r="GN340" s="60"/>
      <c r="GO340" s="60"/>
      <c r="GP340" s="60"/>
      <c r="GQ340" s="60"/>
      <c r="GR340" s="60"/>
      <c r="GS340" s="60"/>
      <c r="GT340" s="60"/>
      <c r="GU340" s="60"/>
      <c r="GV340" s="60"/>
      <c r="GW340" s="60"/>
      <c r="GX340" s="60"/>
      <c r="GY340" s="60"/>
      <c r="GZ340" s="60"/>
      <c r="HA340" s="60"/>
      <c r="HB340" s="60"/>
      <c r="HC340" s="60"/>
      <c r="HD340" s="60"/>
      <c r="HE340" s="60"/>
      <c r="HF340" s="60"/>
      <c r="HG340" s="60"/>
      <c r="HH340" s="60"/>
      <c r="HI340" s="60"/>
      <c r="HJ340" s="60"/>
      <c r="HK340" s="60"/>
      <c r="HL340" s="60"/>
      <c r="HM340" s="60"/>
      <c r="HN340" s="60"/>
      <c r="HO340" s="60"/>
    </row>
    <row r="341" spans="1:223" ht="12" customHeight="1" x14ac:dyDescent="0.35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60"/>
      <c r="BH341" s="60"/>
      <c r="BI341" s="60"/>
      <c r="BJ341" s="60"/>
      <c r="BK341" s="60"/>
      <c r="BL341" s="60"/>
      <c r="BM341" s="60"/>
      <c r="BN341" s="60"/>
      <c r="BO341" s="60"/>
      <c r="BP341" s="60"/>
      <c r="BQ341" s="60"/>
      <c r="BR341" s="60"/>
      <c r="BS341" s="60"/>
      <c r="BT341" s="60"/>
      <c r="BU341" s="60"/>
      <c r="BV341" s="60"/>
      <c r="BW341" s="60"/>
      <c r="BX341" s="60"/>
      <c r="BY341" s="60"/>
      <c r="BZ341" s="60"/>
      <c r="CA341" s="60"/>
      <c r="CB341" s="60"/>
      <c r="CC341" s="60"/>
      <c r="CD341" s="60"/>
      <c r="CE341" s="60"/>
      <c r="CF341" s="60"/>
      <c r="CG341" s="60"/>
      <c r="CH341" s="60"/>
      <c r="CI341" s="60"/>
      <c r="CJ341" s="60"/>
      <c r="CK341" s="60"/>
      <c r="CL341" s="60"/>
      <c r="CM341" s="60"/>
      <c r="CN341" s="60"/>
      <c r="CO341" s="60"/>
      <c r="CP341" s="60"/>
      <c r="CQ341" s="60"/>
      <c r="CR341" s="60"/>
      <c r="CS341" s="60"/>
      <c r="CT341" s="60"/>
      <c r="CU341" s="60"/>
      <c r="CV341" s="60"/>
      <c r="CW341" s="60"/>
      <c r="CX341" s="60"/>
      <c r="CY341" s="60"/>
      <c r="CZ341" s="60"/>
      <c r="DA341" s="60"/>
      <c r="DB341" s="60"/>
      <c r="DC341" s="60"/>
      <c r="DD341" s="60"/>
      <c r="DE341" s="60"/>
      <c r="DF341" s="60"/>
      <c r="DG341" s="60"/>
      <c r="DH341" s="60"/>
      <c r="DI341" s="60"/>
      <c r="DJ341" s="60"/>
      <c r="DK341" s="60"/>
      <c r="DL341" s="60"/>
      <c r="DM341" s="60"/>
      <c r="DN341" s="60"/>
      <c r="DO341" s="60"/>
      <c r="DP341" s="60"/>
      <c r="DQ341" s="60"/>
      <c r="DR341" s="60"/>
      <c r="DS341" s="60"/>
      <c r="DT341" s="60"/>
      <c r="DU341" s="60"/>
      <c r="DV341" s="60"/>
      <c r="DW341" s="60"/>
      <c r="DX341" s="60"/>
      <c r="DY341" s="60"/>
      <c r="DZ341" s="60"/>
      <c r="EA341" s="60"/>
      <c r="EB341" s="60"/>
      <c r="EC341" s="60"/>
      <c r="ED341" s="60"/>
      <c r="EE341" s="60"/>
      <c r="EF341" s="60"/>
      <c r="EG341" s="60"/>
      <c r="EH341" s="60"/>
      <c r="EI341" s="60"/>
      <c r="EJ341" s="60"/>
      <c r="EK341" s="60"/>
      <c r="EL341" s="60"/>
      <c r="EM341" s="60"/>
      <c r="EN341" s="60"/>
      <c r="EO341" s="60"/>
      <c r="EP341" s="60"/>
      <c r="EQ341" s="60"/>
      <c r="ER341" s="60"/>
      <c r="ES341" s="60"/>
      <c r="ET341" s="60"/>
      <c r="EU341" s="60"/>
      <c r="EV341" s="60"/>
      <c r="EW341" s="60"/>
      <c r="EX341" s="60"/>
      <c r="EY341" s="60"/>
      <c r="EZ341" s="60"/>
      <c r="FA341" s="60"/>
      <c r="FB341" s="60"/>
      <c r="FC341" s="60"/>
      <c r="FD341" s="60"/>
      <c r="FE341" s="60"/>
      <c r="FF341" s="60"/>
      <c r="FG341" s="60"/>
      <c r="FH341" s="60"/>
      <c r="FI341" s="60"/>
      <c r="FJ341" s="60"/>
      <c r="FK341" s="60"/>
      <c r="FL341" s="60"/>
      <c r="FM341" s="60"/>
      <c r="FN341" s="60"/>
      <c r="FO341" s="60"/>
      <c r="FP341" s="60"/>
      <c r="FQ341" s="60"/>
      <c r="FR341" s="60"/>
      <c r="FS341" s="60"/>
      <c r="FT341" s="60"/>
      <c r="FU341" s="60"/>
      <c r="FV341" s="60"/>
      <c r="FW341" s="60"/>
      <c r="FX341" s="60"/>
      <c r="FY341" s="60"/>
      <c r="FZ341" s="60"/>
      <c r="GA341" s="60"/>
      <c r="GB341" s="60"/>
      <c r="GC341" s="60"/>
      <c r="GD341" s="60"/>
      <c r="GE341" s="60"/>
      <c r="GF341" s="60"/>
      <c r="GG341" s="60"/>
      <c r="GH341" s="60"/>
      <c r="GI341" s="60"/>
      <c r="GJ341" s="60"/>
      <c r="GK341" s="60"/>
      <c r="GL341" s="60"/>
      <c r="GM341" s="60"/>
      <c r="GN341" s="60"/>
      <c r="GO341" s="60"/>
      <c r="GP341" s="60"/>
      <c r="GQ341" s="60"/>
      <c r="GR341" s="60"/>
      <c r="GS341" s="60"/>
      <c r="GT341" s="60"/>
      <c r="GU341" s="60"/>
      <c r="GV341" s="60"/>
      <c r="GW341" s="60"/>
      <c r="GX341" s="60"/>
      <c r="GY341" s="60"/>
      <c r="GZ341" s="60"/>
      <c r="HA341" s="60"/>
      <c r="HB341" s="60"/>
      <c r="HC341" s="60"/>
      <c r="HD341" s="60"/>
      <c r="HE341" s="60"/>
      <c r="HF341" s="60"/>
      <c r="HG341" s="60"/>
      <c r="HH341" s="60"/>
      <c r="HI341" s="60"/>
      <c r="HJ341" s="60"/>
      <c r="HK341" s="60"/>
      <c r="HL341" s="60"/>
      <c r="HM341" s="60"/>
      <c r="HN341" s="60"/>
      <c r="HO341" s="60"/>
    </row>
    <row r="342" spans="1:223" ht="12" customHeight="1" x14ac:dyDescent="0.35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  <c r="BE342" s="60"/>
      <c r="BF342" s="60"/>
      <c r="BG342" s="60"/>
      <c r="BH342" s="60"/>
      <c r="BI342" s="60"/>
      <c r="BJ342" s="60"/>
      <c r="BK342" s="60"/>
      <c r="BL342" s="60"/>
      <c r="BM342" s="60"/>
      <c r="BN342" s="60"/>
      <c r="BO342" s="60"/>
      <c r="BP342" s="60"/>
      <c r="BQ342" s="60"/>
      <c r="BR342" s="60"/>
      <c r="BS342" s="60"/>
      <c r="BT342" s="60"/>
      <c r="BU342" s="60"/>
      <c r="BV342" s="60"/>
      <c r="BW342" s="60"/>
      <c r="BX342" s="60"/>
      <c r="BY342" s="60"/>
      <c r="BZ342" s="60"/>
      <c r="CA342" s="60"/>
      <c r="CB342" s="60"/>
      <c r="CC342" s="60"/>
      <c r="CD342" s="60"/>
      <c r="CE342" s="60"/>
      <c r="CF342" s="60"/>
      <c r="CG342" s="60"/>
      <c r="CH342" s="60"/>
      <c r="CI342" s="60"/>
      <c r="CJ342" s="60"/>
      <c r="CK342" s="60"/>
      <c r="CL342" s="60"/>
      <c r="CM342" s="60"/>
      <c r="CN342" s="60"/>
      <c r="CO342" s="60"/>
      <c r="CP342" s="60"/>
      <c r="CQ342" s="60"/>
      <c r="CR342" s="60"/>
      <c r="CS342" s="60"/>
      <c r="CT342" s="60"/>
      <c r="CU342" s="60"/>
      <c r="CV342" s="60"/>
      <c r="CW342" s="60"/>
      <c r="CX342" s="60"/>
      <c r="CY342" s="60"/>
      <c r="CZ342" s="60"/>
      <c r="DA342" s="60"/>
      <c r="DB342" s="60"/>
      <c r="DC342" s="60"/>
      <c r="DD342" s="60"/>
      <c r="DE342" s="60"/>
      <c r="DF342" s="60"/>
      <c r="DG342" s="60"/>
      <c r="DH342" s="60"/>
      <c r="DI342" s="60"/>
      <c r="DJ342" s="60"/>
      <c r="DK342" s="60"/>
      <c r="DL342" s="60"/>
      <c r="DM342" s="60"/>
      <c r="DN342" s="60"/>
      <c r="DO342" s="60"/>
      <c r="DP342" s="60"/>
      <c r="DQ342" s="60"/>
      <c r="DR342" s="60"/>
      <c r="DS342" s="60"/>
      <c r="DT342" s="60"/>
      <c r="DU342" s="60"/>
      <c r="DV342" s="60"/>
      <c r="DW342" s="60"/>
      <c r="DX342" s="60"/>
      <c r="DY342" s="60"/>
      <c r="DZ342" s="60"/>
      <c r="EA342" s="60"/>
      <c r="EB342" s="60"/>
      <c r="EC342" s="60"/>
      <c r="ED342" s="60"/>
      <c r="EE342" s="60"/>
      <c r="EF342" s="60"/>
      <c r="EG342" s="60"/>
      <c r="EH342" s="60"/>
      <c r="EI342" s="60"/>
      <c r="EJ342" s="60"/>
      <c r="EK342" s="60"/>
      <c r="EL342" s="60"/>
      <c r="EM342" s="60"/>
      <c r="EN342" s="60"/>
      <c r="EO342" s="60"/>
      <c r="EP342" s="60"/>
      <c r="EQ342" s="60"/>
      <c r="ER342" s="60"/>
      <c r="ES342" s="60"/>
      <c r="ET342" s="60"/>
      <c r="EU342" s="60"/>
      <c r="EV342" s="60"/>
      <c r="EW342" s="60"/>
      <c r="EX342" s="60"/>
      <c r="EY342" s="60"/>
      <c r="EZ342" s="60"/>
      <c r="FA342" s="60"/>
      <c r="FB342" s="60"/>
      <c r="FC342" s="60"/>
      <c r="FD342" s="60"/>
      <c r="FE342" s="60"/>
      <c r="FF342" s="60"/>
      <c r="FG342" s="60"/>
      <c r="FH342" s="60"/>
      <c r="FI342" s="60"/>
      <c r="FJ342" s="60"/>
      <c r="FK342" s="60"/>
      <c r="FL342" s="60"/>
      <c r="FM342" s="60"/>
      <c r="FN342" s="60"/>
      <c r="FO342" s="60"/>
      <c r="FP342" s="60"/>
      <c r="FQ342" s="60"/>
      <c r="FR342" s="60"/>
      <c r="FS342" s="60"/>
      <c r="FT342" s="60"/>
      <c r="FU342" s="60"/>
      <c r="FV342" s="60"/>
      <c r="FW342" s="60"/>
      <c r="FX342" s="60"/>
      <c r="FY342" s="60"/>
      <c r="FZ342" s="60"/>
      <c r="GA342" s="60"/>
      <c r="GB342" s="60"/>
      <c r="GC342" s="60"/>
      <c r="GD342" s="60"/>
      <c r="GE342" s="60"/>
      <c r="GF342" s="60"/>
      <c r="GG342" s="60"/>
      <c r="GH342" s="60"/>
      <c r="GI342" s="60"/>
      <c r="GJ342" s="60"/>
      <c r="GK342" s="60"/>
      <c r="GL342" s="60"/>
      <c r="GM342" s="60"/>
      <c r="GN342" s="60"/>
      <c r="GO342" s="60"/>
      <c r="GP342" s="60"/>
      <c r="GQ342" s="60"/>
      <c r="GR342" s="60"/>
      <c r="GS342" s="60"/>
      <c r="GT342" s="60"/>
      <c r="GU342" s="60"/>
      <c r="GV342" s="60"/>
      <c r="GW342" s="60"/>
      <c r="GX342" s="60"/>
      <c r="GY342" s="60"/>
      <c r="GZ342" s="60"/>
      <c r="HA342" s="60"/>
      <c r="HB342" s="60"/>
      <c r="HC342" s="60"/>
      <c r="HD342" s="60"/>
      <c r="HE342" s="60"/>
      <c r="HF342" s="60"/>
      <c r="HG342" s="60"/>
      <c r="HH342" s="60"/>
      <c r="HI342" s="60"/>
      <c r="HJ342" s="60"/>
      <c r="HK342" s="60"/>
      <c r="HL342" s="60"/>
      <c r="HM342" s="60"/>
      <c r="HN342" s="60"/>
      <c r="HO342" s="60"/>
    </row>
    <row r="343" spans="1:223" ht="12" customHeight="1" x14ac:dyDescent="0.35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  <c r="BE343" s="60"/>
      <c r="BF343" s="60"/>
      <c r="BG343" s="60"/>
      <c r="BH343" s="60"/>
      <c r="BI343" s="60"/>
      <c r="BJ343" s="60"/>
      <c r="BK343" s="60"/>
      <c r="BL343" s="60"/>
      <c r="BM343" s="60"/>
      <c r="BN343" s="60"/>
      <c r="BO343" s="60"/>
      <c r="BP343" s="60"/>
      <c r="BQ343" s="60"/>
      <c r="BR343" s="60"/>
      <c r="BS343" s="60"/>
      <c r="BT343" s="60"/>
      <c r="BU343" s="60"/>
      <c r="BV343" s="60"/>
      <c r="BW343" s="60"/>
      <c r="BX343" s="60"/>
      <c r="BY343" s="60"/>
      <c r="BZ343" s="60"/>
      <c r="CA343" s="60"/>
      <c r="CB343" s="60"/>
      <c r="CC343" s="60"/>
      <c r="CD343" s="60"/>
      <c r="CE343" s="60"/>
      <c r="CF343" s="60"/>
      <c r="CG343" s="60"/>
      <c r="CH343" s="60"/>
      <c r="CI343" s="60"/>
      <c r="CJ343" s="60"/>
      <c r="CK343" s="60"/>
      <c r="CL343" s="60"/>
      <c r="CM343" s="60"/>
      <c r="CN343" s="60"/>
      <c r="CO343" s="60"/>
      <c r="CP343" s="60"/>
      <c r="CQ343" s="60"/>
      <c r="CR343" s="60"/>
      <c r="CS343" s="60"/>
      <c r="CT343" s="60"/>
      <c r="CU343" s="60"/>
      <c r="CV343" s="60"/>
      <c r="CW343" s="60"/>
      <c r="CX343" s="60"/>
      <c r="CY343" s="60"/>
      <c r="CZ343" s="60"/>
      <c r="DA343" s="60"/>
      <c r="DB343" s="60"/>
      <c r="DC343" s="60"/>
      <c r="DD343" s="60"/>
      <c r="DE343" s="60"/>
      <c r="DF343" s="60"/>
      <c r="DG343" s="60"/>
      <c r="DH343" s="60"/>
      <c r="DI343" s="60"/>
      <c r="DJ343" s="60"/>
      <c r="DK343" s="60"/>
      <c r="DL343" s="60"/>
      <c r="DM343" s="60"/>
      <c r="DN343" s="60"/>
      <c r="DO343" s="60"/>
      <c r="DP343" s="60"/>
      <c r="DQ343" s="60"/>
      <c r="DR343" s="60"/>
      <c r="DS343" s="60"/>
      <c r="DT343" s="60"/>
      <c r="DU343" s="60"/>
      <c r="DV343" s="60"/>
      <c r="DW343" s="60"/>
      <c r="DX343" s="60"/>
      <c r="DY343" s="60"/>
      <c r="DZ343" s="60"/>
      <c r="EA343" s="60"/>
      <c r="EB343" s="60"/>
      <c r="EC343" s="60"/>
      <c r="ED343" s="60"/>
      <c r="EE343" s="60"/>
      <c r="EF343" s="60"/>
      <c r="EG343" s="60"/>
      <c r="EH343" s="60"/>
      <c r="EI343" s="60"/>
      <c r="EJ343" s="60"/>
      <c r="EK343" s="60"/>
      <c r="EL343" s="60"/>
      <c r="EM343" s="60"/>
      <c r="EN343" s="60"/>
      <c r="EO343" s="60"/>
      <c r="EP343" s="60"/>
      <c r="EQ343" s="60"/>
      <c r="ER343" s="60"/>
      <c r="ES343" s="60"/>
      <c r="ET343" s="60"/>
      <c r="EU343" s="60"/>
      <c r="EV343" s="60"/>
      <c r="EW343" s="60"/>
      <c r="EX343" s="60"/>
      <c r="EY343" s="60"/>
      <c r="EZ343" s="60"/>
      <c r="FA343" s="60"/>
      <c r="FB343" s="60"/>
      <c r="FC343" s="60"/>
      <c r="FD343" s="60"/>
      <c r="FE343" s="60"/>
      <c r="FF343" s="60"/>
      <c r="FG343" s="60"/>
      <c r="FH343" s="60"/>
      <c r="FI343" s="60"/>
      <c r="FJ343" s="60"/>
      <c r="FK343" s="60"/>
      <c r="FL343" s="60"/>
      <c r="FM343" s="60"/>
      <c r="FN343" s="60"/>
      <c r="FO343" s="60"/>
      <c r="FP343" s="60"/>
      <c r="FQ343" s="60"/>
      <c r="FR343" s="60"/>
      <c r="FS343" s="60"/>
      <c r="FT343" s="60"/>
      <c r="FU343" s="60"/>
      <c r="FV343" s="60"/>
      <c r="FW343" s="60"/>
      <c r="FX343" s="60"/>
      <c r="FY343" s="60"/>
      <c r="FZ343" s="60"/>
      <c r="GA343" s="60"/>
      <c r="GB343" s="60"/>
      <c r="GC343" s="60"/>
      <c r="GD343" s="60"/>
      <c r="GE343" s="60"/>
      <c r="GF343" s="60"/>
      <c r="GG343" s="60"/>
      <c r="GH343" s="60"/>
      <c r="GI343" s="60"/>
      <c r="GJ343" s="60"/>
      <c r="GK343" s="60"/>
      <c r="GL343" s="60"/>
      <c r="GM343" s="60"/>
      <c r="GN343" s="60"/>
      <c r="GO343" s="60"/>
      <c r="GP343" s="60"/>
      <c r="GQ343" s="60"/>
      <c r="GR343" s="60"/>
      <c r="GS343" s="60"/>
      <c r="GT343" s="60"/>
      <c r="GU343" s="60"/>
      <c r="GV343" s="60"/>
      <c r="GW343" s="60"/>
      <c r="GX343" s="60"/>
      <c r="GY343" s="60"/>
      <c r="GZ343" s="60"/>
      <c r="HA343" s="60"/>
      <c r="HB343" s="60"/>
      <c r="HC343" s="60"/>
      <c r="HD343" s="60"/>
      <c r="HE343" s="60"/>
      <c r="HF343" s="60"/>
      <c r="HG343" s="60"/>
      <c r="HH343" s="60"/>
      <c r="HI343" s="60"/>
      <c r="HJ343" s="60"/>
      <c r="HK343" s="60"/>
      <c r="HL343" s="60"/>
      <c r="HM343" s="60"/>
      <c r="HN343" s="60"/>
      <c r="HO343" s="60"/>
    </row>
    <row r="344" spans="1:223" ht="12" customHeight="1" x14ac:dyDescent="0.35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  <c r="BE344" s="60"/>
      <c r="BF344" s="60"/>
      <c r="BG344" s="60"/>
      <c r="BH344" s="60"/>
      <c r="BI344" s="60"/>
      <c r="BJ344" s="60"/>
      <c r="BK344" s="60"/>
      <c r="BL344" s="60"/>
      <c r="BM344" s="60"/>
      <c r="BN344" s="60"/>
      <c r="BO344" s="60"/>
      <c r="BP344" s="60"/>
      <c r="BQ344" s="60"/>
      <c r="BR344" s="60"/>
      <c r="BS344" s="60"/>
      <c r="BT344" s="60"/>
      <c r="BU344" s="60"/>
      <c r="BV344" s="60"/>
      <c r="BW344" s="60"/>
      <c r="BX344" s="60"/>
      <c r="BY344" s="60"/>
      <c r="BZ344" s="60"/>
      <c r="CA344" s="60"/>
      <c r="CB344" s="60"/>
      <c r="CC344" s="60"/>
      <c r="CD344" s="60"/>
      <c r="CE344" s="60"/>
      <c r="CF344" s="60"/>
      <c r="CG344" s="60"/>
      <c r="CH344" s="60"/>
      <c r="CI344" s="60"/>
      <c r="CJ344" s="60"/>
      <c r="CK344" s="60"/>
      <c r="CL344" s="60"/>
      <c r="CM344" s="60"/>
      <c r="CN344" s="60"/>
      <c r="CO344" s="60"/>
      <c r="CP344" s="60"/>
      <c r="CQ344" s="60"/>
      <c r="CR344" s="60"/>
      <c r="CS344" s="60"/>
      <c r="CT344" s="60"/>
      <c r="CU344" s="60"/>
      <c r="CV344" s="60"/>
      <c r="CW344" s="60"/>
      <c r="CX344" s="60"/>
      <c r="CY344" s="60"/>
      <c r="CZ344" s="60"/>
      <c r="DA344" s="60"/>
      <c r="DB344" s="60"/>
      <c r="DC344" s="60"/>
      <c r="DD344" s="60"/>
      <c r="DE344" s="60"/>
      <c r="DF344" s="60"/>
      <c r="DG344" s="60"/>
      <c r="DH344" s="60"/>
      <c r="DI344" s="60"/>
      <c r="DJ344" s="60"/>
      <c r="DK344" s="60"/>
      <c r="DL344" s="60"/>
      <c r="DM344" s="60"/>
      <c r="DN344" s="60"/>
      <c r="DO344" s="60"/>
      <c r="DP344" s="60"/>
      <c r="DQ344" s="60"/>
      <c r="DR344" s="60"/>
      <c r="DS344" s="60"/>
      <c r="DT344" s="60"/>
      <c r="DU344" s="60"/>
      <c r="DV344" s="60"/>
      <c r="DW344" s="60"/>
      <c r="DX344" s="60"/>
      <c r="DY344" s="60"/>
      <c r="DZ344" s="60"/>
      <c r="EA344" s="60"/>
      <c r="EB344" s="60"/>
      <c r="EC344" s="60"/>
      <c r="ED344" s="60"/>
      <c r="EE344" s="60"/>
      <c r="EF344" s="60"/>
      <c r="EG344" s="60"/>
      <c r="EH344" s="60"/>
      <c r="EI344" s="60"/>
      <c r="EJ344" s="60"/>
      <c r="EK344" s="60"/>
      <c r="EL344" s="60"/>
      <c r="EM344" s="60"/>
      <c r="EN344" s="60"/>
      <c r="EO344" s="60"/>
      <c r="EP344" s="60"/>
      <c r="EQ344" s="60"/>
      <c r="ER344" s="60"/>
      <c r="ES344" s="60"/>
      <c r="ET344" s="60"/>
      <c r="EU344" s="60"/>
      <c r="EV344" s="60"/>
      <c r="EW344" s="60"/>
      <c r="EX344" s="60"/>
      <c r="EY344" s="60"/>
      <c r="EZ344" s="60"/>
      <c r="FA344" s="60"/>
      <c r="FB344" s="60"/>
      <c r="FC344" s="60"/>
      <c r="FD344" s="60"/>
      <c r="FE344" s="60"/>
      <c r="FF344" s="60"/>
      <c r="FG344" s="60"/>
      <c r="FH344" s="60"/>
      <c r="FI344" s="60"/>
      <c r="FJ344" s="60"/>
      <c r="FK344" s="60"/>
      <c r="FL344" s="60"/>
      <c r="FM344" s="60"/>
      <c r="FN344" s="60"/>
      <c r="FO344" s="60"/>
      <c r="FP344" s="60"/>
      <c r="FQ344" s="60"/>
      <c r="FR344" s="60"/>
      <c r="FS344" s="60"/>
      <c r="FT344" s="60"/>
      <c r="FU344" s="60"/>
      <c r="FV344" s="60"/>
      <c r="FW344" s="60"/>
      <c r="FX344" s="60"/>
      <c r="FY344" s="60"/>
      <c r="FZ344" s="60"/>
      <c r="GA344" s="60"/>
      <c r="GB344" s="60"/>
      <c r="GC344" s="60"/>
      <c r="GD344" s="60"/>
      <c r="GE344" s="60"/>
      <c r="GF344" s="60"/>
      <c r="GG344" s="60"/>
      <c r="GH344" s="60"/>
      <c r="GI344" s="60"/>
      <c r="GJ344" s="60"/>
      <c r="GK344" s="60"/>
      <c r="GL344" s="60"/>
      <c r="GM344" s="60"/>
      <c r="GN344" s="60"/>
      <c r="GO344" s="60"/>
      <c r="GP344" s="60"/>
      <c r="GQ344" s="60"/>
      <c r="GR344" s="60"/>
      <c r="GS344" s="60"/>
      <c r="GT344" s="60"/>
      <c r="GU344" s="60"/>
      <c r="GV344" s="60"/>
      <c r="GW344" s="60"/>
      <c r="GX344" s="60"/>
      <c r="GY344" s="60"/>
      <c r="GZ344" s="60"/>
      <c r="HA344" s="60"/>
      <c r="HB344" s="60"/>
      <c r="HC344" s="60"/>
      <c r="HD344" s="60"/>
      <c r="HE344" s="60"/>
      <c r="HF344" s="60"/>
      <c r="HG344" s="60"/>
      <c r="HH344" s="60"/>
      <c r="HI344" s="60"/>
      <c r="HJ344" s="60"/>
      <c r="HK344" s="60"/>
      <c r="HL344" s="60"/>
      <c r="HM344" s="60"/>
      <c r="HN344" s="60"/>
      <c r="HO344" s="60"/>
    </row>
    <row r="345" spans="1:223" ht="12" customHeight="1" x14ac:dyDescent="0.3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  <c r="BE345" s="60"/>
      <c r="BF345" s="60"/>
      <c r="BG345" s="60"/>
      <c r="BH345" s="60"/>
      <c r="BI345" s="60"/>
      <c r="BJ345" s="60"/>
      <c r="BK345" s="60"/>
      <c r="BL345" s="60"/>
      <c r="BM345" s="60"/>
      <c r="BN345" s="60"/>
      <c r="BO345" s="60"/>
      <c r="BP345" s="60"/>
      <c r="BQ345" s="60"/>
      <c r="BR345" s="60"/>
      <c r="BS345" s="60"/>
      <c r="BT345" s="60"/>
      <c r="BU345" s="60"/>
      <c r="BV345" s="60"/>
      <c r="BW345" s="60"/>
      <c r="BX345" s="60"/>
      <c r="BY345" s="60"/>
      <c r="BZ345" s="60"/>
      <c r="CA345" s="60"/>
      <c r="CB345" s="60"/>
      <c r="CC345" s="60"/>
      <c r="CD345" s="60"/>
      <c r="CE345" s="60"/>
      <c r="CF345" s="60"/>
      <c r="CG345" s="60"/>
      <c r="CH345" s="60"/>
      <c r="CI345" s="60"/>
      <c r="CJ345" s="60"/>
      <c r="CK345" s="60"/>
      <c r="CL345" s="60"/>
      <c r="CM345" s="60"/>
      <c r="CN345" s="60"/>
      <c r="CO345" s="60"/>
      <c r="CP345" s="60"/>
      <c r="CQ345" s="60"/>
      <c r="CR345" s="60"/>
      <c r="CS345" s="60"/>
      <c r="CT345" s="60"/>
      <c r="CU345" s="60"/>
      <c r="CV345" s="60"/>
      <c r="CW345" s="60"/>
      <c r="CX345" s="60"/>
      <c r="CY345" s="60"/>
      <c r="CZ345" s="60"/>
      <c r="DA345" s="60"/>
      <c r="DB345" s="60"/>
      <c r="DC345" s="60"/>
      <c r="DD345" s="60"/>
      <c r="DE345" s="60"/>
      <c r="DF345" s="60"/>
      <c r="DG345" s="60"/>
      <c r="DH345" s="60"/>
      <c r="DI345" s="60"/>
      <c r="DJ345" s="60"/>
      <c r="DK345" s="60"/>
      <c r="DL345" s="60"/>
      <c r="DM345" s="60"/>
      <c r="DN345" s="60"/>
      <c r="DO345" s="60"/>
      <c r="DP345" s="60"/>
      <c r="DQ345" s="60"/>
      <c r="DR345" s="60"/>
      <c r="DS345" s="60"/>
      <c r="DT345" s="60"/>
      <c r="DU345" s="60"/>
      <c r="DV345" s="60"/>
      <c r="DW345" s="60"/>
      <c r="DX345" s="60"/>
      <c r="DY345" s="60"/>
      <c r="DZ345" s="60"/>
      <c r="EA345" s="60"/>
      <c r="EB345" s="60"/>
      <c r="EC345" s="60"/>
      <c r="ED345" s="60"/>
      <c r="EE345" s="60"/>
      <c r="EF345" s="60"/>
      <c r="EG345" s="60"/>
      <c r="EH345" s="60"/>
      <c r="EI345" s="60"/>
      <c r="EJ345" s="60"/>
      <c r="EK345" s="60"/>
      <c r="EL345" s="60"/>
      <c r="EM345" s="60"/>
      <c r="EN345" s="60"/>
      <c r="EO345" s="60"/>
      <c r="EP345" s="60"/>
      <c r="EQ345" s="60"/>
      <c r="ER345" s="60"/>
      <c r="ES345" s="60"/>
      <c r="ET345" s="60"/>
      <c r="EU345" s="60"/>
      <c r="EV345" s="60"/>
      <c r="EW345" s="60"/>
      <c r="EX345" s="60"/>
      <c r="EY345" s="60"/>
      <c r="EZ345" s="60"/>
      <c r="FA345" s="60"/>
      <c r="FB345" s="60"/>
      <c r="FC345" s="60"/>
      <c r="FD345" s="60"/>
      <c r="FE345" s="60"/>
      <c r="FF345" s="60"/>
      <c r="FG345" s="60"/>
      <c r="FH345" s="60"/>
      <c r="FI345" s="60"/>
      <c r="FJ345" s="60"/>
      <c r="FK345" s="60"/>
      <c r="FL345" s="60"/>
      <c r="FM345" s="60"/>
      <c r="FN345" s="60"/>
      <c r="FO345" s="60"/>
      <c r="FP345" s="60"/>
      <c r="FQ345" s="60"/>
      <c r="FR345" s="60"/>
      <c r="FS345" s="60"/>
      <c r="FT345" s="60"/>
      <c r="FU345" s="60"/>
      <c r="FV345" s="60"/>
      <c r="FW345" s="60"/>
      <c r="FX345" s="60"/>
      <c r="FY345" s="60"/>
      <c r="FZ345" s="60"/>
      <c r="GA345" s="60"/>
      <c r="GB345" s="60"/>
      <c r="GC345" s="60"/>
      <c r="GD345" s="60"/>
      <c r="GE345" s="60"/>
      <c r="GF345" s="60"/>
      <c r="GG345" s="60"/>
      <c r="GH345" s="60"/>
      <c r="GI345" s="60"/>
      <c r="GJ345" s="60"/>
      <c r="GK345" s="60"/>
      <c r="GL345" s="60"/>
      <c r="GM345" s="60"/>
      <c r="GN345" s="60"/>
      <c r="GO345" s="60"/>
      <c r="GP345" s="60"/>
      <c r="GQ345" s="60"/>
      <c r="GR345" s="60"/>
      <c r="GS345" s="60"/>
      <c r="GT345" s="60"/>
      <c r="GU345" s="60"/>
      <c r="GV345" s="60"/>
      <c r="GW345" s="60"/>
      <c r="GX345" s="60"/>
      <c r="GY345" s="60"/>
      <c r="GZ345" s="60"/>
      <c r="HA345" s="60"/>
      <c r="HB345" s="60"/>
      <c r="HC345" s="60"/>
      <c r="HD345" s="60"/>
      <c r="HE345" s="60"/>
      <c r="HF345" s="60"/>
      <c r="HG345" s="60"/>
      <c r="HH345" s="60"/>
      <c r="HI345" s="60"/>
      <c r="HJ345" s="60"/>
      <c r="HK345" s="60"/>
      <c r="HL345" s="60"/>
      <c r="HM345" s="60"/>
      <c r="HN345" s="60"/>
      <c r="HO345" s="60"/>
    </row>
    <row r="346" spans="1:223" ht="12" customHeight="1" x14ac:dyDescent="0.35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  <c r="BE346" s="60"/>
      <c r="BF346" s="60"/>
      <c r="BG346" s="60"/>
      <c r="BH346" s="60"/>
      <c r="BI346" s="60"/>
      <c r="BJ346" s="60"/>
      <c r="BK346" s="60"/>
      <c r="BL346" s="60"/>
      <c r="BM346" s="60"/>
      <c r="BN346" s="60"/>
      <c r="BO346" s="60"/>
      <c r="BP346" s="60"/>
      <c r="BQ346" s="60"/>
      <c r="BR346" s="60"/>
      <c r="BS346" s="60"/>
      <c r="BT346" s="60"/>
      <c r="BU346" s="60"/>
      <c r="BV346" s="60"/>
      <c r="BW346" s="60"/>
      <c r="BX346" s="60"/>
      <c r="BY346" s="60"/>
      <c r="BZ346" s="60"/>
      <c r="CA346" s="60"/>
      <c r="CB346" s="60"/>
      <c r="CC346" s="60"/>
      <c r="CD346" s="60"/>
      <c r="CE346" s="60"/>
      <c r="CF346" s="60"/>
      <c r="CG346" s="60"/>
      <c r="CH346" s="60"/>
      <c r="CI346" s="60"/>
      <c r="CJ346" s="60"/>
      <c r="CK346" s="60"/>
      <c r="CL346" s="60"/>
      <c r="CM346" s="60"/>
      <c r="CN346" s="60"/>
      <c r="CO346" s="60"/>
      <c r="CP346" s="60"/>
      <c r="CQ346" s="60"/>
      <c r="CR346" s="60"/>
      <c r="CS346" s="60"/>
      <c r="CT346" s="60"/>
      <c r="CU346" s="60"/>
      <c r="CV346" s="60"/>
      <c r="CW346" s="60"/>
      <c r="CX346" s="60"/>
      <c r="CY346" s="60"/>
      <c r="CZ346" s="60"/>
      <c r="DA346" s="60"/>
      <c r="DB346" s="60"/>
      <c r="DC346" s="60"/>
      <c r="DD346" s="60"/>
      <c r="DE346" s="60"/>
      <c r="DF346" s="60"/>
      <c r="DG346" s="60"/>
      <c r="DH346" s="60"/>
      <c r="DI346" s="60"/>
      <c r="DJ346" s="60"/>
      <c r="DK346" s="60"/>
      <c r="DL346" s="60"/>
      <c r="DM346" s="60"/>
      <c r="DN346" s="60"/>
      <c r="DO346" s="60"/>
      <c r="DP346" s="60"/>
      <c r="DQ346" s="60"/>
      <c r="DR346" s="60"/>
      <c r="DS346" s="60"/>
      <c r="DT346" s="60"/>
      <c r="DU346" s="60"/>
      <c r="DV346" s="60"/>
      <c r="DW346" s="60"/>
      <c r="DX346" s="60"/>
      <c r="DY346" s="60"/>
      <c r="DZ346" s="60"/>
      <c r="EA346" s="60"/>
      <c r="EB346" s="60"/>
      <c r="EC346" s="60"/>
      <c r="ED346" s="60"/>
      <c r="EE346" s="60"/>
      <c r="EF346" s="60"/>
      <c r="EG346" s="60"/>
      <c r="EH346" s="60"/>
      <c r="EI346" s="60"/>
      <c r="EJ346" s="60"/>
      <c r="EK346" s="60"/>
      <c r="EL346" s="60"/>
      <c r="EM346" s="60"/>
      <c r="EN346" s="60"/>
      <c r="EO346" s="60"/>
      <c r="EP346" s="60"/>
      <c r="EQ346" s="60"/>
      <c r="ER346" s="60"/>
      <c r="ES346" s="60"/>
      <c r="ET346" s="60"/>
      <c r="EU346" s="60"/>
      <c r="EV346" s="60"/>
      <c r="EW346" s="60"/>
      <c r="EX346" s="60"/>
      <c r="EY346" s="60"/>
      <c r="EZ346" s="60"/>
      <c r="FA346" s="60"/>
      <c r="FB346" s="60"/>
      <c r="FC346" s="60"/>
      <c r="FD346" s="60"/>
      <c r="FE346" s="60"/>
      <c r="FF346" s="60"/>
      <c r="FG346" s="60"/>
      <c r="FH346" s="60"/>
      <c r="FI346" s="60"/>
      <c r="FJ346" s="60"/>
      <c r="FK346" s="60"/>
      <c r="FL346" s="60"/>
      <c r="FM346" s="60"/>
      <c r="FN346" s="60"/>
      <c r="FO346" s="60"/>
      <c r="FP346" s="60"/>
      <c r="FQ346" s="60"/>
      <c r="FR346" s="60"/>
      <c r="FS346" s="60"/>
      <c r="FT346" s="60"/>
      <c r="FU346" s="60"/>
      <c r="FV346" s="60"/>
      <c r="FW346" s="60"/>
      <c r="FX346" s="60"/>
      <c r="FY346" s="60"/>
      <c r="FZ346" s="60"/>
      <c r="GA346" s="60"/>
      <c r="GB346" s="60"/>
      <c r="GC346" s="60"/>
      <c r="GD346" s="60"/>
      <c r="GE346" s="60"/>
      <c r="GF346" s="60"/>
      <c r="GG346" s="60"/>
      <c r="GH346" s="60"/>
      <c r="GI346" s="60"/>
      <c r="GJ346" s="60"/>
      <c r="GK346" s="60"/>
      <c r="GL346" s="60"/>
      <c r="GM346" s="60"/>
      <c r="GN346" s="60"/>
      <c r="GO346" s="60"/>
      <c r="GP346" s="60"/>
      <c r="GQ346" s="60"/>
      <c r="GR346" s="60"/>
      <c r="GS346" s="60"/>
      <c r="GT346" s="60"/>
      <c r="GU346" s="60"/>
      <c r="GV346" s="60"/>
      <c r="GW346" s="60"/>
      <c r="GX346" s="60"/>
      <c r="GY346" s="60"/>
      <c r="GZ346" s="60"/>
      <c r="HA346" s="60"/>
      <c r="HB346" s="60"/>
      <c r="HC346" s="60"/>
      <c r="HD346" s="60"/>
      <c r="HE346" s="60"/>
      <c r="HF346" s="60"/>
      <c r="HG346" s="60"/>
      <c r="HH346" s="60"/>
      <c r="HI346" s="60"/>
      <c r="HJ346" s="60"/>
      <c r="HK346" s="60"/>
      <c r="HL346" s="60"/>
      <c r="HM346" s="60"/>
      <c r="HN346" s="60"/>
      <c r="HO346" s="60"/>
    </row>
    <row r="347" spans="1:223" ht="12" customHeight="1" x14ac:dyDescent="0.35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  <c r="BE347" s="60"/>
      <c r="BF347" s="60"/>
      <c r="BG347" s="60"/>
      <c r="BH347" s="60"/>
      <c r="BI347" s="60"/>
      <c r="BJ347" s="60"/>
      <c r="BK347" s="60"/>
      <c r="BL347" s="60"/>
      <c r="BM347" s="60"/>
      <c r="BN347" s="60"/>
      <c r="BO347" s="60"/>
      <c r="BP347" s="60"/>
      <c r="BQ347" s="60"/>
      <c r="BR347" s="60"/>
      <c r="BS347" s="60"/>
      <c r="BT347" s="60"/>
      <c r="BU347" s="60"/>
      <c r="BV347" s="60"/>
      <c r="BW347" s="60"/>
      <c r="BX347" s="60"/>
      <c r="BY347" s="60"/>
      <c r="BZ347" s="60"/>
      <c r="CA347" s="60"/>
      <c r="CB347" s="60"/>
      <c r="CC347" s="60"/>
      <c r="CD347" s="60"/>
      <c r="CE347" s="60"/>
      <c r="CF347" s="60"/>
      <c r="CG347" s="60"/>
      <c r="CH347" s="60"/>
      <c r="CI347" s="60"/>
      <c r="CJ347" s="60"/>
      <c r="CK347" s="60"/>
      <c r="CL347" s="60"/>
      <c r="CM347" s="60"/>
      <c r="CN347" s="60"/>
      <c r="CO347" s="60"/>
      <c r="CP347" s="60"/>
      <c r="CQ347" s="60"/>
      <c r="CR347" s="60"/>
      <c r="CS347" s="60"/>
      <c r="CT347" s="60"/>
      <c r="CU347" s="60"/>
      <c r="CV347" s="60"/>
      <c r="CW347" s="60"/>
      <c r="CX347" s="60"/>
      <c r="CY347" s="60"/>
      <c r="CZ347" s="60"/>
      <c r="DA347" s="60"/>
      <c r="DB347" s="60"/>
      <c r="DC347" s="60"/>
      <c r="DD347" s="60"/>
      <c r="DE347" s="60"/>
      <c r="DF347" s="60"/>
      <c r="DG347" s="60"/>
      <c r="DH347" s="60"/>
      <c r="DI347" s="60"/>
      <c r="DJ347" s="60"/>
      <c r="DK347" s="60"/>
      <c r="DL347" s="60"/>
      <c r="DM347" s="60"/>
      <c r="DN347" s="60"/>
      <c r="DO347" s="60"/>
      <c r="DP347" s="60"/>
      <c r="DQ347" s="60"/>
      <c r="DR347" s="60"/>
      <c r="DS347" s="60"/>
      <c r="DT347" s="60"/>
      <c r="DU347" s="60"/>
      <c r="DV347" s="60"/>
      <c r="DW347" s="60"/>
      <c r="DX347" s="60"/>
      <c r="DY347" s="60"/>
      <c r="DZ347" s="60"/>
      <c r="EA347" s="60"/>
      <c r="EB347" s="60"/>
      <c r="EC347" s="60"/>
      <c r="ED347" s="60"/>
      <c r="EE347" s="60"/>
      <c r="EF347" s="60"/>
      <c r="EG347" s="60"/>
      <c r="EH347" s="60"/>
      <c r="EI347" s="60"/>
      <c r="EJ347" s="60"/>
      <c r="EK347" s="60"/>
      <c r="EL347" s="60"/>
      <c r="EM347" s="60"/>
      <c r="EN347" s="60"/>
      <c r="EO347" s="60"/>
      <c r="EP347" s="60"/>
      <c r="EQ347" s="60"/>
      <c r="ER347" s="60"/>
      <c r="ES347" s="60"/>
      <c r="ET347" s="60"/>
      <c r="EU347" s="60"/>
      <c r="EV347" s="60"/>
      <c r="EW347" s="60"/>
      <c r="EX347" s="60"/>
      <c r="EY347" s="60"/>
      <c r="EZ347" s="60"/>
      <c r="FA347" s="60"/>
      <c r="FB347" s="60"/>
      <c r="FC347" s="60"/>
      <c r="FD347" s="60"/>
      <c r="FE347" s="60"/>
      <c r="FF347" s="60"/>
      <c r="FG347" s="60"/>
      <c r="FH347" s="60"/>
      <c r="FI347" s="60"/>
      <c r="FJ347" s="60"/>
      <c r="FK347" s="60"/>
      <c r="FL347" s="60"/>
      <c r="FM347" s="60"/>
      <c r="FN347" s="60"/>
      <c r="FO347" s="60"/>
      <c r="FP347" s="60"/>
      <c r="FQ347" s="60"/>
      <c r="FR347" s="60"/>
      <c r="FS347" s="60"/>
      <c r="FT347" s="60"/>
      <c r="FU347" s="60"/>
      <c r="FV347" s="60"/>
      <c r="FW347" s="60"/>
      <c r="FX347" s="60"/>
      <c r="FY347" s="60"/>
      <c r="FZ347" s="60"/>
      <c r="GA347" s="60"/>
      <c r="GB347" s="60"/>
      <c r="GC347" s="60"/>
      <c r="GD347" s="60"/>
      <c r="GE347" s="60"/>
      <c r="GF347" s="60"/>
      <c r="GG347" s="60"/>
      <c r="GH347" s="60"/>
      <c r="GI347" s="60"/>
      <c r="GJ347" s="60"/>
      <c r="GK347" s="60"/>
      <c r="GL347" s="60"/>
      <c r="GM347" s="60"/>
      <c r="GN347" s="60"/>
      <c r="GO347" s="60"/>
      <c r="GP347" s="60"/>
      <c r="GQ347" s="60"/>
      <c r="GR347" s="60"/>
      <c r="GS347" s="60"/>
      <c r="GT347" s="60"/>
      <c r="GU347" s="60"/>
      <c r="GV347" s="60"/>
      <c r="GW347" s="60"/>
      <c r="GX347" s="60"/>
      <c r="GY347" s="60"/>
      <c r="GZ347" s="60"/>
      <c r="HA347" s="60"/>
      <c r="HB347" s="60"/>
      <c r="HC347" s="60"/>
      <c r="HD347" s="60"/>
      <c r="HE347" s="60"/>
      <c r="HF347" s="60"/>
      <c r="HG347" s="60"/>
      <c r="HH347" s="60"/>
      <c r="HI347" s="60"/>
      <c r="HJ347" s="60"/>
      <c r="HK347" s="60"/>
      <c r="HL347" s="60"/>
      <c r="HM347" s="60"/>
      <c r="HN347" s="60"/>
      <c r="HO347" s="60"/>
    </row>
    <row r="348" spans="1:223" ht="12" customHeight="1" x14ac:dyDescent="0.35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  <c r="BJ348" s="60"/>
      <c r="BK348" s="60"/>
      <c r="BL348" s="60"/>
      <c r="BM348" s="60"/>
      <c r="BN348" s="60"/>
      <c r="BO348" s="60"/>
      <c r="BP348" s="60"/>
      <c r="BQ348" s="60"/>
      <c r="BR348" s="60"/>
      <c r="BS348" s="60"/>
      <c r="BT348" s="60"/>
      <c r="BU348" s="60"/>
      <c r="BV348" s="60"/>
      <c r="BW348" s="60"/>
      <c r="BX348" s="60"/>
      <c r="BY348" s="60"/>
      <c r="BZ348" s="60"/>
      <c r="CA348" s="60"/>
      <c r="CB348" s="60"/>
      <c r="CC348" s="60"/>
      <c r="CD348" s="60"/>
      <c r="CE348" s="60"/>
      <c r="CF348" s="60"/>
      <c r="CG348" s="60"/>
      <c r="CH348" s="60"/>
      <c r="CI348" s="60"/>
      <c r="CJ348" s="60"/>
      <c r="CK348" s="60"/>
      <c r="CL348" s="60"/>
      <c r="CM348" s="60"/>
      <c r="CN348" s="60"/>
      <c r="CO348" s="60"/>
      <c r="CP348" s="60"/>
      <c r="CQ348" s="60"/>
      <c r="CR348" s="60"/>
      <c r="CS348" s="60"/>
      <c r="CT348" s="60"/>
      <c r="CU348" s="60"/>
      <c r="CV348" s="60"/>
      <c r="CW348" s="60"/>
      <c r="CX348" s="60"/>
      <c r="CY348" s="60"/>
      <c r="CZ348" s="60"/>
      <c r="DA348" s="60"/>
      <c r="DB348" s="60"/>
      <c r="DC348" s="60"/>
      <c r="DD348" s="60"/>
      <c r="DE348" s="60"/>
      <c r="DF348" s="60"/>
      <c r="DG348" s="60"/>
      <c r="DH348" s="60"/>
      <c r="DI348" s="60"/>
      <c r="DJ348" s="60"/>
      <c r="DK348" s="60"/>
      <c r="DL348" s="60"/>
      <c r="DM348" s="60"/>
      <c r="DN348" s="60"/>
      <c r="DO348" s="60"/>
      <c r="DP348" s="60"/>
      <c r="DQ348" s="60"/>
      <c r="DR348" s="60"/>
      <c r="DS348" s="60"/>
      <c r="DT348" s="60"/>
      <c r="DU348" s="60"/>
      <c r="DV348" s="60"/>
      <c r="DW348" s="60"/>
      <c r="DX348" s="60"/>
      <c r="DY348" s="60"/>
      <c r="DZ348" s="60"/>
      <c r="EA348" s="60"/>
      <c r="EB348" s="60"/>
      <c r="EC348" s="60"/>
      <c r="ED348" s="60"/>
      <c r="EE348" s="60"/>
      <c r="EF348" s="60"/>
      <c r="EG348" s="60"/>
      <c r="EH348" s="60"/>
      <c r="EI348" s="60"/>
      <c r="EJ348" s="60"/>
      <c r="EK348" s="60"/>
      <c r="EL348" s="60"/>
      <c r="EM348" s="60"/>
      <c r="EN348" s="60"/>
      <c r="EO348" s="60"/>
      <c r="EP348" s="60"/>
      <c r="EQ348" s="60"/>
      <c r="ER348" s="60"/>
      <c r="ES348" s="60"/>
      <c r="ET348" s="60"/>
      <c r="EU348" s="60"/>
      <c r="EV348" s="60"/>
      <c r="EW348" s="60"/>
      <c r="EX348" s="60"/>
      <c r="EY348" s="60"/>
      <c r="EZ348" s="60"/>
      <c r="FA348" s="60"/>
      <c r="FB348" s="60"/>
      <c r="FC348" s="60"/>
      <c r="FD348" s="60"/>
      <c r="FE348" s="60"/>
      <c r="FF348" s="60"/>
      <c r="FG348" s="60"/>
      <c r="FH348" s="60"/>
      <c r="FI348" s="60"/>
      <c r="FJ348" s="60"/>
      <c r="FK348" s="60"/>
      <c r="FL348" s="60"/>
      <c r="FM348" s="60"/>
      <c r="FN348" s="60"/>
      <c r="FO348" s="60"/>
      <c r="FP348" s="60"/>
      <c r="FQ348" s="60"/>
      <c r="FR348" s="60"/>
      <c r="FS348" s="60"/>
      <c r="FT348" s="60"/>
      <c r="FU348" s="60"/>
      <c r="FV348" s="60"/>
      <c r="FW348" s="60"/>
      <c r="FX348" s="60"/>
      <c r="FY348" s="60"/>
      <c r="FZ348" s="60"/>
      <c r="GA348" s="60"/>
      <c r="GB348" s="60"/>
      <c r="GC348" s="60"/>
      <c r="GD348" s="60"/>
      <c r="GE348" s="60"/>
      <c r="GF348" s="60"/>
      <c r="GG348" s="60"/>
      <c r="GH348" s="60"/>
      <c r="GI348" s="60"/>
      <c r="GJ348" s="60"/>
      <c r="GK348" s="60"/>
      <c r="GL348" s="60"/>
      <c r="GM348" s="60"/>
      <c r="GN348" s="60"/>
      <c r="GO348" s="60"/>
      <c r="GP348" s="60"/>
      <c r="GQ348" s="60"/>
      <c r="GR348" s="60"/>
      <c r="GS348" s="60"/>
      <c r="GT348" s="60"/>
      <c r="GU348" s="60"/>
      <c r="GV348" s="60"/>
      <c r="GW348" s="60"/>
      <c r="GX348" s="60"/>
      <c r="GY348" s="60"/>
      <c r="GZ348" s="60"/>
      <c r="HA348" s="60"/>
      <c r="HB348" s="60"/>
      <c r="HC348" s="60"/>
      <c r="HD348" s="60"/>
      <c r="HE348" s="60"/>
      <c r="HF348" s="60"/>
      <c r="HG348" s="60"/>
      <c r="HH348" s="60"/>
      <c r="HI348" s="60"/>
      <c r="HJ348" s="60"/>
      <c r="HK348" s="60"/>
      <c r="HL348" s="60"/>
      <c r="HM348" s="60"/>
      <c r="HN348" s="60"/>
      <c r="HO348" s="60"/>
    </row>
    <row r="349" spans="1:223" ht="12" customHeight="1" x14ac:dyDescent="0.35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60"/>
      <c r="BH349" s="60"/>
      <c r="BI349" s="60"/>
      <c r="BJ349" s="60"/>
      <c r="BK349" s="60"/>
      <c r="BL349" s="60"/>
      <c r="BM349" s="60"/>
      <c r="BN349" s="60"/>
      <c r="BO349" s="60"/>
      <c r="BP349" s="60"/>
      <c r="BQ349" s="60"/>
      <c r="BR349" s="60"/>
      <c r="BS349" s="60"/>
      <c r="BT349" s="60"/>
      <c r="BU349" s="60"/>
      <c r="BV349" s="60"/>
      <c r="BW349" s="60"/>
      <c r="BX349" s="60"/>
      <c r="BY349" s="60"/>
      <c r="BZ349" s="60"/>
      <c r="CA349" s="60"/>
      <c r="CB349" s="60"/>
      <c r="CC349" s="60"/>
      <c r="CD349" s="60"/>
      <c r="CE349" s="60"/>
      <c r="CF349" s="60"/>
      <c r="CG349" s="60"/>
      <c r="CH349" s="60"/>
      <c r="CI349" s="60"/>
      <c r="CJ349" s="60"/>
      <c r="CK349" s="60"/>
      <c r="CL349" s="60"/>
      <c r="CM349" s="60"/>
      <c r="CN349" s="60"/>
      <c r="CO349" s="60"/>
      <c r="CP349" s="60"/>
      <c r="CQ349" s="60"/>
      <c r="CR349" s="60"/>
      <c r="CS349" s="60"/>
      <c r="CT349" s="60"/>
      <c r="CU349" s="60"/>
      <c r="CV349" s="60"/>
      <c r="CW349" s="60"/>
      <c r="CX349" s="60"/>
      <c r="CY349" s="60"/>
      <c r="CZ349" s="60"/>
      <c r="DA349" s="60"/>
      <c r="DB349" s="60"/>
      <c r="DC349" s="60"/>
      <c r="DD349" s="60"/>
      <c r="DE349" s="60"/>
      <c r="DF349" s="60"/>
      <c r="DG349" s="60"/>
      <c r="DH349" s="60"/>
      <c r="DI349" s="60"/>
      <c r="DJ349" s="60"/>
      <c r="DK349" s="60"/>
      <c r="DL349" s="60"/>
      <c r="DM349" s="60"/>
      <c r="DN349" s="60"/>
      <c r="DO349" s="60"/>
      <c r="DP349" s="60"/>
      <c r="DQ349" s="60"/>
      <c r="DR349" s="60"/>
      <c r="DS349" s="60"/>
      <c r="DT349" s="60"/>
      <c r="DU349" s="60"/>
      <c r="DV349" s="60"/>
      <c r="DW349" s="60"/>
      <c r="DX349" s="60"/>
      <c r="DY349" s="60"/>
      <c r="DZ349" s="60"/>
      <c r="EA349" s="60"/>
      <c r="EB349" s="60"/>
      <c r="EC349" s="60"/>
      <c r="ED349" s="60"/>
      <c r="EE349" s="60"/>
      <c r="EF349" s="60"/>
      <c r="EG349" s="60"/>
      <c r="EH349" s="60"/>
      <c r="EI349" s="60"/>
      <c r="EJ349" s="60"/>
      <c r="EK349" s="60"/>
      <c r="EL349" s="60"/>
      <c r="EM349" s="60"/>
      <c r="EN349" s="60"/>
      <c r="EO349" s="60"/>
      <c r="EP349" s="60"/>
      <c r="EQ349" s="60"/>
      <c r="ER349" s="60"/>
      <c r="ES349" s="60"/>
      <c r="ET349" s="60"/>
      <c r="EU349" s="60"/>
      <c r="EV349" s="60"/>
      <c r="EW349" s="60"/>
      <c r="EX349" s="60"/>
      <c r="EY349" s="60"/>
      <c r="EZ349" s="60"/>
      <c r="FA349" s="60"/>
      <c r="FB349" s="60"/>
      <c r="FC349" s="60"/>
      <c r="FD349" s="60"/>
      <c r="FE349" s="60"/>
      <c r="FF349" s="60"/>
      <c r="FG349" s="60"/>
      <c r="FH349" s="60"/>
      <c r="FI349" s="60"/>
      <c r="FJ349" s="60"/>
      <c r="FK349" s="60"/>
      <c r="FL349" s="60"/>
      <c r="FM349" s="60"/>
      <c r="FN349" s="60"/>
      <c r="FO349" s="60"/>
      <c r="FP349" s="60"/>
      <c r="FQ349" s="60"/>
      <c r="FR349" s="60"/>
      <c r="FS349" s="60"/>
      <c r="FT349" s="60"/>
      <c r="FU349" s="60"/>
      <c r="FV349" s="60"/>
      <c r="FW349" s="60"/>
      <c r="FX349" s="60"/>
      <c r="FY349" s="60"/>
      <c r="FZ349" s="60"/>
      <c r="GA349" s="60"/>
      <c r="GB349" s="60"/>
      <c r="GC349" s="60"/>
      <c r="GD349" s="60"/>
      <c r="GE349" s="60"/>
      <c r="GF349" s="60"/>
      <c r="GG349" s="60"/>
      <c r="GH349" s="60"/>
      <c r="GI349" s="60"/>
      <c r="GJ349" s="60"/>
      <c r="GK349" s="60"/>
      <c r="GL349" s="60"/>
      <c r="GM349" s="60"/>
      <c r="GN349" s="60"/>
      <c r="GO349" s="60"/>
      <c r="GP349" s="60"/>
      <c r="GQ349" s="60"/>
      <c r="GR349" s="60"/>
      <c r="GS349" s="60"/>
      <c r="GT349" s="60"/>
      <c r="GU349" s="60"/>
      <c r="GV349" s="60"/>
      <c r="GW349" s="60"/>
      <c r="GX349" s="60"/>
      <c r="GY349" s="60"/>
      <c r="GZ349" s="60"/>
      <c r="HA349" s="60"/>
      <c r="HB349" s="60"/>
      <c r="HC349" s="60"/>
      <c r="HD349" s="60"/>
      <c r="HE349" s="60"/>
      <c r="HF349" s="60"/>
      <c r="HG349" s="60"/>
      <c r="HH349" s="60"/>
      <c r="HI349" s="60"/>
      <c r="HJ349" s="60"/>
      <c r="HK349" s="60"/>
      <c r="HL349" s="60"/>
      <c r="HM349" s="60"/>
      <c r="HN349" s="60"/>
      <c r="HO349" s="60"/>
    </row>
    <row r="350" spans="1:223" ht="12" customHeight="1" x14ac:dyDescent="0.35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  <c r="BE350" s="60"/>
      <c r="BF350" s="60"/>
      <c r="BG350" s="60"/>
      <c r="BH350" s="60"/>
      <c r="BI350" s="60"/>
      <c r="BJ350" s="60"/>
      <c r="BK350" s="60"/>
      <c r="BL350" s="60"/>
      <c r="BM350" s="60"/>
      <c r="BN350" s="60"/>
      <c r="BO350" s="60"/>
      <c r="BP350" s="60"/>
      <c r="BQ350" s="60"/>
      <c r="BR350" s="60"/>
      <c r="BS350" s="60"/>
      <c r="BT350" s="60"/>
      <c r="BU350" s="60"/>
      <c r="BV350" s="60"/>
      <c r="BW350" s="60"/>
      <c r="BX350" s="60"/>
      <c r="BY350" s="60"/>
      <c r="BZ350" s="60"/>
      <c r="CA350" s="60"/>
      <c r="CB350" s="60"/>
      <c r="CC350" s="60"/>
      <c r="CD350" s="60"/>
      <c r="CE350" s="60"/>
      <c r="CF350" s="60"/>
      <c r="CG350" s="60"/>
      <c r="CH350" s="60"/>
      <c r="CI350" s="60"/>
      <c r="CJ350" s="60"/>
      <c r="CK350" s="60"/>
      <c r="CL350" s="60"/>
      <c r="CM350" s="60"/>
      <c r="CN350" s="60"/>
      <c r="CO350" s="60"/>
      <c r="CP350" s="60"/>
      <c r="CQ350" s="60"/>
      <c r="CR350" s="60"/>
      <c r="CS350" s="60"/>
      <c r="CT350" s="60"/>
      <c r="CU350" s="60"/>
      <c r="CV350" s="60"/>
      <c r="CW350" s="60"/>
      <c r="CX350" s="60"/>
      <c r="CY350" s="60"/>
      <c r="CZ350" s="60"/>
      <c r="DA350" s="60"/>
      <c r="DB350" s="60"/>
      <c r="DC350" s="60"/>
      <c r="DD350" s="60"/>
      <c r="DE350" s="60"/>
      <c r="DF350" s="60"/>
      <c r="DG350" s="60"/>
      <c r="DH350" s="60"/>
      <c r="DI350" s="60"/>
      <c r="DJ350" s="60"/>
      <c r="DK350" s="60"/>
      <c r="DL350" s="60"/>
      <c r="DM350" s="60"/>
      <c r="DN350" s="60"/>
      <c r="DO350" s="60"/>
      <c r="DP350" s="60"/>
      <c r="DQ350" s="60"/>
      <c r="DR350" s="60"/>
      <c r="DS350" s="60"/>
      <c r="DT350" s="60"/>
      <c r="DU350" s="60"/>
      <c r="DV350" s="60"/>
      <c r="DW350" s="60"/>
      <c r="DX350" s="60"/>
      <c r="DY350" s="60"/>
      <c r="DZ350" s="60"/>
      <c r="EA350" s="60"/>
      <c r="EB350" s="60"/>
      <c r="EC350" s="60"/>
      <c r="ED350" s="60"/>
      <c r="EE350" s="60"/>
      <c r="EF350" s="60"/>
      <c r="EG350" s="60"/>
      <c r="EH350" s="60"/>
      <c r="EI350" s="60"/>
      <c r="EJ350" s="60"/>
      <c r="EK350" s="60"/>
      <c r="EL350" s="60"/>
      <c r="EM350" s="60"/>
      <c r="EN350" s="60"/>
      <c r="EO350" s="60"/>
      <c r="EP350" s="60"/>
      <c r="EQ350" s="60"/>
      <c r="ER350" s="60"/>
      <c r="ES350" s="60"/>
      <c r="ET350" s="60"/>
      <c r="EU350" s="60"/>
      <c r="EV350" s="60"/>
      <c r="EW350" s="60"/>
      <c r="EX350" s="60"/>
      <c r="EY350" s="60"/>
      <c r="EZ350" s="60"/>
      <c r="FA350" s="60"/>
      <c r="FB350" s="60"/>
      <c r="FC350" s="60"/>
      <c r="FD350" s="60"/>
      <c r="FE350" s="60"/>
      <c r="FF350" s="60"/>
      <c r="FG350" s="60"/>
      <c r="FH350" s="60"/>
      <c r="FI350" s="60"/>
      <c r="FJ350" s="60"/>
      <c r="FK350" s="60"/>
      <c r="FL350" s="60"/>
      <c r="FM350" s="60"/>
      <c r="FN350" s="60"/>
      <c r="FO350" s="60"/>
      <c r="FP350" s="60"/>
      <c r="FQ350" s="60"/>
      <c r="FR350" s="60"/>
      <c r="FS350" s="60"/>
      <c r="FT350" s="60"/>
      <c r="FU350" s="60"/>
      <c r="FV350" s="60"/>
      <c r="FW350" s="60"/>
      <c r="FX350" s="60"/>
      <c r="FY350" s="60"/>
      <c r="FZ350" s="60"/>
      <c r="GA350" s="60"/>
      <c r="GB350" s="60"/>
      <c r="GC350" s="60"/>
      <c r="GD350" s="60"/>
      <c r="GE350" s="60"/>
      <c r="GF350" s="60"/>
      <c r="GG350" s="60"/>
      <c r="GH350" s="60"/>
      <c r="GI350" s="60"/>
      <c r="GJ350" s="60"/>
      <c r="GK350" s="60"/>
      <c r="GL350" s="60"/>
      <c r="GM350" s="60"/>
      <c r="GN350" s="60"/>
      <c r="GO350" s="60"/>
      <c r="GP350" s="60"/>
      <c r="GQ350" s="60"/>
      <c r="GR350" s="60"/>
      <c r="GS350" s="60"/>
      <c r="GT350" s="60"/>
      <c r="GU350" s="60"/>
      <c r="GV350" s="60"/>
      <c r="GW350" s="60"/>
      <c r="GX350" s="60"/>
      <c r="GY350" s="60"/>
      <c r="GZ350" s="60"/>
      <c r="HA350" s="60"/>
      <c r="HB350" s="60"/>
      <c r="HC350" s="60"/>
      <c r="HD350" s="60"/>
      <c r="HE350" s="60"/>
      <c r="HF350" s="60"/>
      <c r="HG350" s="60"/>
      <c r="HH350" s="60"/>
      <c r="HI350" s="60"/>
      <c r="HJ350" s="60"/>
      <c r="HK350" s="60"/>
      <c r="HL350" s="60"/>
      <c r="HM350" s="60"/>
      <c r="HN350" s="60"/>
      <c r="HO350" s="60"/>
    </row>
    <row r="351" spans="1:223" ht="12" customHeight="1" x14ac:dyDescent="0.35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60"/>
      <c r="BH351" s="60"/>
      <c r="BI351" s="60"/>
      <c r="BJ351" s="60"/>
      <c r="BK351" s="60"/>
      <c r="BL351" s="60"/>
      <c r="BM351" s="60"/>
      <c r="BN351" s="60"/>
      <c r="BO351" s="60"/>
      <c r="BP351" s="60"/>
      <c r="BQ351" s="60"/>
      <c r="BR351" s="60"/>
      <c r="BS351" s="60"/>
      <c r="BT351" s="60"/>
      <c r="BU351" s="60"/>
      <c r="BV351" s="60"/>
      <c r="BW351" s="60"/>
      <c r="BX351" s="60"/>
      <c r="BY351" s="60"/>
      <c r="BZ351" s="60"/>
      <c r="CA351" s="60"/>
      <c r="CB351" s="60"/>
      <c r="CC351" s="60"/>
      <c r="CD351" s="60"/>
      <c r="CE351" s="60"/>
      <c r="CF351" s="60"/>
      <c r="CG351" s="60"/>
      <c r="CH351" s="60"/>
      <c r="CI351" s="60"/>
      <c r="CJ351" s="60"/>
      <c r="CK351" s="60"/>
      <c r="CL351" s="60"/>
      <c r="CM351" s="60"/>
      <c r="CN351" s="60"/>
      <c r="CO351" s="60"/>
      <c r="CP351" s="60"/>
      <c r="CQ351" s="60"/>
      <c r="CR351" s="60"/>
      <c r="CS351" s="60"/>
      <c r="CT351" s="60"/>
      <c r="CU351" s="60"/>
      <c r="CV351" s="60"/>
      <c r="CW351" s="60"/>
      <c r="CX351" s="60"/>
      <c r="CY351" s="60"/>
      <c r="CZ351" s="60"/>
      <c r="DA351" s="60"/>
      <c r="DB351" s="60"/>
      <c r="DC351" s="60"/>
      <c r="DD351" s="60"/>
      <c r="DE351" s="60"/>
      <c r="DF351" s="60"/>
      <c r="DG351" s="60"/>
      <c r="DH351" s="60"/>
      <c r="DI351" s="60"/>
      <c r="DJ351" s="60"/>
      <c r="DK351" s="60"/>
      <c r="DL351" s="60"/>
      <c r="DM351" s="60"/>
      <c r="DN351" s="60"/>
      <c r="DO351" s="60"/>
      <c r="DP351" s="60"/>
      <c r="DQ351" s="60"/>
      <c r="DR351" s="60"/>
      <c r="DS351" s="60"/>
      <c r="DT351" s="60"/>
      <c r="DU351" s="60"/>
      <c r="DV351" s="60"/>
      <c r="DW351" s="60"/>
      <c r="DX351" s="60"/>
      <c r="DY351" s="60"/>
      <c r="DZ351" s="60"/>
      <c r="EA351" s="60"/>
      <c r="EB351" s="60"/>
      <c r="EC351" s="60"/>
      <c r="ED351" s="60"/>
      <c r="EE351" s="60"/>
      <c r="EF351" s="60"/>
      <c r="EG351" s="60"/>
      <c r="EH351" s="60"/>
      <c r="EI351" s="60"/>
      <c r="EJ351" s="60"/>
      <c r="EK351" s="60"/>
      <c r="EL351" s="60"/>
      <c r="EM351" s="60"/>
      <c r="EN351" s="60"/>
      <c r="EO351" s="60"/>
      <c r="EP351" s="60"/>
      <c r="EQ351" s="60"/>
      <c r="ER351" s="60"/>
      <c r="ES351" s="60"/>
      <c r="ET351" s="60"/>
      <c r="EU351" s="60"/>
      <c r="EV351" s="60"/>
      <c r="EW351" s="60"/>
      <c r="EX351" s="60"/>
      <c r="EY351" s="60"/>
      <c r="EZ351" s="60"/>
      <c r="FA351" s="60"/>
      <c r="FB351" s="60"/>
      <c r="FC351" s="60"/>
      <c r="FD351" s="60"/>
      <c r="FE351" s="60"/>
      <c r="FF351" s="60"/>
      <c r="FG351" s="60"/>
      <c r="FH351" s="60"/>
      <c r="FI351" s="60"/>
      <c r="FJ351" s="60"/>
      <c r="FK351" s="60"/>
      <c r="FL351" s="60"/>
      <c r="FM351" s="60"/>
      <c r="FN351" s="60"/>
      <c r="FO351" s="60"/>
      <c r="FP351" s="60"/>
      <c r="FQ351" s="60"/>
      <c r="FR351" s="60"/>
      <c r="FS351" s="60"/>
      <c r="FT351" s="60"/>
      <c r="FU351" s="60"/>
      <c r="FV351" s="60"/>
      <c r="FW351" s="60"/>
      <c r="FX351" s="60"/>
      <c r="FY351" s="60"/>
      <c r="FZ351" s="60"/>
      <c r="GA351" s="60"/>
      <c r="GB351" s="60"/>
      <c r="GC351" s="60"/>
      <c r="GD351" s="60"/>
      <c r="GE351" s="60"/>
      <c r="GF351" s="60"/>
      <c r="GG351" s="60"/>
      <c r="GH351" s="60"/>
      <c r="GI351" s="60"/>
      <c r="GJ351" s="60"/>
      <c r="GK351" s="60"/>
      <c r="GL351" s="60"/>
      <c r="GM351" s="60"/>
      <c r="GN351" s="60"/>
      <c r="GO351" s="60"/>
      <c r="GP351" s="60"/>
      <c r="GQ351" s="60"/>
      <c r="GR351" s="60"/>
      <c r="GS351" s="60"/>
      <c r="GT351" s="60"/>
      <c r="GU351" s="60"/>
      <c r="GV351" s="60"/>
      <c r="GW351" s="60"/>
      <c r="GX351" s="60"/>
      <c r="GY351" s="60"/>
      <c r="GZ351" s="60"/>
      <c r="HA351" s="60"/>
      <c r="HB351" s="60"/>
      <c r="HC351" s="60"/>
      <c r="HD351" s="60"/>
      <c r="HE351" s="60"/>
      <c r="HF351" s="60"/>
      <c r="HG351" s="60"/>
      <c r="HH351" s="60"/>
      <c r="HI351" s="60"/>
      <c r="HJ351" s="60"/>
      <c r="HK351" s="60"/>
      <c r="HL351" s="60"/>
      <c r="HM351" s="60"/>
      <c r="HN351" s="60"/>
      <c r="HO351" s="60"/>
    </row>
    <row r="352" spans="1:223" ht="12" customHeight="1" x14ac:dyDescent="0.35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60"/>
      <c r="BH352" s="60"/>
      <c r="BI352" s="60"/>
      <c r="BJ352" s="60"/>
      <c r="BK352" s="60"/>
      <c r="BL352" s="60"/>
      <c r="BM352" s="60"/>
      <c r="BN352" s="60"/>
      <c r="BO352" s="60"/>
      <c r="BP352" s="60"/>
      <c r="BQ352" s="60"/>
      <c r="BR352" s="60"/>
      <c r="BS352" s="60"/>
      <c r="BT352" s="60"/>
      <c r="BU352" s="60"/>
      <c r="BV352" s="60"/>
      <c r="BW352" s="60"/>
      <c r="BX352" s="60"/>
      <c r="BY352" s="60"/>
      <c r="BZ352" s="60"/>
      <c r="CA352" s="60"/>
      <c r="CB352" s="60"/>
      <c r="CC352" s="60"/>
      <c r="CD352" s="60"/>
      <c r="CE352" s="60"/>
      <c r="CF352" s="60"/>
      <c r="CG352" s="60"/>
      <c r="CH352" s="60"/>
      <c r="CI352" s="60"/>
      <c r="CJ352" s="60"/>
      <c r="CK352" s="60"/>
      <c r="CL352" s="60"/>
      <c r="CM352" s="60"/>
      <c r="CN352" s="60"/>
      <c r="CO352" s="60"/>
      <c r="CP352" s="60"/>
      <c r="CQ352" s="60"/>
      <c r="CR352" s="60"/>
      <c r="CS352" s="60"/>
      <c r="CT352" s="60"/>
      <c r="CU352" s="60"/>
      <c r="CV352" s="60"/>
      <c r="CW352" s="60"/>
      <c r="CX352" s="60"/>
      <c r="CY352" s="60"/>
      <c r="CZ352" s="60"/>
      <c r="DA352" s="60"/>
      <c r="DB352" s="60"/>
      <c r="DC352" s="60"/>
      <c r="DD352" s="60"/>
      <c r="DE352" s="60"/>
      <c r="DF352" s="60"/>
      <c r="DG352" s="60"/>
      <c r="DH352" s="60"/>
      <c r="DI352" s="60"/>
      <c r="DJ352" s="60"/>
      <c r="DK352" s="60"/>
      <c r="DL352" s="60"/>
      <c r="DM352" s="60"/>
      <c r="DN352" s="60"/>
      <c r="DO352" s="60"/>
      <c r="DP352" s="60"/>
      <c r="DQ352" s="60"/>
      <c r="DR352" s="60"/>
      <c r="DS352" s="60"/>
      <c r="DT352" s="60"/>
      <c r="DU352" s="60"/>
      <c r="DV352" s="60"/>
      <c r="DW352" s="60"/>
      <c r="DX352" s="60"/>
      <c r="DY352" s="60"/>
      <c r="DZ352" s="60"/>
      <c r="EA352" s="60"/>
      <c r="EB352" s="60"/>
      <c r="EC352" s="60"/>
      <c r="ED352" s="60"/>
      <c r="EE352" s="60"/>
      <c r="EF352" s="60"/>
      <c r="EG352" s="60"/>
      <c r="EH352" s="60"/>
      <c r="EI352" s="60"/>
      <c r="EJ352" s="60"/>
      <c r="EK352" s="60"/>
      <c r="EL352" s="60"/>
      <c r="EM352" s="60"/>
      <c r="EN352" s="60"/>
      <c r="EO352" s="60"/>
      <c r="EP352" s="60"/>
      <c r="EQ352" s="60"/>
      <c r="ER352" s="60"/>
      <c r="ES352" s="60"/>
      <c r="ET352" s="60"/>
      <c r="EU352" s="60"/>
      <c r="EV352" s="60"/>
      <c r="EW352" s="60"/>
      <c r="EX352" s="60"/>
      <c r="EY352" s="60"/>
      <c r="EZ352" s="60"/>
      <c r="FA352" s="60"/>
      <c r="FB352" s="60"/>
      <c r="FC352" s="60"/>
      <c r="FD352" s="60"/>
      <c r="FE352" s="60"/>
      <c r="FF352" s="60"/>
      <c r="FG352" s="60"/>
      <c r="FH352" s="60"/>
      <c r="FI352" s="60"/>
      <c r="FJ352" s="60"/>
      <c r="FK352" s="60"/>
      <c r="FL352" s="60"/>
      <c r="FM352" s="60"/>
      <c r="FN352" s="60"/>
      <c r="FO352" s="60"/>
      <c r="FP352" s="60"/>
      <c r="FQ352" s="60"/>
      <c r="FR352" s="60"/>
      <c r="FS352" s="60"/>
      <c r="FT352" s="60"/>
      <c r="FU352" s="60"/>
      <c r="FV352" s="60"/>
      <c r="FW352" s="60"/>
      <c r="FX352" s="60"/>
      <c r="FY352" s="60"/>
      <c r="FZ352" s="60"/>
      <c r="GA352" s="60"/>
      <c r="GB352" s="60"/>
      <c r="GC352" s="60"/>
      <c r="GD352" s="60"/>
      <c r="GE352" s="60"/>
      <c r="GF352" s="60"/>
      <c r="GG352" s="60"/>
      <c r="GH352" s="60"/>
      <c r="GI352" s="60"/>
      <c r="GJ352" s="60"/>
      <c r="GK352" s="60"/>
      <c r="GL352" s="60"/>
      <c r="GM352" s="60"/>
      <c r="GN352" s="60"/>
      <c r="GO352" s="60"/>
      <c r="GP352" s="60"/>
      <c r="GQ352" s="60"/>
      <c r="GR352" s="60"/>
      <c r="GS352" s="60"/>
      <c r="GT352" s="60"/>
      <c r="GU352" s="60"/>
      <c r="GV352" s="60"/>
      <c r="GW352" s="60"/>
      <c r="GX352" s="60"/>
      <c r="GY352" s="60"/>
      <c r="GZ352" s="60"/>
      <c r="HA352" s="60"/>
      <c r="HB352" s="60"/>
      <c r="HC352" s="60"/>
      <c r="HD352" s="60"/>
      <c r="HE352" s="60"/>
      <c r="HF352" s="60"/>
      <c r="HG352" s="60"/>
      <c r="HH352" s="60"/>
      <c r="HI352" s="60"/>
      <c r="HJ352" s="60"/>
      <c r="HK352" s="60"/>
      <c r="HL352" s="60"/>
      <c r="HM352" s="60"/>
      <c r="HN352" s="60"/>
      <c r="HO352" s="60"/>
    </row>
    <row r="353" spans="1:223" ht="12" customHeight="1" x14ac:dyDescent="0.35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60"/>
      <c r="BH353" s="60"/>
      <c r="BI353" s="60"/>
      <c r="BJ353" s="60"/>
      <c r="BK353" s="60"/>
      <c r="BL353" s="60"/>
      <c r="BM353" s="60"/>
      <c r="BN353" s="60"/>
      <c r="BO353" s="60"/>
      <c r="BP353" s="60"/>
      <c r="BQ353" s="60"/>
      <c r="BR353" s="60"/>
      <c r="BS353" s="60"/>
      <c r="BT353" s="60"/>
      <c r="BU353" s="60"/>
      <c r="BV353" s="60"/>
      <c r="BW353" s="60"/>
      <c r="BX353" s="60"/>
      <c r="BY353" s="60"/>
      <c r="BZ353" s="60"/>
      <c r="CA353" s="60"/>
      <c r="CB353" s="60"/>
      <c r="CC353" s="60"/>
      <c r="CD353" s="60"/>
      <c r="CE353" s="60"/>
      <c r="CF353" s="60"/>
      <c r="CG353" s="60"/>
      <c r="CH353" s="60"/>
      <c r="CI353" s="60"/>
      <c r="CJ353" s="60"/>
      <c r="CK353" s="60"/>
      <c r="CL353" s="60"/>
      <c r="CM353" s="60"/>
      <c r="CN353" s="60"/>
      <c r="CO353" s="60"/>
      <c r="CP353" s="60"/>
      <c r="CQ353" s="60"/>
      <c r="CR353" s="60"/>
      <c r="CS353" s="60"/>
      <c r="CT353" s="60"/>
      <c r="CU353" s="60"/>
      <c r="CV353" s="60"/>
      <c r="CW353" s="60"/>
      <c r="CX353" s="60"/>
      <c r="CY353" s="60"/>
      <c r="CZ353" s="60"/>
      <c r="DA353" s="60"/>
      <c r="DB353" s="60"/>
      <c r="DC353" s="60"/>
      <c r="DD353" s="60"/>
      <c r="DE353" s="60"/>
      <c r="DF353" s="60"/>
      <c r="DG353" s="60"/>
      <c r="DH353" s="60"/>
      <c r="DI353" s="60"/>
      <c r="DJ353" s="60"/>
      <c r="DK353" s="60"/>
      <c r="DL353" s="60"/>
      <c r="DM353" s="60"/>
      <c r="DN353" s="60"/>
      <c r="DO353" s="60"/>
      <c r="DP353" s="60"/>
      <c r="DQ353" s="60"/>
      <c r="DR353" s="60"/>
      <c r="DS353" s="60"/>
      <c r="DT353" s="60"/>
      <c r="DU353" s="60"/>
      <c r="DV353" s="60"/>
      <c r="DW353" s="60"/>
      <c r="DX353" s="60"/>
      <c r="DY353" s="60"/>
      <c r="DZ353" s="60"/>
      <c r="EA353" s="60"/>
      <c r="EB353" s="60"/>
      <c r="EC353" s="60"/>
      <c r="ED353" s="60"/>
      <c r="EE353" s="60"/>
      <c r="EF353" s="60"/>
      <c r="EG353" s="60"/>
      <c r="EH353" s="60"/>
      <c r="EI353" s="60"/>
      <c r="EJ353" s="60"/>
      <c r="EK353" s="60"/>
      <c r="EL353" s="60"/>
      <c r="EM353" s="60"/>
      <c r="EN353" s="60"/>
      <c r="EO353" s="60"/>
      <c r="EP353" s="60"/>
      <c r="EQ353" s="60"/>
      <c r="ER353" s="60"/>
      <c r="ES353" s="60"/>
      <c r="ET353" s="60"/>
      <c r="EU353" s="60"/>
      <c r="EV353" s="60"/>
      <c r="EW353" s="60"/>
      <c r="EX353" s="60"/>
      <c r="EY353" s="60"/>
      <c r="EZ353" s="60"/>
      <c r="FA353" s="60"/>
      <c r="FB353" s="60"/>
      <c r="FC353" s="60"/>
      <c r="FD353" s="60"/>
      <c r="FE353" s="60"/>
      <c r="FF353" s="60"/>
      <c r="FG353" s="60"/>
      <c r="FH353" s="60"/>
      <c r="FI353" s="60"/>
      <c r="FJ353" s="60"/>
      <c r="FK353" s="60"/>
      <c r="FL353" s="60"/>
      <c r="FM353" s="60"/>
      <c r="FN353" s="60"/>
      <c r="FO353" s="60"/>
      <c r="FP353" s="60"/>
      <c r="FQ353" s="60"/>
      <c r="FR353" s="60"/>
      <c r="FS353" s="60"/>
      <c r="FT353" s="60"/>
      <c r="FU353" s="60"/>
      <c r="FV353" s="60"/>
      <c r="FW353" s="60"/>
      <c r="FX353" s="60"/>
      <c r="FY353" s="60"/>
      <c r="FZ353" s="60"/>
      <c r="GA353" s="60"/>
      <c r="GB353" s="60"/>
      <c r="GC353" s="60"/>
      <c r="GD353" s="60"/>
      <c r="GE353" s="60"/>
      <c r="GF353" s="60"/>
      <c r="GG353" s="60"/>
      <c r="GH353" s="60"/>
      <c r="GI353" s="60"/>
      <c r="GJ353" s="60"/>
      <c r="GK353" s="60"/>
      <c r="GL353" s="60"/>
      <c r="GM353" s="60"/>
      <c r="GN353" s="60"/>
      <c r="GO353" s="60"/>
      <c r="GP353" s="60"/>
      <c r="GQ353" s="60"/>
      <c r="GR353" s="60"/>
      <c r="GS353" s="60"/>
      <c r="GT353" s="60"/>
      <c r="GU353" s="60"/>
      <c r="GV353" s="60"/>
      <c r="GW353" s="60"/>
      <c r="GX353" s="60"/>
      <c r="GY353" s="60"/>
      <c r="GZ353" s="60"/>
      <c r="HA353" s="60"/>
      <c r="HB353" s="60"/>
      <c r="HC353" s="60"/>
      <c r="HD353" s="60"/>
      <c r="HE353" s="60"/>
      <c r="HF353" s="60"/>
      <c r="HG353" s="60"/>
      <c r="HH353" s="60"/>
      <c r="HI353" s="60"/>
      <c r="HJ353" s="60"/>
      <c r="HK353" s="60"/>
      <c r="HL353" s="60"/>
      <c r="HM353" s="60"/>
      <c r="HN353" s="60"/>
      <c r="HO353" s="60"/>
    </row>
    <row r="354" spans="1:223" ht="12" customHeight="1" x14ac:dyDescent="0.35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60"/>
      <c r="BH354" s="60"/>
      <c r="BI354" s="60"/>
      <c r="BJ354" s="60"/>
      <c r="BK354" s="60"/>
      <c r="BL354" s="60"/>
      <c r="BM354" s="60"/>
      <c r="BN354" s="60"/>
      <c r="BO354" s="60"/>
      <c r="BP354" s="60"/>
      <c r="BQ354" s="60"/>
      <c r="BR354" s="60"/>
      <c r="BS354" s="60"/>
      <c r="BT354" s="60"/>
      <c r="BU354" s="60"/>
      <c r="BV354" s="60"/>
      <c r="BW354" s="60"/>
      <c r="BX354" s="60"/>
      <c r="BY354" s="60"/>
      <c r="BZ354" s="60"/>
      <c r="CA354" s="60"/>
      <c r="CB354" s="60"/>
      <c r="CC354" s="60"/>
      <c r="CD354" s="60"/>
      <c r="CE354" s="60"/>
      <c r="CF354" s="60"/>
      <c r="CG354" s="60"/>
      <c r="CH354" s="60"/>
      <c r="CI354" s="60"/>
      <c r="CJ354" s="60"/>
      <c r="CK354" s="60"/>
      <c r="CL354" s="60"/>
      <c r="CM354" s="60"/>
      <c r="CN354" s="60"/>
      <c r="CO354" s="60"/>
      <c r="CP354" s="60"/>
      <c r="CQ354" s="60"/>
      <c r="CR354" s="60"/>
      <c r="CS354" s="60"/>
      <c r="CT354" s="60"/>
      <c r="CU354" s="60"/>
      <c r="CV354" s="60"/>
      <c r="CW354" s="60"/>
      <c r="CX354" s="60"/>
      <c r="CY354" s="60"/>
      <c r="CZ354" s="60"/>
      <c r="DA354" s="60"/>
      <c r="DB354" s="60"/>
      <c r="DC354" s="60"/>
      <c r="DD354" s="60"/>
      <c r="DE354" s="60"/>
      <c r="DF354" s="60"/>
      <c r="DG354" s="60"/>
      <c r="DH354" s="60"/>
      <c r="DI354" s="60"/>
      <c r="DJ354" s="60"/>
      <c r="DK354" s="60"/>
      <c r="DL354" s="60"/>
      <c r="DM354" s="60"/>
      <c r="DN354" s="60"/>
      <c r="DO354" s="60"/>
      <c r="DP354" s="60"/>
      <c r="DQ354" s="60"/>
      <c r="DR354" s="60"/>
      <c r="DS354" s="60"/>
      <c r="DT354" s="60"/>
      <c r="DU354" s="60"/>
      <c r="DV354" s="60"/>
      <c r="DW354" s="60"/>
      <c r="DX354" s="60"/>
      <c r="DY354" s="60"/>
      <c r="DZ354" s="60"/>
      <c r="EA354" s="60"/>
      <c r="EB354" s="60"/>
      <c r="EC354" s="60"/>
      <c r="ED354" s="60"/>
      <c r="EE354" s="60"/>
      <c r="EF354" s="60"/>
      <c r="EG354" s="60"/>
      <c r="EH354" s="60"/>
      <c r="EI354" s="60"/>
      <c r="EJ354" s="60"/>
      <c r="EK354" s="60"/>
      <c r="EL354" s="60"/>
      <c r="EM354" s="60"/>
      <c r="EN354" s="60"/>
      <c r="EO354" s="60"/>
      <c r="EP354" s="60"/>
      <c r="EQ354" s="60"/>
      <c r="ER354" s="60"/>
      <c r="ES354" s="60"/>
      <c r="ET354" s="60"/>
      <c r="EU354" s="60"/>
      <c r="EV354" s="60"/>
      <c r="EW354" s="60"/>
      <c r="EX354" s="60"/>
      <c r="EY354" s="60"/>
      <c r="EZ354" s="60"/>
      <c r="FA354" s="60"/>
      <c r="FB354" s="60"/>
      <c r="FC354" s="60"/>
      <c r="FD354" s="60"/>
      <c r="FE354" s="60"/>
      <c r="FF354" s="60"/>
      <c r="FG354" s="60"/>
      <c r="FH354" s="60"/>
      <c r="FI354" s="60"/>
      <c r="FJ354" s="60"/>
      <c r="FK354" s="60"/>
      <c r="FL354" s="60"/>
      <c r="FM354" s="60"/>
      <c r="FN354" s="60"/>
      <c r="FO354" s="60"/>
      <c r="FP354" s="60"/>
      <c r="FQ354" s="60"/>
      <c r="FR354" s="60"/>
      <c r="FS354" s="60"/>
      <c r="FT354" s="60"/>
      <c r="FU354" s="60"/>
      <c r="FV354" s="60"/>
      <c r="FW354" s="60"/>
      <c r="FX354" s="60"/>
      <c r="FY354" s="60"/>
      <c r="FZ354" s="60"/>
      <c r="GA354" s="60"/>
      <c r="GB354" s="60"/>
      <c r="GC354" s="60"/>
      <c r="GD354" s="60"/>
      <c r="GE354" s="60"/>
      <c r="GF354" s="60"/>
      <c r="GG354" s="60"/>
      <c r="GH354" s="60"/>
      <c r="GI354" s="60"/>
      <c r="GJ354" s="60"/>
      <c r="GK354" s="60"/>
      <c r="GL354" s="60"/>
      <c r="GM354" s="60"/>
      <c r="GN354" s="60"/>
      <c r="GO354" s="60"/>
      <c r="GP354" s="60"/>
      <c r="GQ354" s="60"/>
      <c r="GR354" s="60"/>
      <c r="GS354" s="60"/>
      <c r="GT354" s="60"/>
      <c r="GU354" s="60"/>
      <c r="GV354" s="60"/>
      <c r="GW354" s="60"/>
      <c r="GX354" s="60"/>
      <c r="GY354" s="60"/>
      <c r="GZ354" s="60"/>
      <c r="HA354" s="60"/>
      <c r="HB354" s="60"/>
      <c r="HC354" s="60"/>
      <c r="HD354" s="60"/>
      <c r="HE354" s="60"/>
      <c r="HF354" s="60"/>
      <c r="HG354" s="60"/>
      <c r="HH354" s="60"/>
      <c r="HI354" s="60"/>
      <c r="HJ354" s="60"/>
      <c r="HK354" s="60"/>
      <c r="HL354" s="60"/>
      <c r="HM354" s="60"/>
      <c r="HN354" s="60"/>
      <c r="HO354" s="60"/>
    </row>
    <row r="355" spans="1:223" ht="12" customHeight="1" x14ac:dyDescent="0.3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60"/>
      <c r="BH355" s="60"/>
      <c r="BI355" s="60"/>
      <c r="BJ355" s="60"/>
      <c r="BK355" s="60"/>
      <c r="BL355" s="60"/>
      <c r="BM355" s="60"/>
      <c r="BN355" s="60"/>
      <c r="BO355" s="60"/>
      <c r="BP355" s="60"/>
      <c r="BQ355" s="60"/>
      <c r="BR355" s="60"/>
      <c r="BS355" s="60"/>
      <c r="BT355" s="60"/>
      <c r="BU355" s="60"/>
      <c r="BV355" s="60"/>
      <c r="BW355" s="60"/>
      <c r="BX355" s="60"/>
      <c r="BY355" s="60"/>
      <c r="BZ355" s="60"/>
      <c r="CA355" s="60"/>
      <c r="CB355" s="60"/>
      <c r="CC355" s="60"/>
      <c r="CD355" s="60"/>
      <c r="CE355" s="60"/>
      <c r="CF355" s="60"/>
      <c r="CG355" s="60"/>
      <c r="CH355" s="60"/>
      <c r="CI355" s="60"/>
      <c r="CJ355" s="60"/>
      <c r="CK355" s="60"/>
      <c r="CL355" s="60"/>
      <c r="CM355" s="60"/>
      <c r="CN355" s="60"/>
      <c r="CO355" s="60"/>
      <c r="CP355" s="60"/>
      <c r="CQ355" s="60"/>
      <c r="CR355" s="60"/>
      <c r="CS355" s="60"/>
      <c r="CT355" s="60"/>
      <c r="CU355" s="60"/>
      <c r="CV355" s="60"/>
      <c r="CW355" s="60"/>
      <c r="CX355" s="60"/>
      <c r="CY355" s="60"/>
      <c r="CZ355" s="60"/>
      <c r="DA355" s="60"/>
      <c r="DB355" s="60"/>
      <c r="DC355" s="60"/>
      <c r="DD355" s="60"/>
      <c r="DE355" s="60"/>
      <c r="DF355" s="60"/>
      <c r="DG355" s="60"/>
      <c r="DH355" s="60"/>
      <c r="DI355" s="60"/>
      <c r="DJ355" s="60"/>
      <c r="DK355" s="60"/>
      <c r="DL355" s="60"/>
      <c r="DM355" s="60"/>
      <c r="DN355" s="60"/>
      <c r="DO355" s="60"/>
      <c r="DP355" s="60"/>
      <c r="DQ355" s="60"/>
      <c r="DR355" s="60"/>
      <c r="DS355" s="60"/>
      <c r="DT355" s="60"/>
      <c r="DU355" s="60"/>
      <c r="DV355" s="60"/>
      <c r="DW355" s="60"/>
      <c r="DX355" s="60"/>
      <c r="DY355" s="60"/>
      <c r="DZ355" s="60"/>
      <c r="EA355" s="60"/>
      <c r="EB355" s="60"/>
      <c r="EC355" s="60"/>
      <c r="ED355" s="60"/>
      <c r="EE355" s="60"/>
      <c r="EF355" s="60"/>
      <c r="EG355" s="60"/>
      <c r="EH355" s="60"/>
      <c r="EI355" s="60"/>
      <c r="EJ355" s="60"/>
      <c r="EK355" s="60"/>
      <c r="EL355" s="60"/>
      <c r="EM355" s="60"/>
      <c r="EN355" s="60"/>
      <c r="EO355" s="60"/>
      <c r="EP355" s="60"/>
      <c r="EQ355" s="60"/>
      <c r="ER355" s="60"/>
      <c r="ES355" s="60"/>
      <c r="ET355" s="60"/>
      <c r="EU355" s="60"/>
      <c r="EV355" s="60"/>
      <c r="EW355" s="60"/>
      <c r="EX355" s="60"/>
      <c r="EY355" s="60"/>
      <c r="EZ355" s="60"/>
      <c r="FA355" s="60"/>
      <c r="FB355" s="60"/>
      <c r="FC355" s="60"/>
      <c r="FD355" s="60"/>
      <c r="FE355" s="60"/>
      <c r="FF355" s="60"/>
      <c r="FG355" s="60"/>
      <c r="FH355" s="60"/>
      <c r="FI355" s="60"/>
      <c r="FJ355" s="60"/>
      <c r="FK355" s="60"/>
      <c r="FL355" s="60"/>
      <c r="FM355" s="60"/>
      <c r="FN355" s="60"/>
      <c r="FO355" s="60"/>
      <c r="FP355" s="60"/>
      <c r="FQ355" s="60"/>
      <c r="FR355" s="60"/>
      <c r="FS355" s="60"/>
      <c r="FT355" s="60"/>
      <c r="FU355" s="60"/>
      <c r="FV355" s="60"/>
      <c r="FW355" s="60"/>
      <c r="FX355" s="60"/>
      <c r="FY355" s="60"/>
      <c r="FZ355" s="60"/>
      <c r="GA355" s="60"/>
      <c r="GB355" s="60"/>
      <c r="GC355" s="60"/>
      <c r="GD355" s="60"/>
      <c r="GE355" s="60"/>
      <c r="GF355" s="60"/>
      <c r="GG355" s="60"/>
      <c r="GH355" s="60"/>
      <c r="GI355" s="60"/>
      <c r="GJ355" s="60"/>
      <c r="GK355" s="60"/>
      <c r="GL355" s="60"/>
      <c r="GM355" s="60"/>
      <c r="GN355" s="60"/>
      <c r="GO355" s="60"/>
      <c r="GP355" s="60"/>
      <c r="GQ355" s="60"/>
      <c r="GR355" s="60"/>
      <c r="GS355" s="60"/>
      <c r="GT355" s="60"/>
      <c r="GU355" s="60"/>
      <c r="GV355" s="60"/>
      <c r="GW355" s="60"/>
      <c r="GX355" s="60"/>
      <c r="GY355" s="60"/>
      <c r="GZ355" s="60"/>
      <c r="HA355" s="60"/>
      <c r="HB355" s="60"/>
      <c r="HC355" s="60"/>
      <c r="HD355" s="60"/>
      <c r="HE355" s="60"/>
      <c r="HF355" s="60"/>
      <c r="HG355" s="60"/>
      <c r="HH355" s="60"/>
      <c r="HI355" s="60"/>
      <c r="HJ355" s="60"/>
      <c r="HK355" s="60"/>
      <c r="HL355" s="60"/>
      <c r="HM355" s="60"/>
      <c r="HN355" s="60"/>
      <c r="HO355" s="60"/>
    </row>
    <row r="356" spans="1:223" ht="12" customHeight="1" x14ac:dyDescent="0.35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60"/>
      <c r="BH356" s="60"/>
      <c r="BI356" s="60"/>
      <c r="BJ356" s="60"/>
      <c r="BK356" s="60"/>
      <c r="BL356" s="60"/>
      <c r="BM356" s="60"/>
      <c r="BN356" s="60"/>
      <c r="BO356" s="60"/>
      <c r="BP356" s="60"/>
      <c r="BQ356" s="60"/>
      <c r="BR356" s="60"/>
      <c r="BS356" s="60"/>
      <c r="BT356" s="60"/>
      <c r="BU356" s="60"/>
      <c r="BV356" s="60"/>
      <c r="BW356" s="60"/>
      <c r="BX356" s="60"/>
      <c r="BY356" s="60"/>
      <c r="BZ356" s="60"/>
      <c r="CA356" s="60"/>
      <c r="CB356" s="60"/>
      <c r="CC356" s="60"/>
      <c r="CD356" s="60"/>
      <c r="CE356" s="60"/>
      <c r="CF356" s="60"/>
      <c r="CG356" s="60"/>
      <c r="CH356" s="60"/>
      <c r="CI356" s="60"/>
      <c r="CJ356" s="60"/>
      <c r="CK356" s="60"/>
      <c r="CL356" s="60"/>
      <c r="CM356" s="60"/>
      <c r="CN356" s="60"/>
      <c r="CO356" s="60"/>
      <c r="CP356" s="60"/>
      <c r="CQ356" s="60"/>
      <c r="CR356" s="60"/>
      <c r="CS356" s="60"/>
      <c r="CT356" s="60"/>
      <c r="CU356" s="60"/>
      <c r="CV356" s="60"/>
      <c r="CW356" s="60"/>
      <c r="CX356" s="60"/>
      <c r="CY356" s="60"/>
      <c r="CZ356" s="60"/>
      <c r="DA356" s="60"/>
      <c r="DB356" s="60"/>
      <c r="DC356" s="60"/>
      <c r="DD356" s="60"/>
      <c r="DE356" s="60"/>
      <c r="DF356" s="60"/>
      <c r="DG356" s="60"/>
      <c r="DH356" s="60"/>
      <c r="DI356" s="60"/>
      <c r="DJ356" s="60"/>
      <c r="DK356" s="60"/>
      <c r="DL356" s="60"/>
      <c r="DM356" s="60"/>
      <c r="DN356" s="60"/>
      <c r="DO356" s="60"/>
      <c r="DP356" s="60"/>
      <c r="DQ356" s="60"/>
      <c r="DR356" s="60"/>
      <c r="DS356" s="60"/>
      <c r="DT356" s="60"/>
      <c r="DU356" s="60"/>
      <c r="DV356" s="60"/>
      <c r="DW356" s="60"/>
      <c r="DX356" s="60"/>
      <c r="DY356" s="60"/>
      <c r="DZ356" s="60"/>
      <c r="EA356" s="60"/>
      <c r="EB356" s="60"/>
      <c r="EC356" s="60"/>
      <c r="ED356" s="60"/>
      <c r="EE356" s="60"/>
      <c r="EF356" s="60"/>
      <c r="EG356" s="60"/>
      <c r="EH356" s="60"/>
      <c r="EI356" s="60"/>
      <c r="EJ356" s="60"/>
      <c r="EK356" s="60"/>
      <c r="EL356" s="60"/>
      <c r="EM356" s="60"/>
      <c r="EN356" s="60"/>
      <c r="EO356" s="60"/>
      <c r="EP356" s="60"/>
      <c r="EQ356" s="60"/>
      <c r="ER356" s="60"/>
      <c r="ES356" s="60"/>
      <c r="ET356" s="60"/>
      <c r="EU356" s="60"/>
      <c r="EV356" s="60"/>
      <c r="EW356" s="60"/>
      <c r="EX356" s="60"/>
      <c r="EY356" s="60"/>
      <c r="EZ356" s="60"/>
      <c r="FA356" s="60"/>
      <c r="FB356" s="60"/>
      <c r="FC356" s="60"/>
      <c r="FD356" s="60"/>
      <c r="FE356" s="60"/>
      <c r="FF356" s="60"/>
      <c r="FG356" s="60"/>
      <c r="FH356" s="60"/>
      <c r="FI356" s="60"/>
      <c r="FJ356" s="60"/>
      <c r="FK356" s="60"/>
      <c r="FL356" s="60"/>
      <c r="FM356" s="60"/>
      <c r="FN356" s="60"/>
      <c r="FO356" s="60"/>
      <c r="FP356" s="60"/>
      <c r="FQ356" s="60"/>
      <c r="FR356" s="60"/>
      <c r="FS356" s="60"/>
      <c r="FT356" s="60"/>
      <c r="FU356" s="60"/>
      <c r="FV356" s="60"/>
      <c r="FW356" s="60"/>
      <c r="FX356" s="60"/>
      <c r="FY356" s="60"/>
      <c r="FZ356" s="60"/>
      <c r="GA356" s="60"/>
      <c r="GB356" s="60"/>
      <c r="GC356" s="60"/>
      <c r="GD356" s="60"/>
      <c r="GE356" s="60"/>
      <c r="GF356" s="60"/>
      <c r="GG356" s="60"/>
      <c r="GH356" s="60"/>
      <c r="GI356" s="60"/>
      <c r="GJ356" s="60"/>
      <c r="GK356" s="60"/>
      <c r="GL356" s="60"/>
      <c r="GM356" s="60"/>
      <c r="GN356" s="60"/>
      <c r="GO356" s="60"/>
      <c r="GP356" s="60"/>
      <c r="GQ356" s="60"/>
      <c r="GR356" s="60"/>
      <c r="GS356" s="60"/>
      <c r="GT356" s="60"/>
      <c r="GU356" s="60"/>
      <c r="GV356" s="60"/>
      <c r="GW356" s="60"/>
      <c r="GX356" s="60"/>
      <c r="GY356" s="60"/>
      <c r="GZ356" s="60"/>
      <c r="HA356" s="60"/>
      <c r="HB356" s="60"/>
      <c r="HC356" s="60"/>
      <c r="HD356" s="60"/>
      <c r="HE356" s="60"/>
      <c r="HF356" s="60"/>
      <c r="HG356" s="60"/>
      <c r="HH356" s="60"/>
      <c r="HI356" s="60"/>
      <c r="HJ356" s="60"/>
      <c r="HK356" s="60"/>
      <c r="HL356" s="60"/>
      <c r="HM356" s="60"/>
      <c r="HN356" s="60"/>
      <c r="HO356" s="60"/>
    </row>
    <row r="357" spans="1:223" ht="12" customHeight="1" x14ac:dyDescent="0.35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60"/>
      <c r="BH357" s="60"/>
      <c r="BI357" s="60"/>
      <c r="BJ357" s="60"/>
      <c r="BK357" s="60"/>
      <c r="BL357" s="60"/>
      <c r="BM357" s="60"/>
      <c r="BN357" s="60"/>
      <c r="BO357" s="60"/>
      <c r="BP357" s="60"/>
      <c r="BQ357" s="60"/>
      <c r="BR357" s="60"/>
      <c r="BS357" s="60"/>
      <c r="BT357" s="60"/>
      <c r="BU357" s="60"/>
      <c r="BV357" s="60"/>
      <c r="BW357" s="60"/>
      <c r="BX357" s="60"/>
      <c r="BY357" s="60"/>
      <c r="BZ357" s="60"/>
      <c r="CA357" s="60"/>
      <c r="CB357" s="60"/>
      <c r="CC357" s="60"/>
      <c r="CD357" s="60"/>
      <c r="CE357" s="60"/>
      <c r="CF357" s="60"/>
      <c r="CG357" s="60"/>
      <c r="CH357" s="60"/>
      <c r="CI357" s="60"/>
      <c r="CJ357" s="60"/>
      <c r="CK357" s="60"/>
      <c r="CL357" s="60"/>
      <c r="CM357" s="60"/>
      <c r="CN357" s="60"/>
      <c r="CO357" s="60"/>
      <c r="CP357" s="60"/>
      <c r="CQ357" s="60"/>
      <c r="CR357" s="60"/>
      <c r="CS357" s="60"/>
      <c r="CT357" s="60"/>
      <c r="CU357" s="60"/>
      <c r="CV357" s="60"/>
      <c r="CW357" s="60"/>
      <c r="CX357" s="60"/>
      <c r="CY357" s="60"/>
      <c r="CZ357" s="60"/>
      <c r="DA357" s="60"/>
      <c r="DB357" s="60"/>
      <c r="DC357" s="60"/>
      <c r="DD357" s="60"/>
      <c r="DE357" s="60"/>
      <c r="DF357" s="60"/>
      <c r="DG357" s="60"/>
      <c r="DH357" s="60"/>
      <c r="DI357" s="60"/>
      <c r="DJ357" s="60"/>
      <c r="DK357" s="60"/>
      <c r="DL357" s="60"/>
      <c r="DM357" s="60"/>
      <c r="DN357" s="60"/>
      <c r="DO357" s="60"/>
      <c r="DP357" s="60"/>
      <c r="DQ357" s="60"/>
      <c r="DR357" s="60"/>
      <c r="DS357" s="60"/>
      <c r="DT357" s="60"/>
      <c r="DU357" s="60"/>
      <c r="DV357" s="60"/>
      <c r="DW357" s="60"/>
      <c r="DX357" s="60"/>
      <c r="DY357" s="60"/>
      <c r="DZ357" s="60"/>
      <c r="EA357" s="60"/>
      <c r="EB357" s="60"/>
      <c r="EC357" s="60"/>
      <c r="ED357" s="60"/>
      <c r="EE357" s="60"/>
      <c r="EF357" s="60"/>
      <c r="EG357" s="60"/>
      <c r="EH357" s="60"/>
      <c r="EI357" s="60"/>
      <c r="EJ357" s="60"/>
      <c r="EK357" s="60"/>
      <c r="EL357" s="60"/>
      <c r="EM357" s="60"/>
      <c r="EN357" s="60"/>
      <c r="EO357" s="60"/>
      <c r="EP357" s="60"/>
      <c r="EQ357" s="60"/>
      <c r="ER357" s="60"/>
      <c r="ES357" s="60"/>
      <c r="ET357" s="60"/>
      <c r="EU357" s="60"/>
      <c r="EV357" s="60"/>
      <c r="EW357" s="60"/>
      <c r="EX357" s="60"/>
      <c r="EY357" s="60"/>
      <c r="EZ357" s="60"/>
      <c r="FA357" s="60"/>
      <c r="FB357" s="60"/>
      <c r="FC357" s="60"/>
      <c r="FD357" s="60"/>
      <c r="FE357" s="60"/>
      <c r="FF357" s="60"/>
      <c r="FG357" s="60"/>
      <c r="FH357" s="60"/>
      <c r="FI357" s="60"/>
      <c r="FJ357" s="60"/>
      <c r="FK357" s="60"/>
      <c r="FL357" s="60"/>
      <c r="FM357" s="60"/>
      <c r="FN357" s="60"/>
      <c r="FO357" s="60"/>
      <c r="FP357" s="60"/>
      <c r="FQ357" s="60"/>
      <c r="FR357" s="60"/>
      <c r="FS357" s="60"/>
      <c r="FT357" s="60"/>
      <c r="FU357" s="60"/>
      <c r="FV357" s="60"/>
      <c r="FW357" s="60"/>
      <c r="FX357" s="60"/>
      <c r="FY357" s="60"/>
      <c r="FZ357" s="60"/>
      <c r="GA357" s="60"/>
      <c r="GB357" s="60"/>
      <c r="GC357" s="60"/>
      <c r="GD357" s="60"/>
      <c r="GE357" s="60"/>
      <c r="GF357" s="60"/>
      <c r="GG357" s="60"/>
      <c r="GH357" s="60"/>
      <c r="GI357" s="60"/>
      <c r="GJ357" s="60"/>
      <c r="GK357" s="60"/>
      <c r="GL357" s="60"/>
      <c r="GM357" s="60"/>
      <c r="GN357" s="60"/>
      <c r="GO357" s="60"/>
      <c r="GP357" s="60"/>
      <c r="GQ357" s="60"/>
      <c r="GR357" s="60"/>
      <c r="GS357" s="60"/>
      <c r="GT357" s="60"/>
      <c r="GU357" s="60"/>
      <c r="GV357" s="60"/>
      <c r="GW357" s="60"/>
      <c r="GX357" s="60"/>
      <c r="GY357" s="60"/>
      <c r="GZ357" s="60"/>
      <c r="HA357" s="60"/>
      <c r="HB357" s="60"/>
      <c r="HC357" s="60"/>
      <c r="HD357" s="60"/>
      <c r="HE357" s="60"/>
      <c r="HF357" s="60"/>
      <c r="HG357" s="60"/>
      <c r="HH357" s="60"/>
      <c r="HI357" s="60"/>
      <c r="HJ357" s="60"/>
      <c r="HK357" s="60"/>
      <c r="HL357" s="60"/>
      <c r="HM357" s="60"/>
      <c r="HN357" s="60"/>
      <c r="HO357" s="60"/>
    </row>
    <row r="358" spans="1:223" ht="12" customHeight="1" x14ac:dyDescent="0.35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60"/>
      <c r="BH358" s="60"/>
      <c r="BI358" s="60"/>
      <c r="BJ358" s="60"/>
      <c r="BK358" s="60"/>
      <c r="BL358" s="60"/>
      <c r="BM358" s="60"/>
      <c r="BN358" s="60"/>
      <c r="BO358" s="60"/>
      <c r="BP358" s="60"/>
      <c r="BQ358" s="60"/>
      <c r="BR358" s="60"/>
      <c r="BS358" s="60"/>
      <c r="BT358" s="60"/>
      <c r="BU358" s="60"/>
      <c r="BV358" s="60"/>
      <c r="BW358" s="60"/>
      <c r="BX358" s="60"/>
      <c r="BY358" s="60"/>
      <c r="BZ358" s="60"/>
      <c r="CA358" s="60"/>
      <c r="CB358" s="60"/>
      <c r="CC358" s="60"/>
      <c r="CD358" s="60"/>
      <c r="CE358" s="60"/>
      <c r="CF358" s="60"/>
      <c r="CG358" s="60"/>
      <c r="CH358" s="60"/>
      <c r="CI358" s="60"/>
      <c r="CJ358" s="60"/>
      <c r="CK358" s="60"/>
      <c r="CL358" s="60"/>
      <c r="CM358" s="60"/>
      <c r="CN358" s="60"/>
      <c r="CO358" s="60"/>
      <c r="CP358" s="60"/>
      <c r="CQ358" s="60"/>
      <c r="CR358" s="60"/>
      <c r="CS358" s="60"/>
      <c r="CT358" s="60"/>
      <c r="CU358" s="60"/>
      <c r="CV358" s="60"/>
      <c r="CW358" s="60"/>
      <c r="CX358" s="60"/>
      <c r="CY358" s="60"/>
      <c r="CZ358" s="60"/>
      <c r="DA358" s="60"/>
      <c r="DB358" s="60"/>
      <c r="DC358" s="60"/>
      <c r="DD358" s="60"/>
      <c r="DE358" s="60"/>
      <c r="DF358" s="60"/>
      <c r="DG358" s="60"/>
      <c r="DH358" s="60"/>
      <c r="DI358" s="60"/>
      <c r="DJ358" s="60"/>
      <c r="DK358" s="60"/>
      <c r="DL358" s="60"/>
      <c r="DM358" s="60"/>
      <c r="DN358" s="60"/>
      <c r="DO358" s="60"/>
      <c r="DP358" s="60"/>
      <c r="DQ358" s="60"/>
      <c r="DR358" s="60"/>
      <c r="DS358" s="60"/>
      <c r="DT358" s="60"/>
      <c r="DU358" s="60"/>
      <c r="DV358" s="60"/>
      <c r="DW358" s="60"/>
      <c r="DX358" s="60"/>
      <c r="DY358" s="60"/>
      <c r="DZ358" s="60"/>
      <c r="EA358" s="60"/>
      <c r="EB358" s="60"/>
      <c r="EC358" s="60"/>
      <c r="ED358" s="60"/>
      <c r="EE358" s="60"/>
      <c r="EF358" s="60"/>
      <c r="EG358" s="60"/>
      <c r="EH358" s="60"/>
      <c r="EI358" s="60"/>
      <c r="EJ358" s="60"/>
      <c r="EK358" s="60"/>
      <c r="EL358" s="60"/>
      <c r="EM358" s="60"/>
      <c r="EN358" s="60"/>
      <c r="EO358" s="60"/>
      <c r="EP358" s="60"/>
      <c r="EQ358" s="60"/>
      <c r="ER358" s="60"/>
      <c r="ES358" s="60"/>
      <c r="ET358" s="60"/>
      <c r="EU358" s="60"/>
      <c r="EV358" s="60"/>
      <c r="EW358" s="60"/>
      <c r="EX358" s="60"/>
      <c r="EY358" s="60"/>
      <c r="EZ358" s="60"/>
      <c r="FA358" s="60"/>
      <c r="FB358" s="60"/>
      <c r="FC358" s="60"/>
      <c r="FD358" s="60"/>
      <c r="FE358" s="60"/>
      <c r="FF358" s="60"/>
      <c r="FG358" s="60"/>
      <c r="FH358" s="60"/>
      <c r="FI358" s="60"/>
      <c r="FJ358" s="60"/>
      <c r="FK358" s="60"/>
      <c r="FL358" s="60"/>
      <c r="FM358" s="60"/>
      <c r="FN358" s="60"/>
      <c r="FO358" s="60"/>
      <c r="FP358" s="60"/>
      <c r="FQ358" s="60"/>
      <c r="FR358" s="60"/>
      <c r="FS358" s="60"/>
      <c r="FT358" s="60"/>
      <c r="FU358" s="60"/>
      <c r="FV358" s="60"/>
      <c r="FW358" s="60"/>
      <c r="FX358" s="60"/>
      <c r="FY358" s="60"/>
      <c r="FZ358" s="60"/>
      <c r="GA358" s="60"/>
      <c r="GB358" s="60"/>
      <c r="GC358" s="60"/>
      <c r="GD358" s="60"/>
      <c r="GE358" s="60"/>
      <c r="GF358" s="60"/>
      <c r="GG358" s="60"/>
      <c r="GH358" s="60"/>
      <c r="GI358" s="60"/>
      <c r="GJ358" s="60"/>
      <c r="GK358" s="60"/>
      <c r="GL358" s="60"/>
      <c r="GM358" s="60"/>
      <c r="GN358" s="60"/>
      <c r="GO358" s="60"/>
      <c r="GP358" s="60"/>
      <c r="GQ358" s="60"/>
      <c r="GR358" s="60"/>
      <c r="GS358" s="60"/>
      <c r="GT358" s="60"/>
      <c r="GU358" s="60"/>
      <c r="GV358" s="60"/>
      <c r="GW358" s="60"/>
      <c r="GX358" s="60"/>
      <c r="GY358" s="60"/>
      <c r="GZ358" s="60"/>
      <c r="HA358" s="60"/>
      <c r="HB358" s="60"/>
      <c r="HC358" s="60"/>
      <c r="HD358" s="60"/>
      <c r="HE358" s="60"/>
      <c r="HF358" s="60"/>
      <c r="HG358" s="60"/>
      <c r="HH358" s="60"/>
      <c r="HI358" s="60"/>
      <c r="HJ358" s="60"/>
      <c r="HK358" s="60"/>
      <c r="HL358" s="60"/>
      <c r="HM358" s="60"/>
      <c r="HN358" s="60"/>
      <c r="HO358" s="60"/>
    </row>
    <row r="359" spans="1:223" ht="12" customHeight="1" x14ac:dyDescent="0.35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60"/>
      <c r="BH359" s="60"/>
      <c r="BI359" s="60"/>
      <c r="BJ359" s="60"/>
      <c r="BK359" s="60"/>
      <c r="BL359" s="60"/>
      <c r="BM359" s="60"/>
      <c r="BN359" s="60"/>
      <c r="BO359" s="60"/>
      <c r="BP359" s="60"/>
      <c r="BQ359" s="60"/>
      <c r="BR359" s="60"/>
      <c r="BS359" s="60"/>
      <c r="BT359" s="60"/>
      <c r="BU359" s="60"/>
      <c r="BV359" s="60"/>
      <c r="BW359" s="60"/>
      <c r="BX359" s="60"/>
      <c r="BY359" s="60"/>
      <c r="BZ359" s="60"/>
      <c r="CA359" s="60"/>
      <c r="CB359" s="60"/>
      <c r="CC359" s="60"/>
      <c r="CD359" s="60"/>
      <c r="CE359" s="60"/>
      <c r="CF359" s="60"/>
      <c r="CG359" s="60"/>
      <c r="CH359" s="60"/>
      <c r="CI359" s="60"/>
      <c r="CJ359" s="60"/>
      <c r="CK359" s="60"/>
      <c r="CL359" s="60"/>
      <c r="CM359" s="60"/>
      <c r="CN359" s="60"/>
      <c r="CO359" s="60"/>
      <c r="CP359" s="60"/>
      <c r="CQ359" s="60"/>
      <c r="CR359" s="60"/>
      <c r="CS359" s="60"/>
      <c r="CT359" s="60"/>
      <c r="CU359" s="60"/>
      <c r="CV359" s="60"/>
      <c r="CW359" s="60"/>
      <c r="CX359" s="60"/>
      <c r="CY359" s="60"/>
      <c r="CZ359" s="60"/>
      <c r="DA359" s="60"/>
      <c r="DB359" s="60"/>
      <c r="DC359" s="60"/>
      <c r="DD359" s="60"/>
      <c r="DE359" s="60"/>
      <c r="DF359" s="60"/>
      <c r="DG359" s="60"/>
      <c r="DH359" s="60"/>
      <c r="DI359" s="60"/>
      <c r="DJ359" s="60"/>
      <c r="DK359" s="60"/>
      <c r="DL359" s="60"/>
      <c r="DM359" s="60"/>
      <c r="DN359" s="60"/>
      <c r="DO359" s="60"/>
      <c r="DP359" s="60"/>
      <c r="DQ359" s="60"/>
      <c r="DR359" s="60"/>
      <c r="DS359" s="60"/>
      <c r="DT359" s="60"/>
      <c r="DU359" s="60"/>
      <c r="DV359" s="60"/>
      <c r="DW359" s="60"/>
      <c r="DX359" s="60"/>
      <c r="DY359" s="60"/>
      <c r="DZ359" s="60"/>
      <c r="EA359" s="60"/>
      <c r="EB359" s="60"/>
      <c r="EC359" s="60"/>
      <c r="ED359" s="60"/>
      <c r="EE359" s="60"/>
      <c r="EF359" s="60"/>
      <c r="EG359" s="60"/>
      <c r="EH359" s="60"/>
      <c r="EI359" s="60"/>
      <c r="EJ359" s="60"/>
      <c r="EK359" s="60"/>
      <c r="EL359" s="60"/>
      <c r="EM359" s="60"/>
      <c r="EN359" s="60"/>
      <c r="EO359" s="60"/>
      <c r="EP359" s="60"/>
      <c r="EQ359" s="60"/>
      <c r="ER359" s="60"/>
      <c r="ES359" s="60"/>
      <c r="ET359" s="60"/>
      <c r="EU359" s="60"/>
      <c r="EV359" s="60"/>
      <c r="EW359" s="60"/>
      <c r="EX359" s="60"/>
      <c r="EY359" s="60"/>
      <c r="EZ359" s="60"/>
      <c r="FA359" s="60"/>
      <c r="FB359" s="60"/>
      <c r="FC359" s="60"/>
      <c r="FD359" s="60"/>
      <c r="FE359" s="60"/>
      <c r="FF359" s="60"/>
      <c r="FG359" s="60"/>
      <c r="FH359" s="60"/>
      <c r="FI359" s="60"/>
      <c r="FJ359" s="60"/>
      <c r="FK359" s="60"/>
      <c r="FL359" s="60"/>
      <c r="FM359" s="60"/>
      <c r="FN359" s="60"/>
      <c r="FO359" s="60"/>
      <c r="FP359" s="60"/>
      <c r="FQ359" s="60"/>
      <c r="FR359" s="60"/>
      <c r="FS359" s="60"/>
      <c r="FT359" s="60"/>
      <c r="FU359" s="60"/>
      <c r="FV359" s="60"/>
      <c r="FW359" s="60"/>
      <c r="FX359" s="60"/>
      <c r="FY359" s="60"/>
      <c r="FZ359" s="60"/>
      <c r="GA359" s="60"/>
      <c r="GB359" s="60"/>
      <c r="GC359" s="60"/>
      <c r="GD359" s="60"/>
      <c r="GE359" s="60"/>
      <c r="GF359" s="60"/>
      <c r="GG359" s="60"/>
      <c r="GH359" s="60"/>
      <c r="GI359" s="60"/>
      <c r="GJ359" s="60"/>
      <c r="GK359" s="60"/>
      <c r="GL359" s="60"/>
      <c r="GM359" s="60"/>
      <c r="GN359" s="60"/>
      <c r="GO359" s="60"/>
      <c r="GP359" s="60"/>
      <c r="GQ359" s="60"/>
      <c r="GR359" s="60"/>
      <c r="GS359" s="60"/>
      <c r="GT359" s="60"/>
      <c r="GU359" s="60"/>
      <c r="GV359" s="60"/>
      <c r="GW359" s="60"/>
      <c r="GX359" s="60"/>
      <c r="GY359" s="60"/>
      <c r="GZ359" s="60"/>
      <c r="HA359" s="60"/>
      <c r="HB359" s="60"/>
      <c r="HC359" s="60"/>
      <c r="HD359" s="60"/>
      <c r="HE359" s="60"/>
      <c r="HF359" s="60"/>
      <c r="HG359" s="60"/>
      <c r="HH359" s="60"/>
      <c r="HI359" s="60"/>
      <c r="HJ359" s="60"/>
      <c r="HK359" s="60"/>
      <c r="HL359" s="60"/>
      <c r="HM359" s="60"/>
      <c r="HN359" s="60"/>
      <c r="HO359" s="60"/>
    </row>
    <row r="360" spans="1:223" ht="12" customHeight="1" x14ac:dyDescent="0.35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60"/>
      <c r="BH360" s="60"/>
      <c r="BI360" s="60"/>
      <c r="BJ360" s="60"/>
      <c r="BK360" s="60"/>
      <c r="BL360" s="60"/>
      <c r="BM360" s="60"/>
      <c r="BN360" s="60"/>
      <c r="BO360" s="60"/>
      <c r="BP360" s="60"/>
      <c r="BQ360" s="60"/>
      <c r="BR360" s="60"/>
      <c r="BS360" s="60"/>
      <c r="BT360" s="60"/>
      <c r="BU360" s="60"/>
      <c r="BV360" s="60"/>
      <c r="BW360" s="60"/>
      <c r="BX360" s="60"/>
      <c r="BY360" s="60"/>
      <c r="BZ360" s="60"/>
      <c r="CA360" s="60"/>
      <c r="CB360" s="60"/>
      <c r="CC360" s="60"/>
      <c r="CD360" s="60"/>
      <c r="CE360" s="60"/>
      <c r="CF360" s="60"/>
      <c r="CG360" s="60"/>
      <c r="CH360" s="60"/>
      <c r="CI360" s="60"/>
      <c r="CJ360" s="60"/>
      <c r="CK360" s="60"/>
      <c r="CL360" s="60"/>
      <c r="CM360" s="60"/>
      <c r="CN360" s="60"/>
      <c r="CO360" s="60"/>
      <c r="CP360" s="60"/>
      <c r="CQ360" s="60"/>
      <c r="CR360" s="60"/>
      <c r="CS360" s="60"/>
      <c r="CT360" s="60"/>
      <c r="CU360" s="60"/>
      <c r="CV360" s="60"/>
      <c r="CW360" s="60"/>
      <c r="CX360" s="60"/>
      <c r="CY360" s="60"/>
      <c r="CZ360" s="60"/>
      <c r="DA360" s="60"/>
      <c r="DB360" s="60"/>
      <c r="DC360" s="60"/>
      <c r="DD360" s="60"/>
      <c r="DE360" s="60"/>
      <c r="DF360" s="60"/>
      <c r="DG360" s="60"/>
      <c r="DH360" s="60"/>
      <c r="DI360" s="60"/>
      <c r="DJ360" s="60"/>
      <c r="DK360" s="60"/>
      <c r="DL360" s="60"/>
      <c r="DM360" s="60"/>
      <c r="DN360" s="60"/>
      <c r="DO360" s="60"/>
      <c r="DP360" s="60"/>
      <c r="DQ360" s="60"/>
      <c r="DR360" s="60"/>
      <c r="DS360" s="60"/>
      <c r="DT360" s="60"/>
      <c r="DU360" s="60"/>
      <c r="DV360" s="60"/>
      <c r="DW360" s="60"/>
      <c r="DX360" s="60"/>
      <c r="DY360" s="60"/>
      <c r="DZ360" s="60"/>
      <c r="EA360" s="60"/>
      <c r="EB360" s="60"/>
      <c r="EC360" s="60"/>
      <c r="ED360" s="60"/>
      <c r="EE360" s="60"/>
      <c r="EF360" s="60"/>
      <c r="EG360" s="60"/>
      <c r="EH360" s="60"/>
      <c r="EI360" s="60"/>
      <c r="EJ360" s="60"/>
      <c r="EK360" s="60"/>
      <c r="EL360" s="60"/>
      <c r="EM360" s="60"/>
      <c r="EN360" s="60"/>
      <c r="EO360" s="60"/>
      <c r="EP360" s="60"/>
      <c r="EQ360" s="60"/>
      <c r="ER360" s="60"/>
      <c r="ES360" s="60"/>
      <c r="ET360" s="60"/>
      <c r="EU360" s="60"/>
      <c r="EV360" s="60"/>
      <c r="EW360" s="60"/>
      <c r="EX360" s="60"/>
      <c r="EY360" s="60"/>
      <c r="EZ360" s="60"/>
      <c r="FA360" s="60"/>
      <c r="FB360" s="60"/>
      <c r="FC360" s="60"/>
      <c r="FD360" s="60"/>
      <c r="FE360" s="60"/>
      <c r="FF360" s="60"/>
      <c r="FG360" s="60"/>
      <c r="FH360" s="60"/>
      <c r="FI360" s="60"/>
      <c r="FJ360" s="60"/>
      <c r="FK360" s="60"/>
      <c r="FL360" s="60"/>
      <c r="FM360" s="60"/>
      <c r="FN360" s="60"/>
      <c r="FO360" s="60"/>
      <c r="FP360" s="60"/>
      <c r="FQ360" s="60"/>
      <c r="FR360" s="60"/>
      <c r="FS360" s="60"/>
      <c r="FT360" s="60"/>
      <c r="FU360" s="60"/>
      <c r="FV360" s="60"/>
      <c r="FW360" s="60"/>
      <c r="FX360" s="60"/>
      <c r="FY360" s="60"/>
      <c r="FZ360" s="60"/>
      <c r="GA360" s="60"/>
      <c r="GB360" s="60"/>
      <c r="GC360" s="60"/>
      <c r="GD360" s="60"/>
      <c r="GE360" s="60"/>
      <c r="GF360" s="60"/>
      <c r="GG360" s="60"/>
      <c r="GH360" s="60"/>
      <c r="GI360" s="60"/>
      <c r="GJ360" s="60"/>
      <c r="GK360" s="60"/>
      <c r="GL360" s="60"/>
      <c r="GM360" s="60"/>
      <c r="GN360" s="60"/>
      <c r="GO360" s="60"/>
      <c r="GP360" s="60"/>
      <c r="GQ360" s="60"/>
      <c r="GR360" s="60"/>
      <c r="GS360" s="60"/>
      <c r="GT360" s="60"/>
      <c r="GU360" s="60"/>
      <c r="GV360" s="60"/>
      <c r="GW360" s="60"/>
      <c r="GX360" s="60"/>
      <c r="GY360" s="60"/>
      <c r="GZ360" s="60"/>
      <c r="HA360" s="60"/>
      <c r="HB360" s="60"/>
      <c r="HC360" s="60"/>
      <c r="HD360" s="60"/>
      <c r="HE360" s="60"/>
      <c r="HF360" s="60"/>
      <c r="HG360" s="60"/>
      <c r="HH360" s="60"/>
      <c r="HI360" s="60"/>
      <c r="HJ360" s="60"/>
      <c r="HK360" s="60"/>
      <c r="HL360" s="60"/>
      <c r="HM360" s="60"/>
      <c r="HN360" s="60"/>
      <c r="HO360" s="60"/>
    </row>
    <row r="361" spans="1:223" ht="12" customHeight="1" x14ac:dyDescent="0.35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60"/>
      <c r="BH361" s="60"/>
      <c r="BI361" s="60"/>
      <c r="BJ361" s="60"/>
      <c r="BK361" s="60"/>
      <c r="BL361" s="60"/>
      <c r="BM361" s="60"/>
      <c r="BN361" s="60"/>
      <c r="BO361" s="60"/>
      <c r="BP361" s="60"/>
      <c r="BQ361" s="60"/>
      <c r="BR361" s="60"/>
      <c r="BS361" s="60"/>
      <c r="BT361" s="60"/>
      <c r="BU361" s="60"/>
      <c r="BV361" s="60"/>
      <c r="BW361" s="60"/>
      <c r="BX361" s="60"/>
      <c r="BY361" s="60"/>
      <c r="BZ361" s="60"/>
      <c r="CA361" s="60"/>
      <c r="CB361" s="60"/>
      <c r="CC361" s="60"/>
      <c r="CD361" s="60"/>
      <c r="CE361" s="60"/>
      <c r="CF361" s="60"/>
      <c r="CG361" s="60"/>
      <c r="CH361" s="60"/>
      <c r="CI361" s="60"/>
      <c r="CJ361" s="60"/>
      <c r="CK361" s="60"/>
      <c r="CL361" s="60"/>
      <c r="CM361" s="60"/>
      <c r="CN361" s="60"/>
      <c r="CO361" s="60"/>
      <c r="CP361" s="60"/>
      <c r="CQ361" s="60"/>
      <c r="CR361" s="60"/>
      <c r="CS361" s="60"/>
      <c r="CT361" s="60"/>
      <c r="CU361" s="60"/>
      <c r="CV361" s="60"/>
      <c r="CW361" s="60"/>
      <c r="CX361" s="60"/>
      <c r="CY361" s="60"/>
      <c r="CZ361" s="60"/>
      <c r="DA361" s="60"/>
      <c r="DB361" s="60"/>
      <c r="DC361" s="60"/>
      <c r="DD361" s="60"/>
      <c r="DE361" s="60"/>
      <c r="DF361" s="60"/>
      <c r="DG361" s="60"/>
      <c r="DH361" s="60"/>
      <c r="DI361" s="60"/>
      <c r="DJ361" s="60"/>
      <c r="DK361" s="60"/>
      <c r="DL361" s="60"/>
      <c r="DM361" s="60"/>
      <c r="DN361" s="60"/>
      <c r="DO361" s="60"/>
      <c r="DP361" s="60"/>
      <c r="DQ361" s="60"/>
      <c r="DR361" s="60"/>
      <c r="DS361" s="60"/>
      <c r="DT361" s="60"/>
      <c r="DU361" s="60"/>
      <c r="DV361" s="60"/>
      <c r="DW361" s="60"/>
      <c r="DX361" s="60"/>
      <c r="DY361" s="60"/>
      <c r="DZ361" s="60"/>
      <c r="EA361" s="60"/>
      <c r="EB361" s="60"/>
      <c r="EC361" s="60"/>
      <c r="ED361" s="60"/>
      <c r="EE361" s="60"/>
      <c r="EF361" s="60"/>
      <c r="EG361" s="60"/>
      <c r="EH361" s="60"/>
      <c r="EI361" s="60"/>
      <c r="EJ361" s="60"/>
      <c r="EK361" s="60"/>
      <c r="EL361" s="60"/>
      <c r="EM361" s="60"/>
      <c r="EN361" s="60"/>
      <c r="EO361" s="60"/>
      <c r="EP361" s="60"/>
      <c r="EQ361" s="60"/>
      <c r="ER361" s="60"/>
      <c r="ES361" s="60"/>
      <c r="ET361" s="60"/>
      <c r="EU361" s="60"/>
      <c r="EV361" s="60"/>
      <c r="EW361" s="60"/>
      <c r="EX361" s="60"/>
      <c r="EY361" s="60"/>
      <c r="EZ361" s="60"/>
      <c r="FA361" s="60"/>
      <c r="FB361" s="60"/>
      <c r="FC361" s="60"/>
      <c r="FD361" s="60"/>
      <c r="FE361" s="60"/>
      <c r="FF361" s="60"/>
      <c r="FG361" s="60"/>
      <c r="FH361" s="60"/>
      <c r="FI361" s="60"/>
      <c r="FJ361" s="60"/>
      <c r="FK361" s="60"/>
      <c r="FL361" s="60"/>
      <c r="FM361" s="60"/>
      <c r="FN361" s="60"/>
      <c r="FO361" s="60"/>
      <c r="FP361" s="60"/>
      <c r="FQ361" s="60"/>
      <c r="FR361" s="60"/>
      <c r="FS361" s="60"/>
      <c r="FT361" s="60"/>
      <c r="FU361" s="60"/>
      <c r="FV361" s="60"/>
      <c r="FW361" s="60"/>
      <c r="FX361" s="60"/>
      <c r="FY361" s="60"/>
      <c r="FZ361" s="60"/>
      <c r="GA361" s="60"/>
      <c r="GB361" s="60"/>
      <c r="GC361" s="60"/>
      <c r="GD361" s="60"/>
      <c r="GE361" s="60"/>
      <c r="GF361" s="60"/>
      <c r="GG361" s="60"/>
      <c r="GH361" s="60"/>
      <c r="GI361" s="60"/>
      <c r="GJ361" s="60"/>
      <c r="GK361" s="60"/>
      <c r="GL361" s="60"/>
      <c r="GM361" s="60"/>
      <c r="GN361" s="60"/>
      <c r="GO361" s="60"/>
      <c r="GP361" s="60"/>
      <c r="GQ361" s="60"/>
      <c r="GR361" s="60"/>
      <c r="GS361" s="60"/>
      <c r="GT361" s="60"/>
      <c r="GU361" s="60"/>
      <c r="GV361" s="60"/>
      <c r="GW361" s="60"/>
      <c r="GX361" s="60"/>
      <c r="GY361" s="60"/>
      <c r="GZ361" s="60"/>
      <c r="HA361" s="60"/>
      <c r="HB361" s="60"/>
      <c r="HC361" s="60"/>
      <c r="HD361" s="60"/>
      <c r="HE361" s="60"/>
      <c r="HF361" s="60"/>
      <c r="HG361" s="60"/>
      <c r="HH361" s="60"/>
      <c r="HI361" s="60"/>
      <c r="HJ361" s="60"/>
      <c r="HK361" s="60"/>
      <c r="HL361" s="60"/>
      <c r="HM361" s="60"/>
      <c r="HN361" s="60"/>
      <c r="HO361" s="60"/>
    </row>
    <row r="362" spans="1:223" ht="12" customHeight="1" x14ac:dyDescent="0.35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  <c r="BQ362" s="60"/>
      <c r="BR362" s="60"/>
      <c r="BS362" s="60"/>
      <c r="BT362" s="60"/>
      <c r="BU362" s="60"/>
      <c r="BV362" s="60"/>
      <c r="BW362" s="60"/>
      <c r="BX362" s="60"/>
      <c r="BY362" s="60"/>
      <c r="BZ362" s="60"/>
      <c r="CA362" s="60"/>
      <c r="CB362" s="60"/>
      <c r="CC362" s="60"/>
      <c r="CD362" s="60"/>
      <c r="CE362" s="60"/>
      <c r="CF362" s="60"/>
      <c r="CG362" s="60"/>
      <c r="CH362" s="60"/>
      <c r="CI362" s="60"/>
      <c r="CJ362" s="60"/>
      <c r="CK362" s="60"/>
      <c r="CL362" s="60"/>
      <c r="CM362" s="60"/>
      <c r="CN362" s="60"/>
      <c r="CO362" s="60"/>
      <c r="CP362" s="60"/>
      <c r="CQ362" s="60"/>
      <c r="CR362" s="60"/>
      <c r="CS362" s="60"/>
      <c r="CT362" s="60"/>
      <c r="CU362" s="60"/>
      <c r="CV362" s="60"/>
      <c r="CW362" s="60"/>
      <c r="CX362" s="60"/>
      <c r="CY362" s="60"/>
      <c r="CZ362" s="60"/>
      <c r="DA362" s="60"/>
      <c r="DB362" s="60"/>
      <c r="DC362" s="60"/>
      <c r="DD362" s="60"/>
      <c r="DE362" s="60"/>
      <c r="DF362" s="60"/>
      <c r="DG362" s="60"/>
      <c r="DH362" s="60"/>
      <c r="DI362" s="60"/>
      <c r="DJ362" s="60"/>
      <c r="DK362" s="60"/>
      <c r="DL362" s="60"/>
      <c r="DM362" s="60"/>
      <c r="DN362" s="60"/>
      <c r="DO362" s="60"/>
      <c r="DP362" s="60"/>
      <c r="DQ362" s="60"/>
      <c r="DR362" s="60"/>
      <c r="DS362" s="60"/>
      <c r="DT362" s="60"/>
      <c r="DU362" s="60"/>
      <c r="DV362" s="60"/>
      <c r="DW362" s="60"/>
      <c r="DX362" s="60"/>
      <c r="DY362" s="60"/>
      <c r="DZ362" s="60"/>
      <c r="EA362" s="60"/>
      <c r="EB362" s="60"/>
      <c r="EC362" s="60"/>
      <c r="ED362" s="60"/>
      <c r="EE362" s="60"/>
      <c r="EF362" s="60"/>
      <c r="EG362" s="60"/>
      <c r="EH362" s="60"/>
      <c r="EI362" s="60"/>
      <c r="EJ362" s="60"/>
      <c r="EK362" s="60"/>
      <c r="EL362" s="60"/>
      <c r="EM362" s="60"/>
      <c r="EN362" s="60"/>
      <c r="EO362" s="60"/>
      <c r="EP362" s="60"/>
      <c r="EQ362" s="60"/>
      <c r="ER362" s="60"/>
      <c r="ES362" s="60"/>
      <c r="ET362" s="60"/>
      <c r="EU362" s="60"/>
      <c r="EV362" s="60"/>
      <c r="EW362" s="60"/>
      <c r="EX362" s="60"/>
      <c r="EY362" s="60"/>
      <c r="EZ362" s="60"/>
      <c r="FA362" s="60"/>
      <c r="FB362" s="60"/>
      <c r="FC362" s="60"/>
      <c r="FD362" s="60"/>
      <c r="FE362" s="60"/>
      <c r="FF362" s="60"/>
      <c r="FG362" s="60"/>
      <c r="FH362" s="60"/>
      <c r="FI362" s="60"/>
      <c r="FJ362" s="60"/>
      <c r="FK362" s="60"/>
      <c r="FL362" s="60"/>
      <c r="FM362" s="60"/>
      <c r="FN362" s="60"/>
      <c r="FO362" s="60"/>
      <c r="FP362" s="60"/>
      <c r="FQ362" s="60"/>
      <c r="FR362" s="60"/>
      <c r="FS362" s="60"/>
      <c r="FT362" s="60"/>
      <c r="FU362" s="60"/>
      <c r="FV362" s="60"/>
      <c r="FW362" s="60"/>
      <c r="FX362" s="60"/>
      <c r="FY362" s="60"/>
      <c r="FZ362" s="60"/>
      <c r="GA362" s="60"/>
      <c r="GB362" s="60"/>
      <c r="GC362" s="60"/>
      <c r="GD362" s="60"/>
      <c r="GE362" s="60"/>
      <c r="GF362" s="60"/>
      <c r="GG362" s="60"/>
      <c r="GH362" s="60"/>
      <c r="GI362" s="60"/>
      <c r="GJ362" s="60"/>
      <c r="GK362" s="60"/>
      <c r="GL362" s="60"/>
      <c r="GM362" s="60"/>
      <c r="GN362" s="60"/>
      <c r="GO362" s="60"/>
      <c r="GP362" s="60"/>
      <c r="GQ362" s="60"/>
      <c r="GR362" s="60"/>
      <c r="GS362" s="60"/>
      <c r="GT362" s="60"/>
      <c r="GU362" s="60"/>
      <c r="GV362" s="60"/>
      <c r="GW362" s="60"/>
      <c r="GX362" s="60"/>
      <c r="GY362" s="60"/>
      <c r="GZ362" s="60"/>
      <c r="HA362" s="60"/>
      <c r="HB362" s="60"/>
      <c r="HC362" s="60"/>
      <c r="HD362" s="60"/>
      <c r="HE362" s="60"/>
      <c r="HF362" s="60"/>
      <c r="HG362" s="60"/>
      <c r="HH362" s="60"/>
      <c r="HI362" s="60"/>
      <c r="HJ362" s="60"/>
      <c r="HK362" s="60"/>
      <c r="HL362" s="60"/>
      <c r="HM362" s="60"/>
      <c r="HN362" s="60"/>
      <c r="HO362" s="60"/>
    </row>
    <row r="363" spans="1:223" ht="12" customHeight="1" x14ac:dyDescent="0.35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60"/>
      <c r="BH363" s="60"/>
      <c r="BI363" s="60"/>
      <c r="BJ363" s="60"/>
      <c r="BK363" s="60"/>
      <c r="BL363" s="60"/>
      <c r="BM363" s="60"/>
      <c r="BN363" s="60"/>
      <c r="BO363" s="60"/>
      <c r="BP363" s="60"/>
      <c r="BQ363" s="60"/>
      <c r="BR363" s="60"/>
      <c r="BS363" s="60"/>
      <c r="BT363" s="60"/>
      <c r="BU363" s="60"/>
      <c r="BV363" s="60"/>
      <c r="BW363" s="60"/>
      <c r="BX363" s="60"/>
      <c r="BY363" s="60"/>
      <c r="BZ363" s="60"/>
      <c r="CA363" s="60"/>
      <c r="CB363" s="60"/>
      <c r="CC363" s="60"/>
      <c r="CD363" s="60"/>
      <c r="CE363" s="60"/>
      <c r="CF363" s="60"/>
      <c r="CG363" s="60"/>
      <c r="CH363" s="60"/>
      <c r="CI363" s="60"/>
      <c r="CJ363" s="60"/>
      <c r="CK363" s="60"/>
      <c r="CL363" s="60"/>
      <c r="CM363" s="60"/>
      <c r="CN363" s="60"/>
      <c r="CO363" s="60"/>
      <c r="CP363" s="60"/>
      <c r="CQ363" s="60"/>
      <c r="CR363" s="60"/>
      <c r="CS363" s="60"/>
      <c r="CT363" s="60"/>
      <c r="CU363" s="60"/>
      <c r="CV363" s="60"/>
      <c r="CW363" s="60"/>
      <c r="CX363" s="60"/>
      <c r="CY363" s="60"/>
      <c r="CZ363" s="60"/>
      <c r="DA363" s="60"/>
      <c r="DB363" s="60"/>
      <c r="DC363" s="60"/>
      <c r="DD363" s="60"/>
      <c r="DE363" s="60"/>
      <c r="DF363" s="60"/>
      <c r="DG363" s="60"/>
      <c r="DH363" s="60"/>
      <c r="DI363" s="60"/>
      <c r="DJ363" s="60"/>
      <c r="DK363" s="60"/>
      <c r="DL363" s="60"/>
      <c r="DM363" s="60"/>
      <c r="DN363" s="60"/>
      <c r="DO363" s="60"/>
      <c r="DP363" s="60"/>
      <c r="DQ363" s="60"/>
      <c r="DR363" s="60"/>
      <c r="DS363" s="60"/>
      <c r="DT363" s="60"/>
      <c r="DU363" s="60"/>
      <c r="DV363" s="60"/>
      <c r="DW363" s="60"/>
      <c r="DX363" s="60"/>
      <c r="DY363" s="60"/>
      <c r="DZ363" s="60"/>
      <c r="EA363" s="60"/>
      <c r="EB363" s="60"/>
      <c r="EC363" s="60"/>
      <c r="ED363" s="60"/>
      <c r="EE363" s="60"/>
      <c r="EF363" s="60"/>
      <c r="EG363" s="60"/>
      <c r="EH363" s="60"/>
      <c r="EI363" s="60"/>
      <c r="EJ363" s="60"/>
      <c r="EK363" s="60"/>
      <c r="EL363" s="60"/>
      <c r="EM363" s="60"/>
      <c r="EN363" s="60"/>
      <c r="EO363" s="60"/>
      <c r="EP363" s="60"/>
      <c r="EQ363" s="60"/>
      <c r="ER363" s="60"/>
      <c r="ES363" s="60"/>
      <c r="ET363" s="60"/>
      <c r="EU363" s="60"/>
      <c r="EV363" s="60"/>
      <c r="EW363" s="60"/>
      <c r="EX363" s="60"/>
      <c r="EY363" s="60"/>
      <c r="EZ363" s="60"/>
      <c r="FA363" s="60"/>
      <c r="FB363" s="60"/>
      <c r="FC363" s="60"/>
      <c r="FD363" s="60"/>
      <c r="FE363" s="60"/>
      <c r="FF363" s="60"/>
      <c r="FG363" s="60"/>
      <c r="FH363" s="60"/>
      <c r="FI363" s="60"/>
      <c r="FJ363" s="60"/>
      <c r="FK363" s="60"/>
      <c r="FL363" s="60"/>
      <c r="FM363" s="60"/>
      <c r="FN363" s="60"/>
      <c r="FO363" s="60"/>
      <c r="FP363" s="60"/>
      <c r="FQ363" s="60"/>
      <c r="FR363" s="60"/>
      <c r="FS363" s="60"/>
      <c r="FT363" s="60"/>
      <c r="FU363" s="60"/>
      <c r="FV363" s="60"/>
      <c r="FW363" s="60"/>
      <c r="FX363" s="60"/>
      <c r="FY363" s="60"/>
      <c r="FZ363" s="60"/>
      <c r="GA363" s="60"/>
      <c r="GB363" s="60"/>
      <c r="GC363" s="60"/>
      <c r="GD363" s="60"/>
      <c r="GE363" s="60"/>
      <c r="GF363" s="60"/>
      <c r="GG363" s="60"/>
      <c r="GH363" s="60"/>
      <c r="GI363" s="60"/>
      <c r="GJ363" s="60"/>
      <c r="GK363" s="60"/>
      <c r="GL363" s="60"/>
      <c r="GM363" s="60"/>
      <c r="GN363" s="60"/>
      <c r="GO363" s="60"/>
      <c r="GP363" s="60"/>
      <c r="GQ363" s="60"/>
      <c r="GR363" s="60"/>
      <c r="GS363" s="60"/>
      <c r="GT363" s="60"/>
      <c r="GU363" s="60"/>
      <c r="GV363" s="60"/>
      <c r="GW363" s="60"/>
      <c r="GX363" s="60"/>
      <c r="GY363" s="60"/>
      <c r="GZ363" s="60"/>
      <c r="HA363" s="60"/>
      <c r="HB363" s="60"/>
      <c r="HC363" s="60"/>
      <c r="HD363" s="60"/>
      <c r="HE363" s="60"/>
      <c r="HF363" s="60"/>
      <c r="HG363" s="60"/>
      <c r="HH363" s="60"/>
      <c r="HI363" s="60"/>
      <c r="HJ363" s="60"/>
      <c r="HK363" s="60"/>
      <c r="HL363" s="60"/>
      <c r="HM363" s="60"/>
      <c r="HN363" s="60"/>
      <c r="HO363" s="60"/>
    </row>
    <row r="364" spans="1:223" ht="12" customHeight="1" x14ac:dyDescent="0.35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  <c r="BJ364" s="60"/>
      <c r="BK364" s="60"/>
      <c r="BL364" s="60"/>
      <c r="BM364" s="60"/>
      <c r="BN364" s="60"/>
      <c r="BO364" s="60"/>
      <c r="BP364" s="60"/>
      <c r="BQ364" s="60"/>
      <c r="BR364" s="60"/>
      <c r="BS364" s="60"/>
      <c r="BT364" s="60"/>
      <c r="BU364" s="60"/>
      <c r="BV364" s="60"/>
      <c r="BW364" s="60"/>
      <c r="BX364" s="60"/>
      <c r="BY364" s="60"/>
      <c r="BZ364" s="60"/>
      <c r="CA364" s="60"/>
      <c r="CB364" s="60"/>
      <c r="CC364" s="60"/>
      <c r="CD364" s="60"/>
      <c r="CE364" s="60"/>
      <c r="CF364" s="60"/>
      <c r="CG364" s="60"/>
      <c r="CH364" s="60"/>
      <c r="CI364" s="60"/>
      <c r="CJ364" s="60"/>
      <c r="CK364" s="60"/>
      <c r="CL364" s="60"/>
      <c r="CM364" s="60"/>
      <c r="CN364" s="60"/>
      <c r="CO364" s="60"/>
      <c r="CP364" s="60"/>
      <c r="CQ364" s="60"/>
      <c r="CR364" s="60"/>
      <c r="CS364" s="60"/>
      <c r="CT364" s="60"/>
      <c r="CU364" s="60"/>
      <c r="CV364" s="60"/>
      <c r="CW364" s="60"/>
      <c r="CX364" s="60"/>
      <c r="CY364" s="60"/>
      <c r="CZ364" s="60"/>
      <c r="DA364" s="60"/>
      <c r="DB364" s="60"/>
      <c r="DC364" s="60"/>
      <c r="DD364" s="60"/>
      <c r="DE364" s="60"/>
      <c r="DF364" s="60"/>
      <c r="DG364" s="60"/>
      <c r="DH364" s="60"/>
      <c r="DI364" s="60"/>
      <c r="DJ364" s="60"/>
      <c r="DK364" s="60"/>
      <c r="DL364" s="60"/>
      <c r="DM364" s="60"/>
      <c r="DN364" s="60"/>
      <c r="DO364" s="60"/>
      <c r="DP364" s="60"/>
      <c r="DQ364" s="60"/>
      <c r="DR364" s="60"/>
      <c r="DS364" s="60"/>
      <c r="DT364" s="60"/>
      <c r="DU364" s="60"/>
      <c r="DV364" s="60"/>
      <c r="DW364" s="60"/>
      <c r="DX364" s="60"/>
      <c r="DY364" s="60"/>
      <c r="DZ364" s="60"/>
      <c r="EA364" s="60"/>
      <c r="EB364" s="60"/>
      <c r="EC364" s="60"/>
      <c r="ED364" s="60"/>
      <c r="EE364" s="60"/>
      <c r="EF364" s="60"/>
      <c r="EG364" s="60"/>
      <c r="EH364" s="60"/>
      <c r="EI364" s="60"/>
      <c r="EJ364" s="60"/>
      <c r="EK364" s="60"/>
      <c r="EL364" s="60"/>
      <c r="EM364" s="60"/>
      <c r="EN364" s="60"/>
      <c r="EO364" s="60"/>
      <c r="EP364" s="60"/>
      <c r="EQ364" s="60"/>
      <c r="ER364" s="60"/>
      <c r="ES364" s="60"/>
      <c r="ET364" s="60"/>
      <c r="EU364" s="60"/>
      <c r="EV364" s="60"/>
      <c r="EW364" s="60"/>
      <c r="EX364" s="60"/>
      <c r="EY364" s="60"/>
      <c r="EZ364" s="60"/>
      <c r="FA364" s="60"/>
      <c r="FB364" s="60"/>
      <c r="FC364" s="60"/>
      <c r="FD364" s="60"/>
      <c r="FE364" s="60"/>
      <c r="FF364" s="60"/>
      <c r="FG364" s="60"/>
      <c r="FH364" s="60"/>
      <c r="FI364" s="60"/>
      <c r="FJ364" s="60"/>
      <c r="FK364" s="60"/>
      <c r="FL364" s="60"/>
      <c r="FM364" s="60"/>
      <c r="FN364" s="60"/>
      <c r="FO364" s="60"/>
      <c r="FP364" s="60"/>
      <c r="FQ364" s="60"/>
      <c r="FR364" s="60"/>
      <c r="FS364" s="60"/>
      <c r="FT364" s="60"/>
      <c r="FU364" s="60"/>
      <c r="FV364" s="60"/>
      <c r="FW364" s="60"/>
      <c r="FX364" s="60"/>
      <c r="FY364" s="60"/>
      <c r="FZ364" s="60"/>
      <c r="GA364" s="60"/>
      <c r="GB364" s="60"/>
      <c r="GC364" s="60"/>
      <c r="GD364" s="60"/>
      <c r="GE364" s="60"/>
      <c r="GF364" s="60"/>
      <c r="GG364" s="60"/>
      <c r="GH364" s="60"/>
      <c r="GI364" s="60"/>
      <c r="GJ364" s="60"/>
      <c r="GK364" s="60"/>
      <c r="GL364" s="60"/>
      <c r="GM364" s="60"/>
      <c r="GN364" s="60"/>
      <c r="GO364" s="60"/>
      <c r="GP364" s="60"/>
      <c r="GQ364" s="60"/>
      <c r="GR364" s="60"/>
      <c r="GS364" s="60"/>
      <c r="GT364" s="60"/>
      <c r="GU364" s="60"/>
      <c r="GV364" s="60"/>
      <c r="GW364" s="60"/>
      <c r="GX364" s="60"/>
      <c r="GY364" s="60"/>
      <c r="GZ364" s="60"/>
      <c r="HA364" s="60"/>
      <c r="HB364" s="60"/>
      <c r="HC364" s="60"/>
      <c r="HD364" s="60"/>
      <c r="HE364" s="60"/>
      <c r="HF364" s="60"/>
      <c r="HG364" s="60"/>
      <c r="HH364" s="60"/>
      <c r="HI364" s="60"/>
      <c r="HJ364" s="60"/>
      <c r="HK364" s="60"/>
      <c r="HL364" s="60"/>
      <c r="HM364" s="60"/>
      <c r="HN364" s="60"/>
      <c r="HO364" s="60"/>
    </row>
    <row r="365" spans="1:223" ht="12" customHeight="1" x14ac:dyDescent="0.3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60"/>
      <c r="BH365" s="60"/>
      <c r="BI365" s="60"/>
      <c r="BJ365" s="60"/>
      <c r="BK365" s="60"/>
      <c r="BL365" s="60"/>
      <c r="BM365" s="60"/>
      <c r="BN365" s="60"/>
      <c r="BO365" s="60"/>
      <c r="BP365" s="60"/>
      <c r="BQ365" s="60"/>
      <c r="BR365" s="60"/>
      <c r="BS365" s="60"/>
      <c r="BT365" s="60"/>
      <c r="BU365" s="60"/>
      <c r="BV365" s="60"/>
      <c r="BW365" s="60"/>
      <c r="BX365" s="60"/>
      <c r="BY365" s="60"/>
      <c r="BZ365" s="60"/>
      <c r="CA365" s="60"/>
      <c r="CB365" s="60"/>
      <c r="CC365" s="60"/>
      <c r="CD365" s="60"/>
      <c r="CE365" s="60"/>
      <c r="CF365" s="60"/>
      <c r="CG365" s="60"/>
      <c r="CH365" s="60"/>
      <c r="CI365" s="60"/>
      <c r="CJ365" s="60"/>
      <c r="CK365" s="60"/>
      <c r="CL365" s="60"/>
      <c r="CM365" s="60"/>
      <c r="CN365" s="60"/>
      <c r="CO365" s="60"/>
      <c r="CP365" s="60"/>
      <c r="CQ365" s="60"/>
      <c r="CR365" s="60"/>
      <c r="CS365" s="60"/>
      <c r="CT365" s="60"/>
      <c r="CU365" s="60"/>
      <c r="CV365" s="60"/>
      <c r="CW365" s="60"/>
      <c r="CX365" s="60"/>
      <c r="CY365" s="60"/>
      <c r="CZ365" s="60"/>
      <c r="DA365" s="60"/>
      <c r="DB365" s="60"/>
      <c r="DC365" s="60"/>
      <c r="DD365" s="60"/>
      <c r="DE365" s="60"/>
      <c r="DF365" s="60"/>
      <c r="DG365" s="60"/>
      <c r="DH365" s="60"/>
      <c r="DI365" s="60"/>
      <c r="DJ365" s="60"/>
      <c r="DK365" s="60"/>
      <c r="DL365" s="60"/>
      <c r="DM365" s="60"/>
      <c r="DN365" s="60"/>
      <c r="DO365" s="60"/>
      <c r="DP365" s="60"/>
      <c r="DQ365" s="60"/>
      <c r="DR365" s="60"/>
      <c r="DS365" s="60"/>
      <c r="DT365" s="60"/>
      <c r="DU365" s="60"/>
      <c r="DV365" s="60"/>
      <c r="DW365" s="60"/>
      <c r="DX365" s="60"/>
      <c r="DY365" s="60"/>
      <c r="DZ365" s="60"/>
      <c r="EA365" s="60"/>
      <c r="EB365" s="60"/>
      <c r="EC365" s="60"/>
      <c r="ED365" s="60"/>
      <c r="EE365" s="60"/>
      <c r="EF365" s="60"/>
      <c r="EG365" s="60"/>
      <c r="EH365" s="60"/>
      <c r="EI365" s="60"/>
      <c r="EJ365" s="60"/>
      <c r="EK365" s="60"/>
      <c r="EL365" s="60"/>
      <c r="EM365" s="60"/>
      <c r="EN365" s="60"/>
      <c r="EO365" s="60"/>
      <c r="EP365" s="60"/>
      <c r="EQ365" s="60"/>
      <c r="ER365" s="60"/>
      <c r="ES365" s="60"/>
      <c r="ET365" s="60"/>
      <c r="EU365" s="60"/>
      <c r="EV365" s="60"/>
      <c r="EW365" s="60"/>
      <c r="EX365" s="60"/>
      <c r="EY365" s="60"/>
      <c r="EZ365" s="60"/>
      <c r="FA365" s="60"/>
      <c r="FB365" s="60"/>
      <c r="FC365" s="60"/>
      <c r="FD365" s="60"/>
      <c r="FE365" s="60"/>
      <c r="FF365" s="60"/>
      <c r="FG365" s="60"/>
      <c r="FH365" s="60"/>
      <c r="FI365" s="60"/>
      <c r="FJ365" s="60"/>
      <c r="FK365" s="60"/>
      <c r="FL365" s="60"/>
      <c r="FM365" s="60"/>
      <c r="FN365" s="60"/>
      <c r="FO365" s="60"/>
      <c r="FP365" s="60"/>
      <c r="FQ365" s="60"/>
      <c r="FR365" s="60"/>
      <c r="FS365" s="60"/>
      <c r="FT365" s="60"/>
      <c r="FU365" s="60"/>
      <c r="FV365" s="60"/>
      <c r="FW365" s="60"/>
      <c r="FX365" s="60"/>
      <c r="FY365" s="60"/>
      <c r="FZ365" s="60"/>
      <c r="GA365" s="60"/>
      <c r="GB365" s="60"/>
      <c r="GC365" s="60"/>
      <c r="GD365" s="60"/>
      <c r="GE365" s="60"/>
      <c r="GF365" s="60"/>
      <c r="GG365" s="60"/>
      <c r="GH365" s="60"/>
      <c r="GI365" s="60"/>
      <c r="GJ365" s="60"/>
      <c r="GK365" s="60"/>
      <c r="GL365" s="60"/>
      <c r="GM365" s="60"/>
      <c r="GN365" s="60"/>
      <c r="GO365" s="60"/>
      <c r="GP365" s="60"/>
      <c r="GQ365" s="60"/>
      <c r="GR365" s="60"/>
      <c r="GS365" s="60"/>
      <c r="GT365" s="60"/>
      <c r="GU365" s="60"/>
      <c r="GV365" s="60"/>
      <c r="GW365" s="60"/>
      <c r="GX365" s="60"/>
      <c r="GY365" s="60"/>
      <c r="GZ365" s="60"/>
      <c r="HA365" s="60"/>
      <c r="HB365" s="60"/>
      <c r="HC365" s="60"/>
      <c r="HD365" s="60"/>
      <c r="HE365" s="60"/>
      <c r="HF365" s="60"/>
      <c r="HG365" s="60"/>
      <c r="HH365" s="60"/>
      <c r="HI365" s="60"/>
      <c r="HJ365" s="60"/>
      <c r="HK365" s="60"/>
      <c r="HL365" s="60"/>
      <c r="HM365" s="60"/>
      <c r="HN365" s="60"/>
      <c r="HO365" s="60"/>
    </row>
    <row r="366" spans="1:223" ht="12" customHeight="1" x14ac:dyDescent="0.35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60"/>
      <c r="BH366" s="60"/>
      <c r="BI366" s="60"/>
      <c r="BJ366" s="60"/>
      <c r="BK366" s="60"/>
      <c r="BL366" s="60"/>
      <c r="BM366" s="60"/>
      <c r="BN366" s="60"/>
      <c r="BO366" s="60"/>
      <c r="BP366" s="60"/>
      <c r="BQ366" s="60"/>
      <c r="BR366" s="60"/>
      <c r="BS366" s="60"/>
      <c r="BT366" s="60"/>
      <c r="BU366" s="60"/>
      <c r="BV366" s="60"/>
      <c r="BW366" s="60"/>
      <c r="BX366" s="60"/>
      <c r="BY366" s="60"/>
      <c r="BZ366" s="60"/>
      <c r="CA366" s="60"/>
      <c r="CB366" s="60"/>
      <c r="CC366" s="60"/>
      <c r="CD366" s="60"/>
      <c r="CE366" s="60"/>
      <c r="CF366" s="60"/>
      <c r="CG366" s="60"/>
      <c r="CH366" s="60"/>
      <c r="CI366" s="60"/>
      <c r="CJ366" s="60"/>
      <c r="CK366" s="60"/>
      <c r="CL366" s="60"/>
      <c r="CM366" s="60"/>
      <c r="CN366" s="60"/>
      <c r="CO366" s="60"/>
      <c r="CP366" s="60"/>
      <c r="CQ366" s="60"/>
      <c r="CR366" s="60"/>
      <c r="CS366" s="60"/>
      <c r="CT366" s="60"/>
      <c r="CU366" s="60"/>
      <c r="CV366" s="60"/>
      <c r="CW366" s="60"/>
      <c r="CX366" s="60"/>
      <c r="CY366" s="60"/>
      <c r="CZ366" s="60"/>
      <c r="DA366" s="60"/>
      <c r="DB366" s="60"/>
      <c r="DC366" s="60"/>
      <c r="DD366" s="60"/>
      <c r="DE366" s="60"/>
      <c r="DF366" s="60"/>
      <c r="DG366" s="60"/>
      <c r="DH366" s="60"/>
      <c r="DI366" s="60"/>
      <c r="DJ366" s="60"/>
      <c r="DK366" s="60"/>
      <c r="DL366" s="60"/>
      <c r="DM366" s="60"/>
      <c r="DN366" s="60"/>
      <c r="DO366" s="60"/>
      <c r="DP366" s="60"/>
      <c r="DQ366" s="60"/>
      <c r="DR366" s="60"/>
      <c r="DS366" s="60"/>
      <c r="DT366" s="60"/>
      <c r="DU366" s="60"/>
      <c r="DV366" s="60"/>
      <c r="DW366" s="60"/>
      <c r="DX366" s="60"/>
      <c r="DY366" s="60"/>
      <c r="DZ366" s="60"/>
      <c r="EA366" s="60"/>
      <c r="EB366" s="60"/>
      <c r="EC366" s="60"/>
      <c r="ED366" s="60"/>
      <c r="EE366" s="60"/>
      <c r="EF366" s="60"/>
      <c r="EG366" s="60"/>
      <c r="EH366" s="60"/>
      <c r="EI366" s="60"/>
      <c r="EJ366" s="60"/>
      <c r="EK366" s="60"/>
      <c r="EL366" s="60"/>
      <c r="EM366" s="60"/>
      <c r="EN366" s="60"/>
      <c r="EO366" s="60"/>
      <c r="EP366" s="60"/>
      <c r="EQ366" s="60"/>
      <c r="ER366" s="60"/>
      <c r="ES366" s="60"/>
      <c r="ET366" s="60"/>
      <c r="EU366" s="60"/>
      <c r="EV366" s="60"/>
      <c r="EW366" s="60"/>
      <c r="EX366" s="60"/>
      <c r="EY366" s="60"/>
      <c r="EZ366" s="60"/>
      <c r="FA366" s="60"/>
      <c r="FB366" s="60"/>
      <c r="FC366" s="60"/>
      <c r="FD366" s="60"/>
      <c r="FE366" s="60"/>
      <c r="FF366" s="60"/>
      <c r="FG366" s="60"/>
      <c r="FH366" s="60"/>
      <c r="FI366" s="60"/>
      <c r="FJ366" s="60"/>
      <c r="FK366" s="60"/>
      <c r="FL366" s="60"/>
      <c r="FM366" s="60"/>
      <c r="FN366" s="60"/>
      <c r="FO366" s="60"/>
      <c r="FP366" s="60"/>
      <c r="FQ366" s="60"/>
      <c r="FR366" s="60"/>
      <c r="FS366" s="60"/>
      <c r="FT366" s="60"/>
      <c r="FU366" s="60"/>
      <c r="FV366" s="60"/>
      <c r="FW366" s="60"/>
      <c r="FX366" s="60"/>
      <c r="FY366" s="60"/>
      <c r="FZ366" s="60"/>
      <c r="GA366" s="60"/>
      <c r="GB366" s="60"/>
      <c r="GC366" s="60"/>
      <c r="GD366" s="60"/>
      <c r="GE366" s="60"/>
      <c r="GF366" s="60"/>
      <c r="GG366" s="60"/>
      <c r="GH366" s="60"/>
      <c r="GI366" s="60"/>
      <c r="GJ366" s="60"/>
      <c r="GK366" s="60"/>
      <c r="GL366" s="60"/>
      <c r="GM366" s="60"/>
      <c r="GN366" s="60"/>
      <c r="GO366" s="60"/>
      <c r="GP366" s="60"/>
      <c r="GQ366" s="60"/>
      <c r="GR366" s="60"/>
      <c r="GS366" s="60"/>
      <c r="GT366" s="60"/>
      <c r="GU366" s="60"/>
      <c r="GV366" s="60"/>
      <c r="GW366" s="60"/>
      <c r="GX366" s="60"/>
      <c r="GY366" s="60"/>
      <c r="GZ366" s="60"/>
      <c r="HA366" s="60"/>
      <c r="HB366" s="60"/>
      <c r="HC366" s="60"/>
      <c r="HD366" s="60"/>
      <c r="HE366" s="60"/>
      <c r="HF366" s="60"/>
      <c r="HG366" s="60"/>
      <c r="HH366" s="60"/>
      <c r="HI366" s="60"/>
      <c r="HJ366" s="60"/>
      <c r="HK366" s="60"/>
      <c r="HL366" s="60"/>
      <c r="HM366" s="60"/>
      <c r="HN366" s="60"/>
      <c r="HO366" s="60"/>
    </row>
    <row r="367" spans="1:223" ht="12" customHeight="1" x14ac:dyDescent="0.35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  <c r="BE367" s="60"/>
      <c r="BF367" s="60"/>
      <c r="BG367" s="60"/>
      <c r="BH367" s="60"/>
      <c r="BI367" s="60"/>
      <c r="BJ367" s="60"/>
      <c r="BK367" s="60"/>
      <c r="BL367" s="60"/>
      <c r="BM367" s="60"/>
      <c r="BN367" s="60"/>
      <c r="BO367" s="60"/>
      <c r="BP367" s="60"/>
      <c r="BQ367" s="60"/>
      <c r="BR367" s="60"/>
      <c r="BS367" s="60"/>
      <c r="BT367" s="60"/>
      <c r="BU367" s="60"/>
      <c r="BV367" s="60"/>
      <c r="BW367" s="60"/>
      <c r="BX367" s="60"/>
      <c r="BY367" s="60"/>
      <c r="BZ367" s="60"/>
      <c r="CA367" s="60"/>
      <c r="CB367" s="60"/>
      <c r="CC367" s="60"/>
      <c r="CD367" s="60"/>
      <c r="CE367" s="60"/>
      <c r="CF367" s="60"/>
      <c r="CG367" s="60"/>
      <c r="CH367" s="60"/>
      <c r="CI367" s="60"/>
      <c r="CJ367" s="60"/>
      <c r="CK367" s="60"/>
      <c r="CL367" s="60"/>
      <c r="CM367" s="60"/>
      <c r="CN367" s="60"/>
      <c r="CO367" s="60"/>
      <c r="CP367" s="60"/>
      <c r="CQ367" s="60"/>
      <c r="CR367" s="60"/>
      <c r="CS367" s="60"/>
      <c r="CT367" s="60"/>
      <c r="CU367" s="60"/>
      <c r="CV367" s="60"/>
      <c r="CW367" s="60"/>
      <c r="CX367" s="60"/>
      <c r="CY367" s="60"/>
      <c r="CZ367" s="60"/>
      <c r="DA367" s="60"/>
      <c r="DB367" s="60"/>
      <c r="DC367" s="60"/>
      <c r="DD367" s="60"/>
      <c r="DE367" s="60"/>
      <c r="DF367" s="60"/>
      <c r="DG367" s="60"/>
      <c r="DH367" s="60"/>
      <c r="DI367" s="60"/>
      <c r="DJ367" s="60"/>
      <c r="DK367" s="60"/>
      <c r="DL367" s="60"/>
      <c r="DM367" s="60"/>
      <c r="DN367" s="60"/>
      <c r="DO367" s="60"/>
      <c r="DP367" s="60"/>
      <c r="DQ367" s="60"/>
      <c r="DR367" s="60"/>
      <c r="DS367" s="60"/>
      <c r="DT367" s="60"/>
      <c r="DU367" s="60"/>
      <c r="DV367" s="60"/>
      <c r="DW367" s="60"/>
      <c r="DX367" s="60"/>
      <c r="DY367" s="60"/>
      <c r="DZ367" s="60"/>
      <c r="EA367" s="60"/>
      <c r="EB367" s="60"/>
      <c r="EC367" s="60"/>
      <c r="ED367" s="60"/>
      <c r="EE367" s="60"/>
      <c r="EF367" s="60"/>
      <c r="EG367" s="60"/>
      <c r="EH367" s="60"/>
      <c r="EI367" s="60"/>
      <c r="EJ367" s="60"/>
      <c r="EK367" s="60"/>
      <c r="EL367" s="60"/>
      <c r="EM367" s="60"/>
      <c r="EN367" s="60"/>
      <c r="EO367" s="60"/>
      <c r="EP367" s="60"/>
      <c r="EQ367" s="60"/>
      <c r="ER367" s="60"/>
      <c r="ES367" s="60"/>
      <c r="ET367" s="60"/>
      <c r="EU367" s="60"/>
      <c r="EV367" s="60"/>
      <c r="EW367" s="60"/>
      <c r="EX367" s="60"/>
      <c r="EY367" s="60"/>
      <c r="EZ367" s="60"/>
      <c r="FA367" s="60"/>
      <c r="FB367" s="60"/>
      <c r="FC367" s="60"/>
      <c r="FD367" s="60"/>
      <c r="FE367" s="60"/>
      <c r="FF367" s="60"/>
      <c r="FG367" s="60"/>
      <c r="FH367" s="60"/>
      <c r="FI367" s="60"/>
      <c r="FJ367" s="60"/>
      <c r="FK367" s="60"/>
      <c r="FL367" s="60"/>
      <c r="FM367" s="60"/>
      <c r="FN367" s="60"/>
      <c r="FO367" s="60"/>
      <c r="FP367" s="60"/>
      <c r="FQ367" s="60"/>
      <c r="FR367" s="60"/>
      <c r="FS367" s="60"/>
      <c r="FT367" s="60"/>
      <c r="FU367" s="60"/>
      <c r="FV367" s="60"/>
      <c r="FW367" s="60"/>
      <c r="FX367" s="60"/>
      <c r="FY367" s="60"/>
      <c r="FZ367" s="60"/>
      <c r="GA367" s="60"/>
      <c r="GB367" s="60"/>
      <c r="GC367" s="60"/>
      <c r="GD367" s="60"/>
      <c r="GE367" s="60"/>
      <c r="GF367" s="60"/>
      <c r="GG367" s="60"/>
      <c r="GH367" s="60"/>
      <c r="GI367" s="60"/>
      <c r="GJ367" s="60"/>
      <c r="GK367" s="60"/>
      <c r="GL367" s="60"/>
      <c r="GM367" s="60"/>
      <c r="GN367" s="60"/>
      <c r="GO367" s="60"/>
      <c r="GP367" s="60"/>
      <c r="GQ367" s="60"/>
      <c r="GR367" s="60"/>
      <c r="GS367" s="60"/>
      <c r="GT367" s="60"/>
      <c r="GU367" s="60"/>
      <c r="GV367" s="60"/>
      <c r="GW367" s="60"/>
      <c r="GX367" s="60"/>
      <c r="GY367" s="60"/>
      <c r="GZ367" s="60"/>
      <c r="HA367" s="60"/>
      <c r="HB367" s="60"/>
      <c r="HC367" s="60"/>
      <c r="HD367" s="60"/>
      <c r="HE367" s="60"/>
      <c r="HF367" s="60"/>
      <c r="HG367" s="60"/>
      <c r="HH367" s="60"/>
      <c r="HI367" s="60"/>
      <c r="HJ367" s="60"/>
      <c r="HK367" s="60"/>
      <c r="HL367" s="60"/>
      <c r="HM367" s="60"/>
      <c r="HN367" s="60"/>
      <c r="HO367" s="60"/>
    </row>
    <row r="368" spans="1:223" ht="12" customHeight="1" x14ac:dyDescent="0.35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  <c r="BE368" s="60"/>
      <c r="BF368" s="60"/>
      <c r="BG368" s="60"/>
      <c r="BH368" s="60"/>
      <c r="BI368" s="60"/>
      <c r="BJ368" s="60"/>
      <c r="BK368" s="60"/>
      <c r="BL368" s="60"/>
      <c r="BM368" s="60"/>
      <c r="BN368" s="60"/>
      <c r="BO368" s="60"/>
      <c r="BP368" s="60"/>
      <c r="BQ368" s="60"/>
      <c r="BR368" s="60"/>
      <c r="BS368" s="60"/>
      <c r="BT368" s="60"/>
      <c r="BU368" s="60"/>
      <c r="BV368" s="60"/>
      <c r="BW368" s="60"/>
      <c r="BX368" s="60"/>
      <c r="BY368" s="60"/>
      <c r="BZ368" s="60"/>
      <c r="CA368" s="60"/>
      <c r="CB368" s="60"/>
      <c r="CC368" s="60"/>
      <c r="CD368" s="60"/>
      <c r="CE368" s="60"/>
      <c r="CF368" s="60"/>
      <c r="CG368" s="60"/>
      <c r="CH368" s="60"/>
      <c r="CI368" s="60"/>
      <c r="CJ368" s="60"/>
      <c r="CK368" s="60"/>
      <c r="CL368" s="60"/>
      <c r="CM368" s="60"/>
      <c r="CN368" s="60"/>
      <c r="CO368" s="60"/>
      <c r="CP368" s="60"/>
      <c r="CQ368" s="60"/>
      <c r="CR368" s="60"/>
      <c r="CS368" s="60"/>
      <c r="CT368" s="60"/>
      <c r="CU368" s="60"/>
      <c r="CV368" s="60"/>
      <c r="CW368" s="60"/>
      <c r="CX368" s="60"/>
      <c r="CY368" s="60"/>
      <c r="CZ368" s="60"/>
      <c r="DA368" s="60"/>
      <c r="DB368" s="60"/>
      <c r="DC368" s="60"/>
      <c r="DD368" s="60"/>
      <c r="DE368" s="60"/>
      <c r="DF368" s="60"/>
      <c r="DG368" s="60"/>
      <c r="DH368" s="60"/>
      <c r="DI368" s="60"/>
      <c r="DJ368" s="60"/>
      <c r="DK368" s="60"/>
      <c r="DL368" s="60"/>
      <c r="DM368" s="60"/>
      <c r="DN368" s="60"/>
      <c r="DO368" s="60"/>
      <c r="DP368" s="60"/>
      <c r="DQ368" s="60"/>
      <c r="DR368" s="60"/>
      <c r="DS368" s="60"/>
      <c r="DT368" s="60"/>
      <c r="DU368" s="60"/>
      <c r="DV368" s="60"/>
      <c r="DW368" s="60"/>
      <c r="DX368" s="60"/>
      <c r="DY368" s="60"/>
      <c r="DZ368" s="60"/>
      <c r="EA368" s="60"/>
      <c r="EB368" s="60"/>
      <c r="EC368" s="60"/>
      <c r="ED368" s="60"/>
      <c r="EE368" s="60"/>
      <c r="EF368" s="60"/>
      <c r="EG368" s="60"/>
      <c r="EH368" s="60"/>
      <c r="EI368" s="60"/>
      <c r="EJ368" s="60"/>
      <c r="EK368" s="60"/>
      <c r="EL368" s="60"/>
      <c r="EM368" s="60"/>
      <c r="EN368" s="60"/>
      <c r="EO368" s="60"/>
      <c r="EP368" s="60"/>
      <c r="EQ368" s="60"/>
      <c r="ER368" s="60"/>
      <c r="ES368" s="60"/>
      <c r="ET368" s="60"/>
      <c r="EU368" s="60"/>
      <c r="EV368" s="60"/>
      <c r="EW368" s="60"/>
      <c r="EX368" s="60"/>
      <c r="EY368" s="60"/>
      <c r="EZ368" s="60"/>
      <c r="FA368" s="60"/>
      <c r="FB368" s="60"/>
      <c r="FC368" s="60"/>
      <c r="FD368" s="60"/>
      <c r="FE368" s="60"/>
      <c r="FF368" s="60"/>
      <c r="FG368" s="60"/>
      <c r="FH368" s="60"/>
      <c r="FI368" s="60"/>
      <c r="FJ368" s="60"/>
      <c r="FK368" s="60"/>
      <c r="FL368" s="60"/>
      <c r="FM368" s="60"/>
      <c r="FN368" s="60"/>
      <c r="FO368" s="60"/>
      <c r="FP368" s="60"/>
      <c r="FQ368" s="60"/>
      <c r="FR368" s="60"/>
      <c r="FS368" s="60"/>
      <c r="FT368" s="60"/>
      <c r="FU368" s="60"/>
      <c r="FV368" s="60"/>
      <c r="FW368" s="60"/>
      <c r="FX368" s="60"/>
      <c r="FY368" s="60"/>
      <c r="FZ368" s="60"/>
      <c r="GA368" s="60"/>
      <c r="GB368" s="60"/>
      <c r="GC368" s="60"/>
      <c r="GD368" s="60"/>
      <c r="GE368" s="60"/>
      <c r="GF368" s="60"/>
      <c r="GG368" s="60"/>
      <c r="GH368" s="60"/>
      <c r="GI368" s="60"/>
      <c r="GJ368" s="60"/>
      <c r="GK368" s="60"/>
      <c r="GL368" s="60"/>
      <c r="GM368" s="60"/>
      <c r="GN368" s="60"/>
      <c r="GO368" s="60"/>
      <c r="GP368" s="60"/>
      <c r="GQ368" s="60"/>
      <c r="GR368" s="60"/>
      <c r="GS368" s="60"/>
      <c r="GT368" s="60"/>
      <c r="GU368" s="60"/>
      <c r="GV368" s="60"/>
      <c r="GW368" s="60"/>
      <c r="GX368" s="60"/>
      <c r="GY368" s="60"/>
      <c r="GZ368" s="60"/>
      <c r="HA368" s="60"/>
      <c r="HB368" s="60"/>
      <c r="HC368" s="60"/>
      <c r="HD368" s="60"/>
      <c r="HE368" s="60"/>
      <c r="HF368" s="60"/>
      <c r="HG368" s="60"/>
      <c r="HH368" s="60"/>
      <c r="HI368" s="60"/>
      <c r="HJ368" s="60"/>
      <c r="HK368" s="60"/>
      <c r="HL368" s="60"/>
      <c r="HM368" s="60"/>
      <c r="HN368" s="60"/>
      <c r="HO368" s="60"/>
    </row>
    <row r="369" spans="1:223" ht="12" customHeight="1" x14ac:dyDescent="0.35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  <c r="BE369" s="60"/>
      <c r="BF369" s="60"/>
      <c r="BG369" s="60"/>
      <c r="BH369" s="60"/>
      <c r="BI369" s="60"/>
      <c r="BJ369" s="60"/>
      <c r="BK369" s="60"/>
      <c r="BL369" s="60"/>
      <c r="BM369" s="60"/>
      <c r="BN369" s="60"/>
      <c r="BO369" s="60"/>
      <c r="BP369" s="60"/>
      <c r="BQ369" s="60"/>
      <c r="BR369" s="60"/>
      <c r="BS369" s="60"/>
      <c r="BT369" s="60"/>
      <c r="BU369" s="60"/>
      <c r="BV369" s="60"/>
      <c r="BW369" s="60"/>
      <c r="BX369" s="60"/>
      <c r="BY369" s="60"/>
      <c r="BZ369" s="60"/>
      <c r="CA369" s="60"/>
      <c r="CB369" s="60"/>
      <c r="CC369" s="60"/>
      <c r="CD369" s="60"/>
      <c r="CE369" s="60"/>
      <c r="CF369" s="60"/>
      <c r="CG369" s="60"/>
      <c r="CH369" s="60"/>
      <c r="CI369" s="60"/>
      <c r="CJ369" s="60"/>
      <c r="CK369" s="60"/>
      <c r="CL369" s="60"/>
      <c r="CM369" s="60"/>
      <c r="CN369" s="60"/>
      <c r="CO369" s="60"/>
      <c r="CP369" s="60"/>
      <c r="CQ369" s="60"/>
      <c r="CR369" s="60"/>
      <c r="CS369" s="60"/>
      <c r="CT369" s="60"/>
      <c r="CU369" s="60"/>
      <c r="CV369" s="60"/>
      <c r="CW369" s="60"/>
      <c r="CX369" s="60"/>
      <c r="CY369" s="60"/>
      <c r="CZ369" s="60"/>
      <c r="DA369" s="60"/>
      <c r="DB369" s="60"/>
      <c r="DC369" s="60"/>
      <c r="DD369" s="60"/>
      <c r="DE369" s="60"/>
      <c r="DF369" s="60"/>
      <c r="DG369" s="60"/>
      <c r="DH369" s="60"/>
      <c r="DI369" s="60"/>
      <c r="DJ369" s="60"/>
      <c r="DK369" s="60"/>
      <c r="DL369" s="60"/>
      <c r="DM369" s="60"/>
      <c r="DN369" s="60"/>
      <c r="DO369" s="60"/>
      <c r="DP369" s="60"/>
      <c r="DQ369" s="60"/>
      <c r="DR369" s="60"/>
      <c r="DS369" s="60"/>
      <c r="DT369" s="60"/>
      <c r="DU369" s="60"/>
      <c r="DV369" s="60"/>
      <c r="DW369" s="60"/>
      <c r="DX369" s="60"/>
      <c r="DY369" s="60"/>
      <c r="DZ369" s="60"/>
      <c r="EA369" s="60"/>
      <c r="EB369" s="60"/>
      <c r="EC369" s="60"/>
      <c r="ED369" s="60"/>
      <c r="EE369" s="60"/>
      <c r="EF369" s="60"/>
      <c r="EG369" s="60"/>
      <c r="EH369" s="60"/>
      <c r="EI369" s="60"/>
      <c r="EJ369" s="60"/>
      <c r="EK369" s="60"/>
      <c r="EL369" s="60"/>
      <c r="EM369" s="60"/>
      <c r="EN369" s="60"/>
      <c r="EO369" s="60"/>
      <c r="EP369" s="60"/>
      <c r="EQ369" s="60"/>
      <c r="ER369" s="60"/>
      <c r="ES369" s="60"/>
      <c r="ET369" s="60"/>
      <c r="EU369" s="60"/>
      <c r="EV369" s="60"/>
      <c r="EW369" s="60"/>
      <c r="EX369" s="60"/>
      <c r="EY369" s="60"/>
      <c r="EZ369" s="60"/>
      <c r="FA369" s="60"/>
      <c r="FB369" s="60"/>
      <c r="FC369" s="60"/>
      <c r="FD369" s="60"/>
      <c r="FE369" s="60"/>
      <c r="FF369" s="60"/>
      <c r="FG369" s="60"/>
      <c r="FH369" s="60"/>
      <c r="FI369" s="60"/>
      <c r="FJ369" s="60"/>
      <c r="FK369" s="60"/>
      <c r="FL369" s="60"/>
      <c r="FM369" s="60"/>
      <c r="FN369" s="60"/>
      <c r="FO369" s="60"/>
      <c r="FP369" s="60"/>
      <c r="FQ369" s="60"/>
      <c r="FR369" s="60"/>
      <c r="FS369" s="60"/>
      <c r="FT369" s="60"/>
      <c r="FU369" s="60"/>
      <c r="FV369" s="60"/>
      <c r="FW369" s="60"/>
      <c r="FX369" s="60"/>
      <c r="FY369" s="60"/>
      <c r="FZ369" s="60"/>
      <c r="GA369" s="60"/>
      <c r="GB369" s="60"/>
      <c r="GC369" s="60"/>
      <c r="GD369" s="60"/>
      <c r="GE369" s="60"/>
      <c r="GF369" s="60"/>
      <c r="GG369" s="60"/>
      <c r="GH369" s="60"/>
      <c r="GI369" s="60"/>
      <c r="GJ369" s="60"/>
      <c r="GK369" s="60"/>
      <c r="GL369" s="60"/>
      <c r="GM369" s="60"/>
      <c r="GN369" s="60"/>
      <c r="GO369" s="60"/>
      <c r="GP369" s="60"/>
      <c r="GQ369" s="60"/>
      <c r="GR369" s="60"/>
      <c r="GS369" s="60"/>
      <c r="GT369" s="60"/>
      <c r="GU369" s="60"/>
      <c r="GV369" s="60"/>
      <c r="GW369" s="60"/>
      <c r="GX369" s="60"/>
      <c r="GY369" s="60"/>
      <c r="GZ369" s="60"/>
      <c r="HA369" s="60"/>
      <c r="HB369" s="60"/>
      <c r="HC369" s="60"/>
      <c r="HD369" s="60"/>
      <c r="HE369" s="60"/>
      <c r="HF369" s="60"/>
      <c r="HG369" s="60"/>
      <c r="HH369" s="60"/>
      <c r="HI369" s="60"/>
      <c r="HJ369" s="60"/>
      <c r="HK369" s="60"/>
      <c r="HL369" s="60"/>
      <c r="HM369" s="60"/>
      <c r="HN369" s="60"/>
      <c r="HO369" s="60"/>
    </row>
    <row r="370" spans="1:223" ht="12" customHeight="1" x14ac:dyDescent="0.35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  <c r="BE370" s="60"/>
      <c r="BF370" s="60"/>
      <c r="BG370" s="60"/>
      <c r="BH370" s="60"/>
      <c r="BI370" s="60"/>
      <c r="BJ370" s="60"/>
      <c r="BK370" s="60"/>
      <c r="BL370" s="60"/>
      <c r="BM370" s="60"/>
      <c r="BN370" s="60"/>
      <c r="BO370" s="60"/>
      <c r="BP370" s="60"/>
      <c r="BQ370" s="60"/>
      <c r="BR370" s="60"/>
      <c r="BS370" s="60"/>
      <c r="BT370" s="60"/>
      <c r="BU370" s="60"/>
      <c r="BV370" s="60"/>
      <c r="BW370" s="60"/>
      <c r="BX370" s="60"/>
      <c r="BY370" s="60"/>
      <c r="BZ370" s="60"/>
      <c r="CA370" s="60"/>
      <c r="CB370" s="60"/>
      <c r="CC370" s="60"/>
      <c r="CD370" s="60"/>
      <c r="CE370" s="60"/>
      <c r="CF370" s="60"/>
      <c r="CG370" s="60"/>
      <c r="CH370" s="60"/>
      <c r="CI370" s="60"/>
      <c r="CJ370" s="60"/>
      <c r="CK370" s="60"/>
      <c r="CL370" s="60"/>
      <c r="CM370" s="60"/>
      <c r="CN370" s="60"/>
      <c r="CO370" s="60"/>
      <c r="CP370" s="60"/>
      <c r="CQ370" s="60"/>
      <c r="CR370" s="60"/>
      <c r="CS370" s="60"/>
      <c r="CT370" s="60"/>
      <c r="CU370" s="60"/>
      <c r="CV370" s="60"/>
      <c r="CW370" s="60"/>
      <c r="CX370" s="60"/>
      <c r="CY370" s="60"/>
      <c r="CZ370" s="60"/>
      <c r="DA370" s="60"/>
      <c r="DB370" s="60"/>
      <c r="DC370" s="60"/>
      <c r="DD370" s="60"/>
      <c r="DE370" s="60"/>
      <c r="DF370" s="60"/>
      <c r="DG370" s="60"/>
      <c r="DH370" s="60"/>
      <c r="DI370" s="60"/>
      <c r="DJ370" s="60"/>
      <c r="DK370" s="60"/>
      <c r="DL370" s="60"/>
      <c r="DM370" s="60"/>
      <c r="DN370" s="60"/>
      <c r="DO370" s="60"/>
      <c r="DP370" s="60"/>
      <c r="DQ370" s="60"/>
      <c r="DR370" s="60"/>
      <c r="DS370" s="60"/>
      <c r="DT370" s="60"/>
      <c r="DU370" s="60"/>
      <c r="DV370" s="60"/>
      <c r="DW370" s="60"/>
      <c r="DX370" s="60"/>
      <c r="DY370" s="60"/>
      <c r="DZ370" s="60"/>
      <c r="EA370" s="60"/>
      <c r="EB370" s="60"/>
      <c r="EC370" s="60"/>
      <c r="ED370" s="60"/>
      <c r="EE370" s="60"/>
      <c r="EF370" s="60"/>
      <c r="EG370" s="60"/>
      <c r="EH370" s="60"/>
      <c r="EI370" s="60"/>
      <c r="EJ370" s="60"/>
      <c r="EK370" s="60"/>
      <c r="EL370" s="60"/>
      <c r="EM370" s="60"/>
      <c r="EN370" s="60"/>
      <c r="EO370" s="60"/>
      <c r="EP370" s="60"/>
      <c r="EQ370" s="60"/>
      <c r="ER370" s="60"/>
      <c r="ES370" s="60"/>
      <c r="ET370" s="60"/>
      <c r="EU370" s="60"/>
      <c r="EV370" s="60"/>
      <c r="EW370" s="60"/>
      <c r="EX370" s="60"/>
      <c r="EY370" s="60"/>
      <c r="EZ370" s="60"/>
      <c r="FA370" s="60"/>
      <c r="FB370" s="60"/>
      <c r="FC370" s="60"/>
      <c r="FD370" s="60"/>
      <c r="FE370" s="60"/>
      <c r="FF370" s="60"/>
      <c r="FG370" s="60"/>
      <c r="FH370" s="60"/>
      <c r="FI370" s="60"/>
      <c r="FJ370" s="60"/>
      <c r="FK370" s="60"/>
      <c r="FL370" s="60"/>
      <c r="FM370" s="60"/>
      <c r="FN370" s="60"/>
      <c r="FO370" s="60"/>
      <c r="FP370" s="60"/>
      <c r="FQ370" s="60"/>
      <c r="FR370" s="60"/>
      <c r="FS370" s="60"/>
      <c r="FT370" s="60"/>
      <c r="FU370" s="60"/>
      <c r="FV370" s="60"/>
      <c r="FW370" s="60"/>
      <c r="FX370" s="60"/>
      <c r="FY370" s="60"/>
      <c r="FZ370" s="60"/>
      <c r="GA370" s="60"/>
      <c r="GB370" s="60"/>
      <c r="GC370" s="60"/>
      <c r="GD370" s="60"/>
      <c r="GE370" s="60"/>
      <c r="GF370" s="60"/>
      <c r="GG370" s="60"/>
      <c r="GH370" s="60"/>
      <c r="GI370" s="60"/>
      <c r="GJ370" s="60"/>
      <c r="GK370" s="60"/>
      <c r="GL370" s="60"/>
      <c r="GM370" s="60"/>
      <c r="GN370" s="60"/>
      <c r="GO370" s="60"/>
      <c r="GP370" s="60"/>
      <c r="GQ370" s="60"/>
      <c r="GR370" s="60"/>
      <c r="GS370" s="60"/>
      <c r="GT370" s="60"/>
      <c r="GU370" s="60"/>
      <c r="GV370" s="60"/>
      <c r="GW370" s="60"/>
      <c r="GX370" s="60"/>
      <c r="GY370" s="60"/>
      <c r="GZ370" s="60"/>
      <c r="HA370" s="60"/>
      <c r="HB370" s="60"/>
      <c r="HC370" s="60"/>
      <c r="HD370" s="60"/>
      <c r="HE370" s="60"/>
      <c r="HF370" s="60"/>
      <c r="HG370" s="60"/>
      <c r="HH370" s="60"/>
      <c r="HI370" s="60"/>
      <c r="HJ370" s="60"/>
      <c r="HK370" s="60"/>
      <c r="HL370" s="60"/>
      <c r="HM370" s="60"/>
      <c r="HN370" s="60"/>
      <c r="HO370" s="60"/>
    </row>
    <row r="371" spans="1:223" ht="12" customHeight="1" x14ac:dyDescent="0.35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  <c r="BE371" s="60"/>
      <c r="BF371" s="60"/>
      <c r="BG371" s="60"/>
      <c r="BH371" s="60"/>
      <c r="BI371" s="60"/>
      <c r="BJ371" s="60"/>
      <c r="BK371" s="60"/>
      <c r="BL371" s="60"/>
      <c r="BM371" s="60"/>
      <c r="BN371" s="60"/>
      <c r="BO371" s="60"/>
      <c r="BP371" s="60"/>
      <c r="BQ371" s="60"/>
      <c r="BR371" s="60"/>
      <c r="BS371" s="60"/>
      <c r="BT371" s="60"/>
      <c r="BU371" s="60"/>
      <c r="BV371" s="60"/>
      <c r="BW371" s="60"/>
      <c r="BX371" s="60"/>
      <c r="BY371" s="60"/>
      <c r="BZ371" s="60"/>
      <c r="CA371" s="60"/>
      <c r="CB371" s="60"/>
      <c r="CC371" s="60"/>
      <c r="CD371" s="60"/>
      <c r="CE371" s="60"/>
      <c r="CF371" s="60"/>
      <c r="CG371" s="60"/>
      <c r="CH371" s="60"/>
      <c r="CI371" s="60"/>
      <c r="CJ371" s="60"/>
      <c r="CK371" s="60"/>
      <c r="CL371" s="60"/>
      <c r="CM371" s="60"/>
      <c r="CN371" s="60"/>
      <c r="CO371" s="60"/>
      <c r="CP371" s="60"/>
      <c r="CQ371" s="60"/>
      <c r="CR371" s="60"/>
      <c r="CS371" s="60"/>
      <c r="CT371" s="60"/>
      <c r="CU371" s="60"/>
      <c r="CV371" s="60"/>
      <c r="CW371" s="60"/>
      <c r="CX371" s="60"/>
      <c r="CY371" s="60"/>
      <c r="CZ371" s="60"/>
      <c r="DA371" s="60"/>
      <c r="DB371" s="60"/>
      <c r="DC371" s="60"/>
      <c r="DD371" s="60"/>
      <c r="DE371" s="60"/>
      <c r="DF371" s="60"/>
      <c r="DG371" s="60"/>
      <c r="DH371" s="60"/>
      <c r="DI371" s="60"/>
      <c r="DJ371" s="60"/>
      <c r="DK371" s="60"/>
      <c r="DL371" s="60"/>
      <c r="DM371" s="60"/>
      <c r="DN371" s="60"/>
      <c r="DO371" s="60"/>
      <c r="DP371" s="60"/>
      <c r="DQ371" s="60"/>
      <c r="DR371" s="60"/>
      <c r="DS371" s="60"/>
      <c r="DT371" s="60"/>
      <c r="DU371" s="60"/>
      <c r="DV371" s="60"/>
      <c r="DW371" s="60"/>
      <c r="DX371" s="60"/>
      <c r="DY371" s="60"/>
      <c r="DZ371" s="60"/>
      <c r="EA371" s="60"/>
      <c r="EB371" s="60"/>
      <c r="EC371" s="60"/>
      <c r="ED371" s="60"/>
      <c r="EE371" s="60"/>
      <c r="EF371" s="60"/>
      <c r="EG371" s="60"/>
      <c r="EH371" s="60"/>
      <c r="EI371" s="60"/>
      <c r="EJ371" s="60"/>
      <c r="EK371" s="60"/>
      <c r="EL371" s="60"/>
      <c r="EM371" s="60"/>
      <c r="EN371" s="60"/>
      <c r="EO371" s="60"/>
      <c r="EP371" s="60"/>
      <c r="EQ371" s="60"/>
      <c r="ER371" s="60"/>
      <c r="ES371" s="60"/>
      <c r="ET371" s="60"/>
      <c r="EU371" s="60"/>
      <c r="EV371" s="60"/>
      <c r="EW371" s="60"/>
      <c r="EX371" s="60"/>
      <c r="EY371" s="60"/>
      <c r="EZ371" s="60"/>
      <c r="FA371" s="60"/>
      <c r="FB371" s="60"/>
      <c r="FC371" s="60"/>
      <c r="FD371" s="60"/>
      <c r="FE371" s="60"/>
      <c r="FF371" s="60"/>
      <c r="FG371" s="60"/>
      <c r="FH371" s="60"/>
      <c r="FI371" s="60"/>
      <c r="FJ371" s="60"/>
      <c r="FK371" s="60"/>
      <c r="FL371" s="60"/>
      <c r="FM371" s="60"/>
      <c r="FN371" s="60"/>
      <c r="FO371" s="60"/>
      <c r="FP371" s="60"/>
      <c r="FQ371" s="60"/>
      <c r="FR371" s="60"/>
      <c r="FS371" s="60"/>
      <c r="FT371" s="60"/>
      <c r="FU371" s="60"/>
      <c r="FV371" s="60"/>
      <c r="FW371" s="60"/>
      <c r="FX371" s="60"/>
      <c r="FY371" s="60"/>
      <c r="FZ371" s="60"/>
      <c r="GA371" s="60"/>
      <c r="GB371" s="60"/>
      <c r="GC371" s="60"/>
      <c r="GD371" s="60"/>
      <c r="GE371" s="60"/>
      <c r="GF371" s="60"/>
      <c r="GG371" s="60"/>
      <c r="GH371" s="60"/>
      <c r="GI371" s="60"/>
      <c r="GJ371" s="60"/>
      <c r="GK371" s="60"/>
      <c r="GL371" s="60"/>
      <c r="GM371" s="60"/>
      <c r="GN371" s="60"/>
      <c r="GO371" s="60"/>
      <c r="GP371" s="60"/>
      <c r="GQ371" s="60"/>
      <c r="GR371" s="60"/>
      <c r="GS371" s="60"/>
      <c r="GT371" s="60"/>
      <c r="GU371" s="60"/>
      <c r="GV371" s="60"/>
      <c r="GW371" s="60"/>
      <c r="GX371" s="60"/>
      <c r="GY371" s="60"/>
      <c r="GZ371" s="60"/>
      <c r="HA371" s="60"/>
      <c r="HB371" s="60"/>
      <c r="HC371" s="60"/>
      <c r="HD371" s="60"/>
      <c r="HE371" s="60"/>
      <c r="HF371" s="60"/>
      <c r="HG371" s="60"/>
      <c r="HH371" s="60"/>
      <c r="HI371" s="60"/>
      <c r="HJ371" s="60"/>
      <c r="HK371" s="60"/>
      <c r="HL371" s="60"/>
      <c r="HM371" s="60"/>
      <c r="HN371" s="60"/>
      <c r="HO371" s="60"/>
    </row>
    <row r="372" spans="1:223" ht="12" customHeight="1" x14ac:dyDescent="0.35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  <c r="BE372" s="60"/>
      <c r="BF372" s="60"/>
      <c r="BG372" s="60"/>
      <c r="BH372" s="60"/>
      <c r="BI372" s="60"/>
      <c r="BJ372" s="60"/>
      <c r="BK372" s="60"/>
      <c r="BL372" s="60"/>
      <c r="BM372" s="60"/>
      <c r="BN372" s="60"/>
      <c r="BO372" s="60"/>
      <c r="BP372" s="60"/>
      <c r="BQ372" s="60"/>
      <c r="BR372" s="60"/>
      <c r="BS372" s="60"/>
      <c r="BT372" s="60"/>
      <c r="BU372" s="60"/>
      <c r="BV372" s="60"/>
      <c r="BW372" s="60"/>
      <c r="BX372" s="60"/>
      <c r="BY372" s="60"/>
      <c r="BZ372" s="60"/>
      <c r="CA372" s="60"/>
      <c r="CB372" s="60"/>
      <c r="CC372" s="60"/>
      <c r="CD372" s="60"/>
      <c r="CE372" s="60"/>
      <c r="CF372" s="60"/>
      <c r="CG372" s="60"/>
      <c r="CH372" s="60"/>
      <c r="CI372" s="60"/>
      <c r="CJ372" s="60"/>
      <c r="CK372" s="60"/>
      <c r="CL372" s="60"/>
      <c r="CM372" s="60"/>
      <c r="CN372" s="60"/>
      <c r="CO372" s="60"/>
      <c r="CP372" s="60"/>
      <c r="CQ372" s="60"/>
      <c r="CR372" s="60"/>
      <c r="CS372" s="60"/>
      <c r="CT372" s="60"/>
      <c r="CU372" s="60"/>
      <c r="CV372" s="60"/>
      <c r="CW372" s="60"/>
      <c r="CX372" s="60"/>
      <c r="CY372" s="60"/>
      <c r="CZ372" s="60"/>
      <c r="DA372" s="60"/>
      <c r="DB372" s="60"/>
      <c r="DC372" s="60"/>
      <c r="DD372" s="60"/>
      <c r="DE372" s="60"/>
      <c r="DF372" s="60"/>
      <c r="DG372" s="60"/>
      <c r="DH372" s="60"/>
      <c r="DI372" s="60"/>
      <c r="DJ372" s="60"/>
      <c r="DK372" s="60"/>
      <c r="DL372" s="60"/>
      <c r="DM372" s="60"/>
      <c r="DN372" s="60"/>
      <c r="DO372" s="60"/>
      <c r="DP372" s="60"/>
      <c r="DQ372" s="60"/>
      <c r="DR372" s="60"/>
      <c r="DS372" s="60"/>
      <c r="DT372" s="60"/>
      <c r="DU372" s="60"/>
      <c r="DV372" s="60"/>
      <c r="DW372" s="60"/>
      <c r="DX372" s="60"/>
      <c r="DY372" s="60"/>
      <c r="DZ372" s="60"/>
      <c r="EA372" s="60"/>
      <c r="EB372" s="60"/>
      <c r="EC372" s="60"/>
      <c r="ED372" s="60"/>
      <c r="EE372" s="60"/>
      <c r="EF372" s="60"/>
      <c r="EG372" s="60"/>
      <c r="EH372" s="60"/>
      <c r="EI372" s="60"/>
      <c r="EJ372" s="60"/>
      <c r="EK372" s="60"/>
      <c r="EL372" s="60"/>
      <c r="EM372" s="60"/>
      <c r="EN372" s="60"/>
      <c r="EO372" s="60"/>
      <c r="EP372" s="60"/>
      <c r="EQ372" s="60"/>
      <c r="ER372" s="60"/>
      <c r="ES372" s="60"/>
      <c r="ET372" s="60"/>
      <c r="EU372" s="60"/>
      <c r="EV372" s="60"/>
      <c r="EW372" s="60"/>
      <c r="EX372" s="60"/>
      <c r="EY372" s="60"/>
      <c r="EZ372" s="60"/>
      <c r="FA372" s="60"/>
      <c r="FB372" s="60"/>
      <c r="FC372" s="60"/>
      <c r="FD372" s="60"/>
      <c r="FE372" s="60"/>
      <c r="FF372" s="60"/>
      <c r="FG372" s="60"/>
      <c r="FH372" s="60"/>
      <c r="FI372" s="60"/>
      <c r="FJ372" s="60"/>
      <c r="FK372" s="60"/>
      <c r="FL372" s="60"/>
      <c r="FM372" s="60"/>
      <c r="FN372" s="60"/>
      <c r="FO372" s="60"/>
      <c r="FP372" s="60"/>
      <c r="FQ372" s="60"/>
      <c r="FR372" s="60"/>
      <c r="FS372" s="60"/>
      <c r="FT372" s="60"/>
      <c r="FU372" s="60"/>
      <c r="FV372" s="60"/>
      <c r="FW372" s="60"/>
      <c r="FX372" s="60"/>
      <c r="FY372" s="60"/>
      <c r="FZ372" s="60"/>
      <c r="GA372" s="60"/>
      <c r="GB372" s="60"/>
      <c r="GC372" s="60"/>
      <c r="GD372" s="60"/>
      <c r="GE372" s="60"/>
      <c r="GF372" s="60"/>
      <c r="GG372" s="60"/>
      <c r="GH372" s="60"/>
      <c r="GI372" s="60"/>
      <c r="GJ372" s="60"/>
      <c r="GK372" s="60"/>
      <c r="GL372" s="60"/>
      <c r="GM372" s="60"/>
      <c r="GN372" s="60"/>
      <c r="GO372" s="60"/>
      <c r="GP372" s="60"/>
      <c r="GQ372" s="60"/>
      <c r="GR372" s="60"/>
      <c r="GS372" s="60"/>
      <c r="GT372" s="60"/>
      <c r="GU372" s="60"/>
      <c r="GV372" s="60"/>
      <c r="GW372" s="60"/>
      <c r="GX372" s="60"/>
      <c r="GY372" s="60"/>
      <c r="GZ372" s="60"/>
      <c r="HA372" s="60"/>
      <c r="HB372" s="60"/>
      <c r="HC372" s="60"/>
      <c r="HD372" s="60"/>
      <c r="HE372" s="60"/>
      <c r="HF372" s="60"/>
      <c r="HG372" s="60"/>
      <c r="HH372" s="60"/>
      <c r="HI372" s="60"/>
      <c r="HJ372" s="60"/>
      <c r="HK372" s="60"/>
      <c r="HL372" s="60"/>
      <c r="HM372" s="60"/>
      <c r="HN372" s="60"/>
      <c r="HO372" s="60"/>
    </row>
    <row r="373" spans="1:223" ht="12" customHeight="1" x14ac:dyDescent="0.35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  <c r="BE373" s="60"/>
      <c r="BF373" s="60"/>
      <c r="BG373" s="60"/>
      <c r="BH373" s="60"/>
      <c r="BI373" s="60"/>
      <c r="BJ373" s="60"/>
      <c r="BK373" s="60"/>
      <c r="BL373" s="60"/>
      <c r="BM373" s="60"/>
      <c r="BN373" s="60"/>
      <c r="BO373" s="60"/>
      <c r="BP373" s="60"/>
      <c r="BQ373" s="60"/>
      <c r="BR373" s="60"/>
      <c r="BS373" s="60"/>
      <c r="BT373" s="60"/>
      <c r="BU373" s="60"/>
      <c r="BV373" s="60"/>
      <c r="BW373" s="60"/>
      <c r="BX373" s="60"/>
      <c r="BY373" s="60"/>
      <c r="BZ373" s="60"/>
      <c r="CA373" s="60"/>
      <c r="CB373" s="60"/>
      <c r="CC373" s="60"/>
      <c r="CD373" s="60"/>
      <c r="CE373" s="60"/>
      <c r="CF373" s="60"/>
      <c r="CG373" s="60"/>
      <c r="CH373" s="60"/>
      <c r="CI373" s="60"/>
      <c r="CJ373" s="60"/>
      <c r="CK373" s="60"/>
      <c r="CL373" s="60"/>
      <c r="CM373" s="60"/>
      <c r="CN373" s="60"/>
      <c r="CO373" s="60"/>
      <c r="CP373" s="60"/>
      <c r="CQ373" s="60"/>
      <c r="CR373" s="60"/>
      <c r="CS373" s="60"/>
      <c r="CT373" s="60"/>
      <c r="CU373" s="60"/>
      <c r="CV373" s="60"/>
      <c r="CW373" s="60"/>
      <c r="CX373" s="60"/>
      <c r="CY373" s="60"/>
      <c r="CZ373" s="60"/>
      <c r="DA373" s="60"/>
      <c r="DB373" s="60"/>
      <c r="DC373" s="60"/>
      <c r="DD373" s="60"/>
      <c r="DE373" s="60"/>
      <c r="DF373" s="60"/>
      <c r="DG373" s="60"/>
      <c r="DH373" s="60"/>
      <c r="DI373" s="60"/>
      <c r="DJ373" s="60"/>
      <c r="DK373" s="60"/>
      <c r="DL373" s="60"/>
      <c r="DM373" s="60"/>
      <c r="DN373" s="60"/>
      <c r="DO373" s="60"/>
      <c r="DP373" s="60"/>
      <c r="DQ373" s="60"/>
      <c r="DR373" s="60"/>
      <c r="DS373" s="60"/>
      <c r="DT373" s="60"/>
      <c r="DU373" s="60"/>
      <c r="DV373" s="60"/>
      <c r="DW373" s="60"/>
      <c r="DX373" s="60"/>
      <c r="DY373" s="60"/>
      <c r="DZ373" s="60"/>
      <c r="EA373" s="60"/>
      <c r="EB373" s="60"/>
      <c r="EC373" s="60"/>
      <c r="ED373" s="60"/>
      <c r="EE373" s="60"/>
      <c r="EF373" s="60"/>
      <c r="EG373" s="60"/>
      <c r="EH373" s="60"/>
      <c r="EI373" s="60"/>
      <c r="EJ373" s="60"/>
      <c r="EK373" s="60"/>
      <c r="EL373" s="60"/>
      <c r="EM373" s="60"/>
      <c r="EN373" s="60"/>
      <c r="EO373" s="60"/>
      <c r="EP373" s="60"/>
      <c r="EQ373" s="60"/>
      <c r="ER373" s="60"/>
      <c r="ES373" s="60"/>
      <c r="ET373" s="60"/>
      <c r="EU373" s="60"/>
      <c r="EV373" s="60"/>
      <c r="EW373" s="60"/>
      <c r="EX373" s="60"/>
      <c r="EY373" s="60"/>
      <c r="EZ373" s="60"/>
      <c r="FA373" s="60"/>
      <c r="FB373" s="60"/>
      <c r="FC373" s="60"/>
      <c r="FD373" s="60"/>
      <c r="FE373" s="60"/>
      <c r="FF373" s="60"/>
      <c r="FG373" s="60"/>
      <c r="FH373" s="60"/>
      <c r="FI373" s="60"/>
      <c r="FJ373" s="60"/>
      <c r="FK373" s="60"/>
      <c r="FL373" s="60"/>
      <c r="FM373" s="60"/>
      <c r="FN373" s="60"/>
      <c r="FO373" s="60"/>
      <c r="FP373" s="60"/>
      <c r="FQ373" s="60"/>
      <c r="FR373" s="60"/>
      <c r="FS373" s="60"/>
      <c r="FT373" s="60"/>
      <c r="FU373" s="60"/>
      <c r="FV373" s="60"/>
      <c r="FW373" s="60"/>
      <c r="FX373" s="60"/>
      <c r="FY373" s="60"/>
      <c r="FZ373" s="60"/>
      <c r="GA373" s="60"/>
      <c r="GB373" s="60"/>
      <c r="GC373" s="60"/>
      <c r="GD373" s="60"/>
      <c r="GE373" s="60"/>
      <c r="GF373" s="60"/>
      <c r="GG373" s="60"/>
      <c r="GH373" s="60"/>
      <c r="GI373" s="60"/>
      <c r="GJ373" s="60"/>
      <c r="GK373" s="60"/>
      <c r="GL373" s="60"/>
      <c r="GM373" s="60"/>
      <c r="GN373" s="60"/>
      <c r="GO373" s="60"/>
      <c r="GP373" s="60"/>
      <c r="GQ373" s="60"/>
      <c r="GR373" s="60"/>
      <c r="GS373" s="60"/>
      <c r="GT373" s="60"/>
      <c r="GU373" s="60"/>
      <c r="GV373" s="60"/>
      <c r="GW373" s="60"/>
      <c r="GX373" s="60"/>
      <c r="GY373" s="60"/>
      <c r="GZ373" s="60"/>
      <c r="HA373" s="60"/>
      <c r="HB373" s="60"/>
      <c r="HC373" s="60"/>
      <c r="HD373" s="60"/>
      <c r="HE373" s="60"/>
      <c r="HF373" s="60"/>
      <c r="HG373" s="60"/>
      <c r="HH373" s="60"/>
      <c r="HI373" s="60"/>
      <c r="HJ373" s="60"/>
      <c r="HK373" s="60"/>
      <c r="HL373" s="60"/>
      <c r="HM373" s="60"/>
      <c r="HN373" s="60"/>
      <c r="HO373" s="60"/>
    </row>
    <row r="374" spans="1:223" ht="12" customHeight="1" x14ac:dyDescent="0.35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  <c r="BE374" s="60"/>
      <c r="BF374" s="60"/>
      <c r="BG374" s="60"/>
      <c r="BH374" s="60"/>
      <c r="BI374" s="60"/>
      <c r="BJ374" s="60"/>
      <c r="BK374" s="60"/>
      <c r="BL374" s="60"/>
      <c r="BM374" s="60"/>
      <c r="BN374" s="60"/>
      <c r="BO374" s="60"/>
      <c r="BP374" s="60"/>
      <c r="BQ374" s="60"/>
      <c r="BR374" s="60"/>
      <c r="BS374" s="60"/>
      <c r="BT374" s="60"/>
      <c r="BU374" s="60"/>
      <c r="BV374" s="60"/>
      <c r="BW374" s="60"/>
      <c r="BX374" s="60"/>
      <c r="BY374" s="60"/>
      <c r="BZ374" s="60"/>
      <c r="CA374" s="60"/>
      <c r="CB374" s="60"/>
      <c r="CC374" s="60"/>
      <c r="CD374" s="60"/>
      <c r="CE374" s="60"/>
      <c r="CF374" s="60"/>
      <c r="CG374" s="60"/>
      <c r="CH374" s="60"/>
      <c r="CI374" s="60"/>
      <c r="CJ374" s="60"/>
      <c r="CK374" s="60"/>
      <c r="CL374" s="60"/>
      <c r="CM374" s="60"/>
      <c r="CN374" s="60"/>
      <c r="CO374" s="60"/>
      <c r="CP374" s="60"/>
      <c r="CQ374" s="60"/>
      <c r="CR374" s="60"/>
      <c r="CS374" s="60"/>
      <c r="CT374" s="60"/>
      <c r="CU374" s="60"/>
      <c r="CV374" s="60"/>
      <c r="CW374" s="60"/>
      <c r="CX374" s="60"/>
      <c r="CY374" s="60"/>
      <c r="CZ374" s="60"/>
      <c r="DA374" s="60"/>
      <c r="DB374" s="60"/>
      <c r="DC374" s="60"/>
      <c r="DD374" s="60"/>
      <c r="DE374" s="60"/>
      <c r="DF374" s="60"/>
      <c r="DG374" s="60"/>
      <c r="DH374" s="60"/>
      <c r="DI374" s="60"/>
      <c r="DJ374" s="60"/>
      <c r="DK374" s="60"/>
      <c r="DL374" s="60"/>
      <c r="DM374" s="60"/>
      <c r="DN374" s="60"/>
      <c r="DO374" s="60"/>
      <c r="DP374" s="60"/>
      <c r="DQ374" s="60"/>
      <c r="DR374" s="60"/>
      <c r="DS374" s="60"/>
      <c r="DT374" s="60"/>
      <c r="DU374" s="60"/>
      <c r="DV374" s="60"/>
      <c r="DW374" s="60"/>
      <c r="DX374" s="60"/>
      <c r="DY374" s="60"/>
      <c r="DZ374" s="60"/>
      <c r="EA374" s="60"/>
      <c r="EB374" s="60"/>
      <c r="EC374" s="60"/>
      <c r="ED374" s="60"/>
      <c r="EE374" s="60"/>
      <c r="EF374" s="60"/>
      <c r="EG374" s="60"/>
      <c r="EH374" s="60"/>
      <c r="EI374" s="60"/>
      <c r="EJ374" s="60"/>
      <c r="EK374" s="60"/>
      <c r="EL374" s="60"/>
      <c r="EM374" s="60"/>
      <c r="EN374" s="60"/>
      <c r="EO374" s="60"/>
      <c r="EP374" s="60"/>
      <c r="EQ374" s="60"/>
      <c r="ER374" s="60"/>
      <c r="ES374" s="60"/>
      <c r="ET374" s="60"/>
      <c r="EU374" s="60"/>
      <c r="EV374" s="60"/>
      <c r="EW374" s="60"/>
      <c r="EX374" s="60"/>
      <c r="EY374" s="60"/>
      <c r="EZ374" s="60"/>
      <c r="FA374" s="60"/>
      <c r="FB374" s="60"/>
      <c r="FC374" s="60"/>
      <c r="FD374" s="60"/>
      <c r="FE374" s="60"/>
      <c r="FF374" s="60"/>
      <c r="FG374" s="60"/>
      <c r="FH374" s="60"/>
      <c r="FI374" s="60"/>
      <c r="FJ374" s="60"/>
      <c r="FK374" s="60"/>
      <c r="FL374" s="60"/>
      <c r="FM374" s="60"/>
      <c r="FN374" s="60"/>
      <c r="FO374" s="60"/>
      <c r="FP374" s="60"/>
      <c r="FQ374" s="60"/>
      <c r="FR374" s="60"/>
      <c r="FS374" s="60"/>
      <c r="FT374" s="60"/>
      <c r="FU374" s="60"/>
      <c r="FV374" s="60"/>
      <c r="FW374" s="60"/>
      <c r="FX374" s="60"/>
      <c r="FY374" s="60"/>
      <c r="FZ374" s="60"/>
      <c r="GA374" s="60"/>
      <c r="GB374" s="60"/>
      <c r="GC374" s="60"/>
      <c r="GD374" s="60"/>
      <c r="GE374" s="60"/>
      <c r="GF374" s="60"/>
      <c r="GG374" s="60"/>
      <c r="GH374" s="60"/>
      <c r="GI374" s="60"/>
      <c r="GJ374" s="60"/>
      <c r="GK374" s="60"/>
      <c r="GL374" s="60"/>
      <c r="GM374" s="60"/>
      <c r="GN374" s="60"/>
      <c r="GO374" s="60"/>
      <c r="GP374" s="60"/>
      <c r="GQ374" s="60"/>
      <c r="GR374" s="60"/>
      <c r="GS374" s="60"/>
      <c r="GT374" s="60"/>
      <c r="GU374" s="60"/>
      <c r="GV374" s="60"/>
      <c r="GW374" s="60"/>
      <c r="GX374" s="60"/>
      <c r="GY374" s="60"/>
      <c r="GZ374" s="60"/>
      <c r="HA374" s="60"/>
      <c r="HB374" s="60"/>
      <c r="HC374" s="60"/>
      <c r="HD374" s="60"/>
      <c r="HE374" s="60"/>
      <c r="HF374" s="60"/>
      <c r="HG374" s="60"/>
      <c r="HH374" s="60"/>
      <c r="HI374" s="60"/>
      <c r="HJ374" s="60"/>
      <c r="HK374" s="60"/>
      <c r="HL374" s="60"/>
      <c r="HM374" s="60"/>
      <c r="HN374" s="60"/>
      <c r="HO374" s="60"/>
    </row>
    <row r="375" spans="1:223" ht="12" customHeight="1" x14ac:dyDescent="0.3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  <c r="BE375" s="60"/>
      <c r="BF375" s="60"/>
      <c r="BG375" s="60"/>
      <c r="BH375" s="60"/>
      <c r="BI375" s="60"/>
      <c r="BJ375" s="60"/>
      <c r="BK375" s="60"/>
      <c r="BL375" s="60"/>
      <c r="BM375" s="60"/>
      <c r="BN375" s="60"/>
      <c r="BO375" s="60"/>
      <c r="BP375" s="60"/>
      <c r="BQ375" s="60"/>
      <c r="BR375" s="60"/>
      <c r="BS375" s="60"/>
      <c r="BT375" s="60"/>
      <c r="BU375" s="60"/>
      <c r="BV375" s="60"/>
      <c r="BW375" s="60"/>
      <c r="BX375" s="60"/>
      <c r="BY375" s="60"/>
      <c r="BZ375" s="60"/>
      <c r="CA375" s="60"/>
      <c r="CB375" s="60"/>
      <c r="CC375" s="60"/>
      <c r="CD375" s="60"/>
      <c r="CE375" s="60"/>
      <c r="CF375" s="60"/>
      <c r="CG375" s="60"/>
      <c r="CH375" s="60"/>
      <c r="CI375" s="60"/>
      <c r="CJ375" s="60"/>
      <c r="CK375" s="60"/>
      <c r="CL375" s="60"/>
      <c r="CM375" s="60"/>
      <c r="CN375" s="60"/>
      <c r="CO375" s="60"/>
      <c r="CP375" s="60"/>
      <c r="CQ375" s="60"/>
      <c r="CR375" s="60"/>
      <c r="CS375" s="60"/>
      <c r="CT375" s="60"/>
      <c r="CU375" s="60"/>
      <c r="CV375" s="60"/>
      <c r="CW375" s="60"/>
      <c r="CX375" s="60"/>
      <c r="CY375" s="60"/>
      <c r="CZ375" s="60"/>
      <c r="DA375" s="60"/>
      <c r="DB375" s="60"/>
      <c r="DC375" s="60"/>
      <c r="DD375" s="60"/>
      <c r="DE375" s="60"/>
      <c r="DF375" s="60"/>
      <c r="DG375" s="60"/>
      <c r="DH375" s="60"/>
      <c r="DI375" s="60"/>
      <c r="DJ375" s="60"/>
      <c r="DK375" s="60"/>
      <c r="DL375" s="60"/>
      <c r="DM375" s="60"/>
      <c r="DN375" s="60"/>
      <c r="DO375" s="60"/>
      <c r="DP375" s="60"/>
      <c r="DQ375" s="60"/>
      <c r="DR375" s="60"/>
      <c r="DS375" s="60"/>
      <c r="DT375" s="60"/>
      <c r="DU375" s="60"/>
      <c r="DV375" s="60"/>
      <c r="DW375" s="60"/>
      <c r="DX375" s="60"/>
      <c r="DY375" s="60"/>
      <c r="DZ375" s="60"/>
      <c r="EA375" s="60"/>
      <c r="EB375" s="60"/>
      <c r="EC375" s="60"/>
      <c r="ED375" s="60"/>
      <c r="EE375" s="60"/>
      <c r="EF375" s="60"/>
      <c r="EG375" s="60"/>
      <c r="EH375" s="60"/>
      <c r="EI375" s="60"/>
      <c r="EJ375" s="60"/>
      <c r="EK375" s="60"/>
      <c r="EL375" s="60"/>
      <c r="EM375" s="60"/>
      <c r="EN375" s="60"/>
      <c r="EO375" s="60"/>
      <c r="EP375" s="60"/>
      <c r="EQ375" s="60"/>
      <c r="ER375" s="60"/>
      <c r="ES375" s="60"/>
      <c r="ET375" s="60"/>
      <c r="EU375" s="60"/>
      <c r="EV375" s="60"/>
      <c r="EW375" s="60"/>
      <c r="EX375" s="60"/>
      <c r="EY375" s="60"/>
      <c r="EZ375" s="60"/>
      <c r="FA375" s="60"/>
      <c r="FB375" s="60"/>
      <c r="FC375" s="60"/>
      <c r="FD375" s="60"/>
      <c r="FE375" s="60"/>
      <c r="FF375" s="60"/>
      <c r="FG375" s="60"/>
      <c r="FH375" s="60"/>
      <c r="FI375" s="60"/>
      <c r="FJ375" s="60"/>
      <c r="FK375" s="60"/>
      <c r="FL375" s="60"/>
      <c r="FM375" s="60"/>
      <c r="FN375" s="60"/>
      <c r="FO375" s="60"/>
      <c r="FP375" s="60"/>
      <c r="FQ375" s="60"/>
      <c r="FR375" s="60"/>
      <c r="FS375" s="60"/>
      <c r="FT375" s="60"/>
      <c r="FU375" s="60"/>
      <c r="FV375" s="60"/>
      <c r="FW375" s="60"/>
      <c r="FX375" s="60"/>
      <c r="FY375" s="60"/>
      <c r="FZ375" s="60"/>
      <c r="GA375" s="60"/>
      <c r="GB375" s="60"/>
      <c r="GC375" s="60"/>
      <c r="GD375" s="60"/>
      <c r="GE375" s="60"/>
      <c r="GF375" s="60"/>
      <c r="GG375" s="60"/>
      <c r="GH375" s="60"/>
      <c r="GI375" s="60"/>
      <c r="GJ375" s="60"/>
      <c r="GK375" s="60"/>
      <c r="GL375" s="60"/>
      <c r="GM375" s="60"/>
      <c r="GN375" s="60"/>
      <c r="GO375" s="60"/>
      <c r="GP375" s="60"/>
      <c r="GQ375" s="60"/>
      <c r="GR375" s="60"/>
      <c r="GS375" s="60"/>
      <c r="GT375" s="60"/>
      <c r="GU375" s="60"/>
      <c r="GV375" s="60"/>
      <c r="GW375" s="60"/>
      <c r="GX375" s="60"/>
      <c r="GY375" s="60"/>
      <c r="GZ375" s="60"/>
      <c r="HA375" s="60"/>
      <c r="HB375" s="60"/>
      <c r="HC375" s="60"/>
      <c r="HD375" s="60"/>
      <c r="HE375" s="60"/>
      <c r="HF375" s="60"/>
      <c r="HG375" s="60"/>
      <c r="HH375" s="60"/>
      <c r="HI375" s="60"/>
      <c r="HJ375" s="60"/>
      <c r="HK375" s="60"/>
      <c r="HL375" s="60"/>
      <c r="HM375" s="60"/>
      <c r="HN375" s="60"/>
      <c r="HO375" s="60"/>
    </row>
    <row r="376" spans="1:223" ht="12" customHeight="1" x14ac:dyDescent="0.35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  <c r="BE376" s="60"/>
      <c r="BF376" s="60"/>
      <c r="BG376" s="60"/>
      <c r="BH376" s="60"/>
      <c r="BI376" s="60"/>
      <c r="BJ376" s="60"/>
      <c r="BK376" s="60"/>
      <c r="BL376" s="60"/>
      <c r="BM376" s="60"/>
      <c r="BN376" s="60"/>
      <c r="BO376" s="60"/>
      <c r="BP376" s="60"/>
      <c r="BQ376" s="60"/>
      <c r="BR376" s="60"/>
      <c r="BS376" s="60"/>
      <c r="BT376" s="60"/>
      <c r="BU376" s="60"/>
      <c r="BV376" s="60"/>
      <c r="BW376" s="60"/>
      <c r="BX376" s="60"/>
      <c r="BY376" s="60"/>
      <c r="BZ376" s="60"/>
      <c r="CA376" s="60"/>
      <c r="CB376" s="60"/>
      <c r="CC376" s="60"/>
      <c r="CD376" s="60"/>
      <c r="CE376" s="60"/>
      <c r="CF376" s="60"/>
      <c r="CG376" s="60"/>
      <c r="CH376" s="60"/>
      <c r="CI376" s="60"/>
      <c r="CJ376" s="60"/>
      <c r="CK376" s="60"/>
      <c r="CL376" s="60"/>
      <c r="CM376" s="60"/>
      <c r="CN376" s="60"/>
      <c r="CO376" s="60"/>
      <c r="CP376" s="60"/>
      <c r="CQ376" s="60"/>
      <c r="CR376" s="60"/>
      <c r="CS376" s="60"/>
      <c r="CT376" s="60"/>
      <c r="CU376" s="60"/>
      <c r="CV376" s="60"/>
      <c r="CW376" s="60"/>
      <c r="CX376" s="60"/>
      <c r="CY376" s="60"/>
      <c r="CZ376" s="60"/>
      <c r="DA376" s="60"/>
      <c r="DB376" s="60"/>
      <c r="DC376" s="60"/>
      <c r="DD376" s="60"/>
      <c r="DE376" s="60"/>
      <c r="DF376" s="60"/>
      <c r="DG376" s="60"/>
      <c r="DH376" s="60"/>
      <c r="DI376" s="60"/>
      <c r="DJ376" s="60"/>
      <c r="DK376" s="60"/>
      <c r="DL376" s="60"/>
      <c r="DM376" s="60"/>
      <c r="DN376" s="60"/>
      <c r="DO376" s="60"/>
      <c r="DP376" s="60"/>
      <c r="DQ376" s="60"/>
      <c r="DR376" s="60"/>
      <c r="DS376" s="60"/>
      <c r="DT376" s="60"/>
      <c r="DU376" s="60"/>
      <c r="DV376" s="60"/>
      <c r="DW376" s="60"/>
      <c r="DX376" s="60"/>
      <c r="DY376" s="60"/>
      <c r="DZ376" s="60"/>
      <c r="EA376" s="60"/>
      <c r="EB376" s="60"/>
      <c r="EC376" s="60"/>
      <c r="ED376" s="60"/>
      <c r="EE376" s="60"/>
      <c r="EF376" s="60"/>
      <c r="EG376" s="60"/>
      <c r="EH376" s="60"/>
      <c r="EI376" s="60"/>
      <c r="EJ376" s="60"/>
      <c r="EK376" s="60"/>
      <c r="EL376" s="60"/>
      <c r="EM376" s="60"/>
      <c r="EN376" s="60"/>
      <c r="EO376" s="60"/>
      <c r="EP376" s="60"/>
      <c r="EQ376" s="60"/>
      <c r="ER376" s="60"/>
      <c r="ES376" s="60"/>
      <c r="ET376" s="60"/>
      <c r="EU376" s="60"/>
      <c r="EV376" s="60"/>
      <c r="EW376" s="60"/>
      <c r="EX376" s="60"/>
      <c r="EY376" s="60"/>
      <c r="EZ376" s="60"/>
      <c r="FA376" s="60"/>
      <c r="FB376" s="60"/>
      <c r="FC376" s="60"/>
      <c r="FD376" s="60"/>
      <c r="FE376" s="60"/>
      <c r="FF376" s="60"/>
      <c r="FG376" s="60"/>
      <c r="FH376" s="60"/>
      <c r="FI376" s="60"/>
      <c r="FJ376" s="60"/>
      <c r="FK376" s="60"/>
      <c r="FL376" s="60"/>
      <c r="FM376" s="60"/>
      <c r="FN376" s="60"/>
      <c r="FO376" s="60"/>
      <c r="FP376" s="60"/>
      <c r="FQ376" s="60"/>
      <c r="FR376" s="60"/>
      <c r="FS376" s="60"/>
      <c r="FT376" s="60"/>
      <c r="FU376" s="60"/>
      <c r="FV376" s="60"/>
      <c r="FW376" s="60"/>
      <c r="FX376" s="60"/>
      <c r="FY376" s="60"/>
      <c r="FZ376" s="60"/>
      <c r="GA376" s="60"/>
      <c r="GB376" s="60"/>
      <c r="GC376" s="60"/>
      <c r="GD376" s="60"/>
      <c r="GE376" s="60"/>
      <c r="GF376" s="60"/>
      <c r="GG376" s="60"/>
      <c r="GH376" s="60"/>
      <c r="GI376" s="60"/>
      <c r="GJ376" s="60"/>
      <c r="GK376" s="60"/>
      <c r="GL376" s="60"/>
      <c r="GM376" s="60"/>
      <c r="GN376" s="60"/>
      <c r="GO376" s="60"/>
      <c r="GP376" s="60"/>
      <c r="GQ376" s="60"/>
      <c r="GR376" s="60"/>
      <c r="GS376" s="60"/>
      <c r="GT376" s="60"/>
      <c r="GU376" s="60"/>
      <c r="GV376" s="60"/>
      <c r="GW376" s="60"/>
      <c r="GX376" s="60"/>
      <c r="GY376" s="60"/>
      <c r="GZ376" s="60"/>
      <c r="HA376" s="60"/>
      <c r="HB376" s="60"/>
      <c r="HC376" s="60"/>
      <c r="HD376" s="60"/>
      <c r="HE376" s="60"/>
      <c r="HF376" s="60"/>
      <c r="HG376" s="60"/>
      <c r="HH376" s="60"/>
      <c r="HI376" s="60"/>
      <c r="HJ376" s="60"/>
      <c r="HK376" s="60"/>
      <c r="HL376" s="60"/>
      <c r="HM376" s="60"/>
      <c r="HN376" s="60"/>
      <c r="HO376" s="60"/>
    </row>
    <row r="377" spans="1:223" ht="12" customHeight="1" x14ac:dyDescent="0.35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0"/>
      <c r="BH377" s="60"/>
      <c r="BI377" s="60"/>
      <c r="BJ377" s="60"/>
      <c r="BK377" s="60"/>
      <c r="BL377" s="60"/>
      <c r="BM377" s="60"/>
      <c r="BN377" s="60"/>
      <c r="BO377" s="60"/>
      <c r="BP377" s="60"/>
      <c r="BQ377" s="60"/>
      <c r="BR377" s="60"/>
      <c r="BS377" s="60"/>
      <c r="BT377" s="60"/>
      <c r="BU377" s="60"/>
      <c r="BV377" s="60"/>
      <c r="BW377" s="60"/>
      <c r="BX377" s="60"/>
      <c r="BY377" s="60"/>
      <c r="BZ377" s="60"/>
      <c r="CA377" s="60"/>
      <c r="CB377" s="60"/>
      <c r="CC377" s="60"/>
      <c r="CD377" s="60"/>
      <c r="CE377" s="60"/>
      <c r="CF377" s="60"/>
      <c r="CG377" s="60"/>
      <c r="CH377" s="60"/>
      <c r="CI377" s="60"/>
      <c r="CJ377" s="60"/>
      <c r="CK377" s="60"/>
      <c r="CL377" s="60"/>
      <c r="CM377" s="60"/>
      <c r="CN377" s="60"/>
      <c r="CO377" s="60"/>
      <c r="CP377" s="60"/>
      <c r="CQ377" s="60"/>
      <c r="CR377" s="60"/>
      <c r="CS377" s="60"/>
      <c r="CT377" s="60"/>
      <c r="CU377" s="60"/>
      <c r="CV377" s="60"/>
      <c r="CW377" s="60"/>
      <c r="CX377" s="60"/>
      <c r="CY377" s="60"/>
      <c r="CZ377" s="60"/>
      <c r="DA377" s="60"/>
      <c r="DB377" s="60"/>
      <c r="DC377" s="60"/>
      <c r="DD377" s="60"/>
      <c r="DE377" s="60"/>
      <c r="DF377" s="60"/>
      <c r="DG377" s="60"/>
      <c r="DH377" s="60"/>
      <c r="DI377" s="60"/>
      <c r="DJ377" s="60"/>
      <c r="DK377" s="60"/>
      <c r="DL377" s="60"/>
      <c r="DM377" s="60"/>
      <c r="DN377" s="60"/>
      <c r="DO377" s="60"/>
      <c r="DP377" s="60"/>
      <c r="DQ377" s="60"/>
      <c r="DR377" s="60"/>
      <c r="DS377" s="60"/>
      <c r="DT377" s="60"/>
      <c r="DU377" s="60"/>
      <c r="DV377" s="60"/>
      <c r="DW377" s="60"/>
      <c r="DX377" s="60"/>
      <c r="DY377" s="60"/>
      <c r="DZ377" s="60"/>
      <c r="EA377" s="60"/>
      <c r="EB377" s="60"/>
      <c r="EC377" s="60"/>
      <c r="ED377" s="60"/>
      <c r="EE377" s="60"/>
      <c r="EF377" s="60"/>
      <c r="EG377" s="60"/>
      <c r="EH377" s="60"/>
      <c r="EI377" s="60"/>
      <c r="EJ377" s="60"/>
      <c r="EK377" s="60"/>
      <c r="EL377" s="60"/>
      <c r="EM377" s="60"/>
      <c r="EN377" s="60"/>
      <c r="EO377" s="60"/>
      <c r="EP377" s="60"/>
      <c r="EQ377" s="60"/>
      <c r="ER377" s="60"/>
      <c r="ES377" s="60"/>
      <c r="ET377" s="60"/>
      <c r="EU377" s="60"/>
      <c r="EV377" s="60"/>
      <c r="EW377" s="60"/>
      <c r="EX377" s="60"/>
      <c r="EY377" s="60"/>
      <c r="EZ377" s="60"/>
      <c r="FA377" s="60"/>
      <c r="FB377" s="60"/>
      <c r="FC377" s="60"/>
      <c r="FD377" s="60"/>
      <c r="FE377" s="60"/>
      <c r="FF377" s="60"/>
      <c r="FG377" s="60"/>
      <c r="FH377" s="60"/>
      <c r="FI377" s="60"/>
      <c r="FJ377" s="60"/>
      <c r="FK377" s="60"/>
      <c r="FL377" s="60"/>
      <c r="FM377" s="60"/>
      <c r="FN377" s="60"/>
      <c r="FO377" s="60"/>
      <c r="FP377" s="60"/>
      <c r="FQ377" s="60"/>
      <c r="FR377" s="60"/>
      <c r="FS377" s="60"/>
      <c r="FT377" s="60"/>
      <c r="FU377" s="60"/>
      <c r="FV377" s="60"/>
      <c r="FW377" s="60"/>
      <c r="FX377" s="60"/>
      <c r="FY377" s="60"/>
      <c r="FZ377" s="60"/>
      <c r="GA377" s="60"/>
      <c r="GB377" s="60"/>
      <c r="GC377" s="60"/>
      <c r="GD377" s="60"/>
      <c r="GE377" s="60"/>
      <c r="GF377" s="60"/>
      <c r="GG377" s="60"/>
      <c r="GH377" s="60"/>
      <c r="GI377" s="60"/>
      <c r="GJ377" s="60"/>
      <c r="GK377" s="60"/>
      <c r="GL377" s="60"/>
      <c r="GM377" s="60"/>
      <c r="GN377" s="60"/>
      <c r="GO377" s="60"/>
      <c r="GP377" s="60"/>
      <c r="GQ377" s="60"/>
      <c r="GR377" s="60"/>
      <c r="GS377" s="60"/>
      <c r="GT377" s="60"/>
      <c r="GU377" s="60"/>
      <c r="GV377" s="60"/>
      <c r="GW377" s="60"/>
      <c r="GX377" s="60"/>
      <c r="GY377" s="60"/>
      <c r="GZ377" s="60"/>
      <c r="HA377" s="60"/>
      <c r="HB377" s="60"/>
      <c r="HC377" s="60"/>
      <c r="HD377" s="60"/>
      <c r="HE377" s="60"/>
      <c r="HF377" s="60"/>
      <c r="HG377" s="60"/>
      <c r="HH377" s="60"/>
      <c r="HI377" s="60"/>
      <c r="HJ377" s="60"/>
      <c r="HK377" s="60"/>
      <c r="HL377" s="60"/>
      <c r="HM377" s="60"/>
      <c r="HN377" s="60"/>
      <c r="HO377" s="60"/>
    </row>
    <row r="378" spans="1:223" ht="12" customHeight="1" x14ac:dyDescent="0.35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  <c r="BE378" s="60"/>
      <c r="BF378" s="60"/>
      <c r="BG378" s="60"/>
      <c r="BH378" s="60"/>
      <c r="BI378" s="60"/>
      <c r="BJ378" s="60"/>
      <c r="BK378" s="60"/>
      <c r="BL378" s="60"/>
      <c r="BM378" s="60"/>
      <c r="BN378" s="60"/>
      <c r="BO378" s="60"/>
      <c r="BP378" s="60"/>
      <c r="BQ378" s="60"/>
      <c r="BR378" s="60"/>
      <c r="BS378" s="60"/>
      <c r="BT378" s="60"/>
      <c r="BU378" s="60"/>
      <c r="BV378" s="60"/>
      <c r="BW378" s="60"/>
      <c r="BX378" s="60"/>
      <c r="BY378" s="60"/>
      <c r="BZ378" s="60"/>
      <c r="CA378" s="60"/>
      <c r="CB378" s="60"/>
      <c r="CC378" s="60"/>
      <c r="CD378" s="60"/>
      <c r="CE378" s="60"/>
      <c r="CF378" s="60"/>
      <c r="CG378" s="60"/>
      <c r="CH378" s="60"/>
      <c r="CI378" s="60"/>
      <c r="CJ378" s="60"/>
      <c r="CK378" s="60"/>
      <c r="CL378" s="60"/>
      <c r="CM378" s="60"/>
      <c r="CN378" s="60"/>
      <c r="CO378" s="60"/>
      <c r="CP378" s="60"/>
      <c r="CQ378" s="60"/>
      <c r="CR378" s="60"/>
      <c r="CS378" s="60"/>
      <c r="CT378" s="60"/>
      <c r="CU378" s="60"/>
      <c r="CV378" s="60"/>
      <c r="CW378" s="60"/>
      <c r="CX378" s="60"/>
      <c r="CY378" s="60"/>
      <c r="CZ378" s="60"/>
      <c r="DA378" s="60"/>
      <c r="DB378" s="60"/>
      <c r="DC378" s="60"/>
      <c r="DD378" s="60"/>
      <c r="DE378" s="60"/>
      <c r="DF378" s="60"/>
      <c r="DG378" s="60"/>
      <c r="DH378" s="60"/>
      <c r="DI378" s="60"/>
      <c r="DJ378" s="60"/>
      <c r="DK378" s="60"/>
      <c r="DL378" s="60"/>
      <c r="DM378" s="60"/>
      <c r="DN378" s="60"/>
      <c r="DO378" s="60"/>
      <c r="DP378" s="60"/>
      <c r="DQ378" s="60"/>
      <c r="DR378" s="60"/>
      <c r="DS378" s="60"/>
      <c r="DT378" s="60"/>
      <c r="DU378" s="60"/>
      <c r="DV378" s="60"/>
      <c r="DW378" s="60"/>
      <c r="DX378" s="60"/>
      <c r="DY378" s="60"/>
      <c r="DZ378" s="60"/>
      <c r="EA378" s="60"/>
      <c r="EB378" s="60"/>
      <c r="EC378" s="60"/>
      <c r="ED378" s="60"/>
      <c r="EE378" s="60"/>
      <c r="EF378" s="60"/>
      <c r="EG378" s="60"/>
      <c r="EH378" s="60"/>
      <c r="EI378" s="60"/>
      <c r="EJ378" s="60"/>
      <c r="EK378" s="60"/>
      <c r="EL378" s="60"/>
      <c r="EM378" s="60"/>
      <c r="EN378" s="60"/>
      <c r="EO378" s="60"/>
      <c r="EP378" s="60"/>
      <c r="EQ378" s="60"/>
      <c r="ER378" s="60"/>
      <c r="ES378" s="60"/>
      <c r="ET378" s="60"/>
      <c r="EU378" s="60"/>
      <c r="EV378" s="60"/>
      <c r="EW378" s="60"/>
      <c r="EX378" s="60"/>
      <c r="EY378" s="60"/>
      <c r="EZ378" s="60"/>
      <c r="FA378" s="60"/>
      <c r="FB378" s="60"/>
      <c r="FC378" s="60"/>
      <c r="FD378" s="60"/>
      <c r="FE378" s="60"/>
      <c r="FF378" s="60"/>
      <c r="FG378" s="60"/>
      <c r="FH378" s="60"/>
      <c r="FI378" s="60"/>
      <c r="FJ378" s="60"/>
      <c r="FK378" s="60"/>
      <c r="FL378" s="60"/>
      <c r="FM378" s="60"/>
      <c r="FN378" s="60"/>
      <c r="FO378" s="60"/>
      <c r="FP378" s="60"/>
      <c r="FQ378" s="60"/>
      <c r="FR378" s="60"/>
      <c r="FS378" s="60"/>
      <c r="FT378" s="60"/>
      <c r="FU378" s="60"/>
      <c r="FV378" s="60"/>
      <c r="FW378" s="60"/>
      <c r="FX378" s="60"/>
      <c r="FY378" s="60"/>
      <c r="FZ378" s="60"/>
      <c r="GA378" s="60"/>
      <c r="GB378" s="60"/>
      <c r="GC378" s="60"/>
      <c r="GD378" s="60"/>
      <c r="GE378" s="60"/>
      <c r="GF378" s="60"/>
      <c r="GG378" s="60"/>
      <c r="GH378" s="60"/>
      <c r="GI378" s="60"/>
      <c r="GJ378" s="60"/>
      <c r="GK378" s="60"/>
      <c r="GL378" s="60"/>
      <c r="GM378" s="60"/>
      <c r="GN378" s="60"/>
      <c r="GO378" s="60"/>
      <c r="GP378" s="60"/>
      <c r="GQ378" s="60"/>
      <c r="GR378" s="60"/>
      <c r="GS378" s="60"/>
      <c r="GT378" s="60"/>
      <c r="GU378" s="60"/>
      <c r="GV378" s="60"/>
      <c r="GW378" s="60"/>
      <c r="GX378" s="60"/>
      <c r="GY378" s="60"/>
      <c r="GZ378" s="60"/>
      <c r="HA378" s="60"/>
      <c r="HB378" s="60"/>
      <c r="HC378" s="60"/>
      <c r="HD378" s="60"/>
      <c r="HE378" s="60"/>
      <c r="HF378" s="60"/>
      <c r="HG378" s="60"/>
      <c r="HH378" s="60"/>
      <c r="HI378" s="60"/>
      <c r="HJ378" s="60"/>
      <c r="HK378" s="60"/>
      <c r="HL378" s="60"/>
      <c r="HM378" s="60"/>
      <c r="HN378" s="60"/>
      <c r="HO378" s="60"/>
    </row>
    <row r="379" spans="1:223" ht="12" customHeight="1" x14ac:dyDescent="0.35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  <c r="BE379" s="60"/>
      <c r="BF379" s="60"/>
      <c r="BG379" s="60"/>
      <c r="BH379" s="60"/>
      <c r="BI379" s="60"/>
      <c r="BJ379" s="60"/>
      <c r="BK379" s="60"/>
      <c r="BL379" s="60"/>
      <c r="BM379" s="60"/>
      <c r="BN379" s="60"/>
      <c r="BO379" s="60"/>
      <c r="BP379" s="60"/>
      <c r="BQ379" s="60"/>
      <c r="BR379" s="60"/>
      <c r="BS379" s="60"/>
      <c r="BT379" s="60"/>
      <c r="BU379" s="60"/>
      <c r="BV379" s="60"/>
      <c r="BW379" s="60"/>
      <c r="BX379" s="60"/>
      <c r="BY379" s="60"/>
      <c r="BZ379" s="60"/>
      <c r="CA379" s="60"/>
      <c r="CB379" s="60"/>
      <c r="CC379" s="60"/>
      <c r="CD379" s="60"/>
      <c r="CE379" s="60"/>
      <c r="CF379" s="60"/>
      <c r="CG379" s="60"/>
      <c r="CH379" s="60"/>
      <c r="CI379" s="60"/>
      <c r="CJ379" s="60"/>
      <c r="CK379" s="60"/>
      <c r="CL379" s="60"/>
      <c r="CM379" s="60"/>
      <c r="CN379" s="60"/>
      <c r="CO379" s="60"/>
      <c r="CP379" s="60"/>
      <c r="CQ379" s="60"/>
      <c r="CR379" s="60"/>
      <c r="CS379" s="60"/>
      <c r="CT379" s="60"/>
      <c r="CU379" s="60"/>
      <c r="CV379" s="60"/>
      <c r="CW379" s="60"/>
      <c r="CX379" s="60"/>
      <c r="CY379" s="60"/>
      <c r="CZ379" s="60"/>
      <c r="DA379" s="60"/>
      <c r="DB379" s="60"/>
      <c r="DC379" s="60"/>
      <c r="DD379" s="60"/>
      <c r="DE379" s="60"/>
      <c r="DF379" s="60"/>
      <c r="DG379" s="60"/>
      <c r="DH379" s="60"/>
      <c r="DI379" s="60"/>
      <c r="DJ379" s="60"/>
      <c r="DK379" s="60"/>
      <c r="DL379" s="60"/>
      <c r="DM379" s="60"/>
      <c r="DN379" s="60"/>
      <c r="DO379" s="60"/>
      <c r="DP379" s="60"/>
      <c r="DQ379" s="60"/>
      <c r="DR379" s="60"/>
      <c r="DS379" s="60"/>
      <c r="DT379" s="60"/>
      <c r="DU379" s="60"/>
      <c r="DV379" s="60"/>
      <c r="DW379" s="60"/>
      <c r="DX379" s="60"/>
      <c r="DY379" s="60"/>
      <c r="DZ379" s="60"/>
      <c r="EA379" s="60"/>
      <c r="EB379" s="60"/>
      <c r="EC379" s="60"/>
      <c r="ED379" s="60"/>
      <c r="EE379" s="60"/>
      <c r="EF379" s="60"/>
      <c r="EG379" s="60"/>
      <c r="EH379" s="60"/>
      <c r="EI379" s="60"/>
      <c r="EJ379" s="60"/>
      <c r="EK379" s="60"/>
      <c r="EL379" s="60"/>
      <c r="EM379" s="60"/>
      <c r="EN379" s="60"/>
      <c r="EO379" s="60"/>
      <c r="EP379" s="60"/>
      <c r="EQ379" s="60"/>
      <c r="ER379" s="60"/>
      <c r="ES379" s="60"/>
      <c r="ET379" s="60"/>
      <c r="EU379" s="60"/>
      <c r="EV379" s="60"/>
      <c r="EW379" s="60"/>
      <c r="EX379" s="60"/>
      <c r="EY379" s="60"/>
      <c r="EZ379" s="60"/>
      <c r="FA379" s="60"/>
      <c r="FB379" s="60"/>
      <c r="FC379" s="60"/>
      <c r="FD379" s="60"/>
      <c r="FE379" s="60"/>
      <c r="FF379" s="60"/>
      <c r="FG379" s="60"/>
      <c r="FH379" s="60"/>
      <c r="FI379" s="60"/>
      <c r="FJ379" s="60"/>
      <c r="FK379" s="60"/>
      <c r="FL379" s="60"/>
      <c r="FM379" s="60"/>
      <c r="FN379" s="60"/>
      <c r="FO379" s="60"/>
      <c r="FP379" s="60"/>
      <c r="FQ379" s="60"/>
      <c r="FR379" s="60"/>
      <c r="FS379" s="60"/>
      <c r="FT379" s="60"/>
      <c r="FU379" s="60"/>
      <c r="FV379" s="60"/>
      <c r="FW379" s="60"/>
      <c r="FX379" s="60"/>
      <c r="FY379" s="60"/>
      <c r="FZ379" s="60"/>
      <c r="GA379" s="60"/>
      <c r="GB379" s="60"/>
      <c r="GC379" s="60"/>
      <c r="GD379" s="60"/>
      <c r="GE379" s="60"/>
      <c r="GF379" s="60"/>
      <c r="GG379" s="60"/>
      <c r="GH379" s="60"/>
      <c r="GI379" s="60"/>
      <c r="GJ379" s="60"/>
      <c r="GK379" s="60"/>
      <c r="GL379" s="60"/>
      <c r="GM379" s="60"/>
      <c r="GN379" s="60"/>
      <c r="GO379" s="60"/>
      <c r="GP379" s="60"/>
      <c r="GQ379" s="60"/>
      <c r="GR379" s="60"/>
      <c r="GS379" s="60"/>
      <c r="GT379" s="60"/>
      <c r="GU379" s="60"/>
      <c r="GV379" s="60"/>
      <c r="GW379" s="60"/>
      <c r="GX379" s="60"/>
      <c r="GY379" s="60"/>
      <c r="GZ379" s="60"/>
      <c r="HA379" s="60"/>
      <c r="HB379" s="60"/>
      <c r="HC379" s="60"/>
      <c r="HD379" s="60"/>
      <c r="HE379" s="60"/>
      <c r="HF379" s="60"/>
      <c r="HG379" s="60"/>
      <c r="HH379" s="60"/>
      <c r="HI379" s="60"/>
      <c r="HJ379" s="60"/>
      <c r="HK379" s="60"/>
      <c r="HL379" s="60"/>
      <c r="HM379" s="60"/>
      <c r="HN379" s="60"/>
      <c r="HO379" s="60"/>
    </row>
    <row r="380" spans="1:223" ht="12" customHeight="1" x14ac:dyDescent="0.35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  <c r="BE380" s="60"/>
      <c r="BF380" s="60"/>
      <c r="BG380" s="60"/>
      <c r="BH380" s="60"/>
      <c r="BI380" s="60"/>
      <c r="BJ380" s="60"/>
      <c r="BK380" s="60"/>
      <c r="BL380" s="60"/>
      <c r="BM380" s="60"/>
      <c r="BN380" s="60"/>
      <c r="BO380" s="60"/>
      <c r="BP380" s="60"/>
      <c r="BQ380" s="60"/>
      <c r="BR380" s="60"/>
      <c r="BS380" s="60"/>
      <c r="BT380" s="60"/>
      <c r="BU380" s="60"/>
      <c r="BV380" s="60"/>
      <c r="BW380" s="60"/>
      <c r="BX380" s="60"/>
      <c r="BY380" s="60"/>
      <c r="BZ380" s="60"/>
      <c r="CA380" s="60"/>
      <c r="CB380" s="60"/>
      <c r="CC380" s="60"/>
      <c r="CD380" s="60"/>
      <c r="CE380" s="60"/>
      <c r="CF380" s="60"/>
      <c r="CG380" s="60"/>
      <c r="CH380" s="60"/>
      <c r="CI380" s="60"/>
      <c r="CJ380" s="60"/>
      <c r="CK380" s="60"/>
      <c r="CL380" s="60"/>
      <c r="CM380" s="60"/>
      <c r="CN380" s="60"/>
      <c r="CO380" s="60"/>
      <c r="CP380" s="60"/>
      <c r="CQ380" s="60"/>
      <c r="CR380" s="60"/>
      <c r="CS380" s="60"/>
      <c r="CT380" s="60"/>
      <c r="CU380" s="60"/>
      <c r="CV380" s="60"/>
      <c r="CW380" s="60"/>
      <c r="CX380" s="60"/>
      <c r="CY380" s="60"/>
      <c r="CZ380" s="60"/>
      <c r="DA380" s="60"/>
      <c r="DB380" s="60"/>
      <c r="DC380" s="60"/>
      <c r="DD380" s="60"/>
      <c r="DE380" s="60"/>
      <c r="DF380" s="60"/>
      <c r="DG380" s="60"/>
      <c r="DH380" s="60"/>
      <c r="DI380" s="60"/>
      <c r="DJ380" s="60"/>
      <c r="DK380" s="60"/>
      <c r="DL380" s="60"/>
      <c r="DM380" s="60"/>
      <c r="DN380" s="60"/>
      <c r="DO380" s="60"/>
      <c r="DP380" s="60"/>
      <c r="DQ380" s="60"/>
      <c r="DR380" s="60"/>
      <c r="DS380" s="60"/>
      <c r="DT380" s="60"/>
      <c r="DU380" s="60"/>
      <c r="DV380" s="60"/>
      <c r="DW380" s="60"/>
      <c r="DX380" s="60"/>
      <c r="DY380" s="60"/>
      <c r="DZ380" s="60"/>
      <c r="EA380" s="60"/>
      <c r="EB380" s="60"/>
      <c r="EC380" s="60"/>
      <c r="ED380" s="60"/>
      <c r="EE380" s="60"/>
      <c r="EF380" s="60"/>
      <c r="EG380" s="60"/>
      <c r="EH380" s="60"/>
      <c r="EI380" s="60"/>
      <c r="EJ380" s="60"/>
      <c r="EK380" s="60"/>
      <c r="EL380" s="60"/>
      <c r="EM380" s="60"/>
      <c r="EN380" s="60"/>
      <c r="EO380" s="60"/>
      <c r="EP380" s="60"/>
      <c r="EQ380" s="60"/>
      <c r="ER380" s="60"/>
      <c r="ES380" s="60"/>
      <c r="ET380" s="60"/>
      <c r="EU380" s="60"/>
      <c r="EV380" s="60"/>
      <c r="EW380" s="60"/>
      <c r="EX380" s="60"/>
      <c r="EY380" s="60"/>
      <c r="EZ380" s="60"/>
      <c r="FA380" s="60"/>
      <c r="FB380" s="60"/>
      <c r="FC380" s="60"/>
      <c r="FD380" s="60"/>
      <c r="FE380" s="60"/>
      <c r="FF380" s="60"/>
      <c r="FG380" s="60"/>
      <c r="FH380" s="60"/>
      <c r="FI380" s="60"/>
      <c r="FJ380" s="60"/>
      <c r="FK380" s="60"/>
      <c r="FL380" s="60"/>
      <c r="FM380" s="60"/>
      <c r="FN380" s="60"/>
      <c r="FO380" s="60"/>
      <c r="FP380" s="60"/>
      <c r="FQ380" s="60"/>
      <c r="FR380" s="60"/>
      <c r="FS380" s="60"/>
      <c r="FT380" s="60"/>
      <c r="FU380" s="60"/>
      <c r="FV380" s="60"/>
      <c r="FW380" s="60"/>
      <c r="FX380" s="60"/>
      <c r="FY380" s="60"/>
      <c r="FZ380" s="60"/>
      <c r="GA380" s="60"/>
      <c r="GB380" s="60"/>
      <c r="GC380" s="60"/>
      <c r="GD380" s="60"/>
      <c r="GE380" s="60"/>
      <c r="GF380" s="60"/>
      <c r="GG380" s="60"/>
      <c r="GH380" s="60"/>
      <c r="GI380" s="60"/>
      <c r="GJ380" s="60"/>
      <c r="GK380" s="60"/>
      <c r="GL380" s="60"/>
      <c r="GM380" s="60"/>
      <c r="GN380" s="60"/>
      <c r="GO380" s="60"/>
      <c r="GP380" s="60"/>
      <c r="GQ380" s="60"/>
      <c r="GR380" s="60"/>
      <c r="GS380" s="60"/>
      <c r="GT380" s="60"/>
      <c r="GU380" s="60"/>
      <c r="GV380" s="60"/>
      <c r="GW380" s="60"/>
      <c r="GX380" s="60"/>
      <c r="GY380" s="60"/>
      <c r="GZ380" s="60"/>
      <c r="HA380" s="60"/>
      <c r="HB380" s="60"/>
      <c r="HC380" s="60"/>
      <c r="HD380" s="60"/>
      <c r="HE380" s="60"/>
      <c r="HF380" s="60"/>
      <c r="HG380" s="60"/>
      <c r="HH380" s="60"/>
      <c r="HI380" s="60"/>
      <c r="HJ380" s="60"/>
      <c r="HK380" s="60"/>
      <c r="HL380" s="60"/>
      <c r="HM380" s="60"/>
      <c r="HN380" s="60"/>
      <c r="HO380" s="60"/>
    </row>
    <row r="381" spans="1:223" ht="12" customHeight="1" x14ac:dyDescent="0.35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  <c r="BE381" s="60"/>
      <c r="BF381" s="60"/>
      <c r="BG381" s="60"/>
      <c r="BH381" s="60"/>
      <c r="BI381" s="60"/>
      <c r="BJ381" s="60"/>
      <c r="BK381" s="60"/>
      <c r="BL381" s="60"/>
      <c r="BM381" s="60"/>
      <c r="BN381" s="60"/>
      <c r="BO381" s="60"/>
      <c r="BP381" s="60"/>
      <c r="BQ381" s="60"/>
      <c r="BR381" s="60"/>
      <c r="BS381" s="60"/>
      <c r="BT381" s="60"/>
      <c r="BU381" s="60"/>
      <c r="BV381" s="60"/>
      <c r="BW381" s="60"/>
      <c r="BX381" s="60"/>
      <c r="BY381" s="60"/>
      <c r="BZ381" s="60"/>
      <c r="CA381" s="60"/>
      <c r="CB381" s="60"/>
      <c r="CC381" s="60"/>
      <c r="CD381" s="60"/>
      <c r="CE381" s="60"/>
      <c r="CF381" s="60"/>
      <c r="CG381" s="60"/>
      <c r="CH381" s="60"/>
      <c r="CI381" s="60"/>
      <c r="CJ381" s="60"/>
      <c r="CK381" s="60"/>
      <c r="CL381" s="60"/>
      <c r="CM381" s="60"/>
      <c r="CN381" s="60"/>
      <c r="CO381" s="60"/>
      <c r="CP381" s="60"/>
      <c r="CQ381" s="60"/>
      <c r="CR381" s="60"/>
      <c r="CS381" s="60"/>
      <c r="CT381" s="60"/>
      <c r="CU381" s="60"/>
      <c r="CV381" s="60"/>
      <c r="CW381" s="60"/>
      <c r="CX381" s="60"/>
      <c r="CY381" s="60"/>
      <c r="CZ381" s="60"/>
      <c r="DA381" s="60"/>
      <c r="DB381" s="60"/>
      <c r="DC381" s="60"/>
      <c r="DD381" s="60"/>
      <c r="DE381" s="60"/>
      <c r="DF381" s="60"/>
      <c r="DG381" s="60"/>
      <c r="DH381" s="60"/>
      <c r="DI381" s="60"/>
      <c r="DJ381" s="60"/>
      <c r="DK381" s="60"/>
      <c r="DL381" s="60"/>
      <c r="DM381" s="60"/>
      <c r="DN381" s="60"/>
      <c r="DO381" s="60"/>
      <c r="DP381" s="60"/>
      <c r="DQ381" s="60"/>
      <c r="DR381" s="60"/>
      <c r="DS381" s="60"/>
      <c r="DT381" s="60"/>
      <c r="DU381" s="60"/>
      <c r="DV381" s="60"/>
      <c r="DW381" s="60"/>
      <c r="DX381" s="60"/>
      <c r="DY381" s="60"/>
      <c r="DZ381" s="60"/>
      <c r="EA381" s="60"/>
      <c r="EB381" s="60"/>
      <c r="EC381" s="60"/>
      <c r="ED381" s="60"/>
      <c r="EE381" s="60"/>
      <c r="EF381" s="60"/>
      <c r="EG381" s="60"/>
      <c r="EH381" s="60"/>
      <c r="EI381" s="60"/>
      <c r="EJ381" s="60"/>
      <c r="EK381" s="60"/>
      <c r="EL381" s="60"/>
      <c r="EM381" s="60"/>
      <c r="EN381" s="60"/>
      <c r="EO381" s="60"/>
      <c r="EP381" s="60"/>
      <c r="EQ381" s="60"/>
      <c r="ER381" s="60"/>
      <c r="ES381" s="60"/>
      <c r="ET381" s="60"/>
      <c r="EU381" s="60"/>
      <c r="EV381" s="60"/>
      <c r="EW381" s="60"/>
      <c r="EX381" s="60"/>
      <c r="EY381" s="60"/>
      <c r="EZ381" s="60"/>
      <c r="FA381" s="60"/>
      <c r="FB381" s="60"/>
      <c r="FC381" s="60"/>
      <c r="FD381" s="60"/>
      <c r="FE381" s="60"/>
      <c r="FF381" s="60"/>
      <c r="FG381" s="60"/>
      <c r="FH381" s="60"/>
      <c r="FI381" s="60"/>
      <c r="FJ381" s="60"/>
      <c r="FK381" s="60"/>
      <c r="FL381" s="60"/>
      <c r="FM381" s="60"/>
      <c r="FN381" s="60"/>
      <c r="FO381" s="60"/>
      <c r="FP381" s="60"/>
      <c r="FQ381" s="60"/>
      <c r="FR381" s="60"/>
      <c r="FS381" s="60"/>
      <c r="FT381" s="60"/>
      <c r="FU381" s="60"/>
      <c r="FV381" s="60"/>
      <c r="FW381" s="60"/>
      <c r="FX381" s="60"/>
      <c r="FY381" s="60"/>
      <c r="FZ381" s="60"/>
      <c r="GA381" s="60"/>
      <c r="GB381" s="60"/>
      <c r="GC381" s="60"/>
      <c r="GD381" s="60"/>
      <c r="GE381" s="60"/>
      <c r="GF381" s="60"/>
      <c r="GG381" s="60"/>
      <c r="GH381" s="60"/>
      <c r="GI381" s="60"/>
      <c r="GJ381" s="60"/>
      <c r="GK381" s="60"/>
      <c r="GL381" s="60"/>
      <c r="GM381" s="60"/>
      <c r="GN381" s="60"/>
      <c r="GO381" s="60"/>
      <c r="GP381" s="60"/>
      <c r="GQ381" s="60"/>
      <c r="GR381" s="60"/>
      <c r="GS381" s="60"/>
      <c r="GT381" s="60"/>
      <c r="GU381" s="60"/>
      <c r="GV381" s="60"/>
      <c r="GW381" s="60"/>
      <c r="GX381" s="60"/>
      <c r="GY381" s="60"/>
      <c r="GZ381" s="60"/>
      <c r="HA381" s="60"/>
      <c r="HB381" s="60"/>
      <c r="HC381" s="60"/>
      <c r="HD381" s="60"/>
      <c r="HE381" s="60"/>
      <c r="HF381" s="60"/>
      <c r="HG381" s="60"/>
      <c r="HH381" s="60"/>
      <c r="HI381" s="60"/>
      <c r="HJ381" s="60"/>
      <c r="HK381" s="60"/>
      <c r="HL381" s="60"/>
      <c r="HM381" s="60"/>
      <c r="HN381" s="60"/>
      <c r="HO381" s="60"/>
    </row>
    <row r="382" spans="1:223" ht="12" customHeight="1" x14ac:dyDescent="0.35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  <c r="BE382" s="60"/>
      <c r="BF382" s="60"/>
      <c r="BG382" s="60"/>
      <c r="BH382" s="60"/>
      <c r="BI382" s="60"/>
      <c r="BJ382" s="60"/>
      <c r="BK382" s="60"/>
      <c r="BL382" s="60"/>
      <c r="BM382" s="60"/>
      <c r="BN382" s="60"/>
      <c r="BO382" s="60"/>
      <c r="BP382" s="60"/>
      <c r="BQ382" s="60"/>
      <c r="BR382" s="60"/>
      <c r="BS382" s="60"/>
      <c r="BT382" s="60"/>
      <c r="BU382" s="60"/>
      <c r="BV382" s="60"/>
      <c r="BW382" s="60"/>
      <c r="BX382" s="60"/>
      <c r="BY382" s="60"/>
      <c r="BZ382" s="60"/>
      <c r="CA382" s="60"/>
      <c r="CB382" s="60"/>
      <c r="CC382" s="60"/>
      <c r="CD382" s="60"/>
      <c r="CE382" s="60"/>
      <c r="CF382" s="60"/>
      <c r="CG382" s="60"/>
      <c r="CH382" s="60"/>
      <c r="CI382" s="60"/>
      <c r="CJ382" s="60"/>
      <c r="CK382" s="60"/>
      <c r="CL382" s="60"/>
      <c r="CM382" s="60"/>
      <c r="CN382" s="60"/>
      <c r="CO382" s="60"/>
      <c r="CP382" s="60"/>
      <c r="CQ382" s="60"/>
      <c r="CR382" s="60"/>
      <c r="CS382" s="60"/>
      <c r="CT382" s="60"/>
      <c r="CU382" s="60"/>
      <c r="CV382" s="60"/>
      <c r="CW382" s="60"/>
      <c r="CX382" s="60"/>
      <c r="CY382" s="60"/>
      <c r="CZ382" s="60"/>
      <c r="DA382" s="60"/>
      <c r="DB382" s="60"/>
      <c r="DC382" s="60"/>
      <c r="DD382" s="60"/>
      <c r="DE382" s="60"/>
      <c r="DF382" s="60"/>
      <c r="DG382" s="60"/>
      <c r="DH382" s="60"/>
      <c r="DI382" s="60"/>
      <c r="DJ382" s="60"/>
      <c r="DK382" s="60"/>
      <c r="DL382" s="60"/>
      <c r="DM382" s="60"/>
      <c r="DN382" s="60"/>
      <c r="DO382" s="60"/>
      <c r="DP382" s="60"/>
      <c r="DQ382" s="60"/>
      <c r="DR382" s="60"/>
      <c r="DS382" s="60"/>
      <c r="DT382" s="60"/>
      <c r="DU382" s="60"/>
      <c r="DV382" s="60"/>
      <c r="DW382" s="60"/>
      <c r="DX382" s="60"/>
      <c r="DY382" s="60"/>
      <c r="DZ382" s="60"/>
      <c r="EA382" s="60"/>
      <c r="EB382" s="60"/>
      <c r="EC382" s="60"/>
      <c r="ED382" s="60"/>
      <c r="EE382" s="60"/>
      <c r="EF382" s="60"/>
      <c r="EG382" s="60"/>
      <c r="EH382" s="60"/>
      <c r="EI382" s="60"/>
      <c r="EJ382" s="60"/>
      <c r="EK382" s="60"/>
      <c r="EL382" s="60"/>
      <c r="EM382" s="60"/>
      <c r="EN382" s="60"/>
      <c r="EO382" s="60"/>
      <c r="EP382" s="60"/>
      <c r="EQ382" s="60"/>
      <c r="ER382" s="60"/>
      <c r="ES382" s="60"/>
      <c r="ET382" s="60"/>
      <c r="EU382" s="60"/>
      <c r="EV382" s="60"/>
      <c r="EW382" s="60"/>
      <c r="EX382" s="60"/>
      <c r="EY382" s="60"/>
      <c r="EZ382" s="60"/>
      <c r="FA382" s="60"/>
      <c r="FB382" s="60"/>
      <c r="FC382" s="60"/>
      <c r="FD382" s="60"/>
      <c r="FE382" s="60"/>
      <c r="FF382" s="60"/>
      <c r="FG382" s="60"/>
      <c r="FH382" s="60"/>
      <c r="FI382" s="60"/>
      <c r="FJ382" s="60"/>
      <c r="FK382" s="60"/>
      <c r="FL382" s="60"/>
      <c r="FM382" s="60"/>
      <c r="FN382" s="60"/>
      <c r="FO382" s="60"/>
      <c r="FP382" s="60"/>
      <c r="FQ382" s="60"/>
      <c r="FR382" s="60"/>
      <c r="FS382" s="60"/>
      <c r="FT382" s="60"/>
      <c r="FU382" s="60"/>
      <c r="FV382" s="60"/>
      <c r="FW382" s="60"/>
      <c r="FX382" s="60"/>
      <c r="FY382" s="60"/>
      <c r="FZ382" s="60"/>
      <c r="GA382" s="60"/>
      <c r="GB382" s="60"/>
      <c r="GC382" s="60"/>
      <c r="GD382" s="60"/>
      <c r="GE382" s="60"/>
      <c r="GF382" s="60"/>
      <c r="GG382" s="60"/>
      <c r="GH382" s="60"/>
      <c r="GI382" s="60"/>
      <c r="GJ382" s="60"/>
      <c r="GK382" s="60"/>
      <c r="GL382" s="60"/>
      <c r="GM382" s="60"/>
      <c r="GN382" s="60"/>
      <c r="GO382" s="60"/>
      <c r="GP382" s="60"/>
      <c r="GQ382" s="60"/>
      <c r="GR382" s="60"/>
      <c r="GS382" s="60"/>
      <c r="GT382" s="60"/>
      <c r="GU382" s="60"/>
      <c r="GV382" s="60"/>
      <c r="GW382" s="60"/>
      <c r="GX382" s="60"/>
      <c r="GY382" s="60"/>
      <c r="GZ382" s="60"/>
      <c r="HA382" s="60"/>
      <c r="HB382" s="60"/>
      <c r="HC382" s="60"/>
      <c r="HD382" s="60"/>
      <c r="HE382" s="60"/>
      <c r="HF382" s="60"/>
      <c r="HG382" s="60"/>
      <c r="HH382" s="60"/>
      <c r="HI382" s="60"/>
      <c r="HJ382" s="60"/>
      <c r="HK382" s="60"/>
      <c r="HL382" s="60"/>
      <c r="HM382" s="60"/>
      <c r="HN382" s="60"/>
      <c r="HO382" s="60"/>
    </row>
    <row r="383" spans="1:223" ht="12" customHeight="1" x14ac:dyDescent="0.35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  <c r="BJ383" s="60"/>
      <c r="BK383" s="60"/>
      <c r="BL383" s="60"/>
      <c r="BM383" s="60"/>
      <c r="BN383" s="60"/>
      <c r="BO383" s="60"/>
      <c r="BP383" s="60"/>
      <c r="BQ383" s="60"/>
      <c r="BR383" s="60"/>
      <c r="BS383" s="60"/>
      <c r="BT383" s="60"/>
      <c r="BU383" s="60"/>
      <c r="BV383" s="60"/>
      <c r="BW383" s="60"/>
      <c r="BX383" s="60"/>
      <c r="BY383" s="60"/>
      <c r="BZ383" s="60"/>
      <c r="CA383" s="60"/>
      <c r="CB383" s="60"/>
      <c r="CC383" s="60"/>
      <c r="CD383" s="60"/>
      <c r="CE383" s="60"/>
      <c r="CF383" s="60"/>
      <c r="CG383" s="60"/>
      <c r="CH383" s="60"/>
      <c r="CI383" s="60"/>
      <c r="CJ383" s="60"/>
      <c r="CK383" s="60"/>
      <c r="CL383" s="60"/>
      <c r="CM383" s="60"/>
      <c r="CN383" s="60"/>
      <c r="CO383" s="60"/>
      <c r="CP383" s="60"/>
      <c r="CQ383" s="60"/>
      <c r="CR383" s="60"/>
      <c r="CS383" s="60"/>
      <c r="CT383" s="60"/>
      <c r="CU383" s="60"/>
      <c r="CV383" s="60"/>
      <c r="CW383" s="60"/>
      <c r="CX383" s="60"/>
      <c r="CY383" s="60"/>
      <c r="CZ383" s="60"/>
      <c r="DA383" s="60"/>
      <c r="DB383" s="60"/>
      <c r="DC383" s="60"/>
      <c r="DD383" s="60"/>
      <c r="DE383" s="60"/>
      <c r="DF383" s="60"/>
      <c r="DG383" s="60"/>
      <c r="DH383" s="60"/>
      <c r="DI383" s="60"/>
      <c r="DJ383" s="60"/>
      <c r="DK383" s="60"/>
      <c r="DL383" s="60"/>
      <c r="DM383" s="60"/>
      <c r="DN383" s="60"/>
      <c r="DO383" s="60"/>
      <c r="DP383" s="60"/>
      <c r="DQ383" s="60"/>
      <c r="DR383" s="60"/>
      <c r="DS383" s="60"/>
      <c r="DT383" s="60"/>
      <c r="DU383" s="60"/>
      <c r="DV383" s="60"/>
      <c r="DW383" s="60"/>
      <c r="DX383" s="60"/>
      <c r="DY383" s="60"/>
      <c r="DZ383" s="60"/>
      <c r="EA383" s="60"/>
      <c r="EB383" s="60"/>
      <c r="EC383" s="60"/>
      <c r="ED383" s="60"/>
      <c r="EE383" s="60"/>
      <c r="EF383" s="60"/>
      <c r="EG383" s="60"/>
      <c r="EH383" s="60"/>
      <c r="EI383" s="60"/>
      <c r="EJ383" s="60"/>
      <c r="EK383" s="60"/>
      <c r="EL383" s="60"/>
      <c r="EM383" s="60"/>
      <c r="EN383" s="60"/>
      <c r="EO383" s="60"/>
      <c r="EP383" s="60"/>
      <c r="EQ383" s="60"/>
      <c r="ER383" s="60"/>
      <c r="ES383" s="60"/>
      <c r="ET383" s="60"/>
      <c r="EU383" s="60"/>
      <c r="EV383" s="60"/>
      <c r="EW383" s="60"/>
      <c r="EX383" s="60"/>
      <c r="EY383" s="60"/>
      <c r="EZ383" s="60"/>
      <c r="FA383" s="60"/>
      <c r="FB383" s="60"/>
      <c r="FC383" s="60"/>
      <c r="FD383" s="60"/>
      <c r="FE383" s="60"/>
      <c r="FF383" s="60"/>
      <c r="FG383" s="60"/>
      <c r="FH383" s="60"/>
      <c r="FI383" s="60"/>
      <c r="FJ383" s="60"/>
      <c r="FK383" s="60"/>
      <c r="FL383" s="60"/>
      <c r="FM383" s="60"/>
      <c r="FN383" s="60"/>
      <c r="FO383" s="60"/>
      <c r="FP383" s="60"/>
      <c r="FQ383" s="60"/>
      <c r="FR383" s="60"/>
      <c r="FS383" s="60"/>
      <c r="FT383" s="60"/>
      <c r="FU383" s="60"/>
      <c r="FV383" s="60"/>
      <c r="FW383" s="60"/>
      <c r="FX383" s="60"/>
      <c r="FY383" s="60"/>
      <c r="FZ383" s="60"/>
      <c r="GA383" s="60"/>
      <c r="GB383" s="60"/>
      <c r="GC383" s="60"/>
      <c r="GD383" s="60"/>
      <c r="GE383" s="60"/>
      <c r="GF383" s="60"/>
      <c r="GG383" s="60"/>
      <c r="GH383" s="60"/>
      <c r="GI383" s="60"/>
      <c r="GJ383" s="60"/>
      <c r="GK383" s="60"/>
      <c r="GL383" s="60"/>
      <c r="GM383" s="60"/>
      <c r="GN383" s="60"/>
      <c r="GO383" s="60"/>
      <c r="GP383" s="60"/>
      <c r="GQ383" s="60"/>
      <c r="GR383" s="60"/>
      <c r="GS383" s="60"/>
      <c r="GT383" s="60"/>
      <c r="GU383" s="60"/>
      <c r="GV383" s="60"/>
      <c r="GW383" s="60"/>
      <c r="GX383" s="60"/>
      <c r="GY383" s="60"/>
      <c r="GZ383" s="60"/>
      <c r="HA383" s="60"/>
      <c r="HB383" s="60"/>
      <c r="HC383" s="60"/>
      <c r="HD383" s="60"/>
      <c r="HE383" s="60"/>
      <c r="HF383" s="60"/>
      <c r="HG383" s="60"/>
      <c r="HH383" s="60"/>
      <c r="HI383" s="60"/>
      <c r="HJ383" s="60"/>
      <c r="HK383" s="60"/>
      <c r="HL383" s="60"/>
      <c r="HM383" s="60"/>
      <c r="HN383" s="60"/>
      <c r="HO383" s="60"/>
    </row>
    <row r="384" spans="1:223" ht="12" customHeight="1" x14ac:dyDescent="0.35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60"/>
      <c r="BH384" s="60"/>
      <c r="BI384" s="60"/>
      <c r="BJ384" s="60"/>
      <c r="BK384" s="60"/>
      <c r="BL384" s="60"/>
      <c r="BM384" s="60"/>
      <c r="BN384" s="60"/>
      <c r="BO384" s="60"/>
      <c r="BP384" s="60"/>
      <c r="BQ384" s="60"/>
      <c r="BR384" s="60"/>
      <c r="BS384" s="60"/>
      <c r="BT384" s="60"/>
      <c r="BU384" s="60"/>
      <c r="BV384" s="60"/>
      <c r="BW384" s="60"/>
      <c r="BX384" s="60"/>
      <c r="BY384" s="60"/>
      <c r="BZ384" s="60"/>
      <c r="CA384" s="60"/>
      <c r="CB384" s="60"/>
      <c r="CC384" s="60"/>
      <c r="CD384" s="60"/>
      <c r="CE384" s="60"/>
      <c r="CF384" s="60"/>
      <c r="CG384" s="60"/>
      <c r="CH384" s="60"/>
      <c r="CI384" s="60"/>
      <c r="CJ384" s="60"/>
      <c r="CK384" s="60"/>
      <c r="CL384" s="60"/>
      <c r="CM384" s="60"/>
      <c r="CN384" s="60"/>
      <c r="CO384" s="60"/>
      <c r="CP384" s="60"/>
      <c r="CQ384" s="60"/>
      <c r="CR384" s="60"/>
      <c r="CS384" s="60"/>
      <c r="CT384" s="60"/>
      <c r="CU384" s="60"/>
      <c r="CV384" s="60"/>
      <c r="CW384" s="60"/>
      <c r="CX384" s="60"/>
      <c r="CY384" s="60"/>
      <c r="CZ384" s="60"/>
      <c r="DA384" s="60"/>
      <c r="DB384" s="60"/>
      <c r="DC384" s="60"/>
      <c r="DD384" s="60"/>
      <c r="DE384" s="60"/>
      <c r="DF384" s="60"/>
      <c r="DG384" s="60"/>
      <c r="DH384" s="60"/>
      <c r="DI384" s="60"/>
      <c r="DJ384" s="60"/>
      <c r="DK384" s="60"/>
      <c r="DL384" s="60"/>
      <c r="DM384" s="60"/>
      <c r="DN384" s="60"/>
      <c r="DO384" s="60"/>
      <c r="DP384" s="60"/>
      <c r="DQ384" s="60"/>
      <c r="DR384" s="60"/>
      <c r="DS384" s="60"/>
      <c r="DT384" s="60"/>
      <c r="DU384" s="60"/>
      <c r="DV384" s="60"/>
      <c r="DW384" s="60"/>
      <c r="DX384" s="60"/>
      <c r="DY384" s="60"/>
      <c r="DZ384" s="60"/>
      <c r="EA384" s="60"/>
      <c r="EB384" s="60"/>
      <c r="EC384" s="60"/>
      <c r="ED384" s="60"/>
      <c r="EE384" s="60"/>
      <c r="EF384" s="60"/>
      <c r="EG384" s="60"/>
      <c r="EH384" s="60"/>
      <c r="EI384" s="60"/>
      <c r="EJ384" s="60"/>
      <c r="EK384" s="60"/>
      <c r="EL384" s="60"/>
      <c r="EM384" s="60"/>
      <c r="EN384" s="60"/>
      <c r="EO384" s="60"/>
      <c r="EP384" s="60"/>
      <c r="EQ384" s="60"/>
      <c r="ER384" s="60"/>
      <c r="ES384" s="60"/>
      <c r="ET384" s="60"/>
      <c r="EU384" s="60"/>
      <c r="EV384" s="60"/>
      <c r="EW384" s="60"/>
      <c r="EX384" s="60"/>
      <c r="EY384" s="60"/>
      <c r="EZ384" s="60"/>
      <c r="FA384" s="60"/>
      <c r="FB384" s="60"/>
      <c r="FC384" s="60"/>
      <c r="FD384" s="60"/>
      <c r="FE384" s="60"/>
      <c r="FF384" s="60"/>
      <c r="FG384" s="60"/>
      <c r="FH384" s="60"/>
      <c r="FI384" s="60"/>
      <c r="FJ384" s="60"/>
      <c r="FK384" s="60"/>
      <c r="FL384" s="60"/>
      <c r="FM384" s="60"/>
      <c r="FN384" s="60"/>
      <c r="FO384" s="60"/>
      <c r="FP384" s="60"/>
      <c r="FQ384" s="60"/>
      <c r="FR384" s="60"/>
      <c r="FS384" s="60"/>
      <c r="FT384" s="60"/>
      <c r="FU384" s="60"/>
      <c r="FV384" s="60"/>
      <c r="FW384" s="60"/>
      <c r="FX384" s="60"/>
      <c r="FY384" s="60"/>
      <c r="FZ384" s="60"/>
      <c r="GA384" s="60"/>
      <c r="GB384" s="60"/>
      <c r="GC384" s="60"/>
      <c r="GD384" s="60"/>
      <c r="GE384" s="60"/>
      <c r="GF384" s="60"/>
      <c r="GG384" s="60"/>
      <c r="GH384" s="60"/>
      <c r="GI384" s="60"/>
      <c r="GJ384" s="60"/>
      <c r="GK384" s="60"/>
      <c r="GL384" s="60"/>
      <c r="GM384" s="60"/>
      <c r="GN384" s="60"/>
      <c r="GO384" s="60"/>
      <c r="GP384" s="60"/>
      <c r="GQ384" s="60"/>
      <c r="GR384" s="60"/>
      <c r="GS384" s="60"/>
      <c r="GT384" s="60"/>
      <c r="GU384" s="60"/>
      <c r="GV384" s="60"/>
      <c r="GW384" s="60"/>
      <c r="GX384" s="60"/>
      <c r="GY384" s="60"/>
      <c r="GZ384" s="60"/>
      <c r="HA384" s="60"/>
      <c r="HB384" s="60"/>
      <c r="HC384" s="60"/>
      <c r="HD384" s="60"/>
      <c r="HE384" s="60"/>
      <c r="HF384" s="60"/>
      <c r="HG384" s="60"/>
      <c r="HH384" s="60"/>
      <c r="HI384" s="60"/>
      <c r="HJ384" s="60"/>
      <c r="HK384" s="60"/>
      <c r="HL384" s="60"/>
      <c r="HM384" s="60"/>
      <c r="HN384" s="60"/>
      <c r="HO384" s="60"/>
    </row>
    <row r="385" spans="1:223" ht="12" customHeight="1" x14ac:dyDescent="0.3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  <c r="BQ385" s="60"/>
      <c r="BR385" s="60"/>
      <c r="BS385" s="60"/>
      <c r="BT385" s="60"/>
      <c r="BU385" s="60"/>
      <c r="BV385" s="60"/>
      <c r="BW385" s="60"/>
      <c r="BX385" s="60"/>
      <c r="BY385" s="60"/>
      <c r="BZ385" s="60"/>
      <c r="CA385" s="60"/>
      <c r="CB385" s="60"/>
      <c r="CC385" s="60"/>
      <c r="CD385" s="60"/>
      <c r="CE385" s="60"/>
      <c r="CF385" s="60"/>
      <c r="CG385" s="60"/>
      <c r="CH385" s="60"/>
      <c r="CI385" s="60"/>
      <c r="CJ385" s="60"/>
      <c r="CK385" s="60"/>
      <c r="CL385" s="60"/>
      <c r="CM385" s="60"/>
      <c r="CN385" s="60"/>
      <c r="CO385" s="60"/>
      <c r="CP385" s="60"/>
      <c r="CQ385" s="60"/>
      <c r="CR385" s="60"/>
      <c r="CS385" s="60"/>
      <c r="CT385" s="60"/>
      <c r="CU385" s="60"/>
      <c r="CV385" s="60"/>
      <c r="CW385" s="60"/>
      <c r="CX385" s="60"/>
      <c r="CY385" s="60"/>
      <c r="CZ385" s="60"/>
      <c r="DA385" s="60"/>
      <c r="DB385" s="60"/>
      <c r="DC385" s="60"/>
      <c r="DD385" s="60"/>
      <c r="DE385" s="60"/>
      <c r="DF385" s="60"/>
      <c r="DG385" s="60"/>
      <c r="DH385" s="60"/>
      <c r="DI385" s="60"/>
      <c r="DJ385" s="60"/>
      <c r="DK385" s="60"/>
      <c r="DL385" s="60"/>
      <c r="DM385" s="60"/>
      <c r="DN385" s="60"/>
      <c r="DO385" s="60"/>
      <c r="DP385" s="60"/>
      <c r="DQ385" s="60"/>
      <c r="DR385" s="60"/>
      <c r="DS385" s="60"/>
      <c r="DT385" s="60"/>
      <c r="DU385" s="60"/>
      <c r="DV385" s="60"/>
      <c r="DW385" s="60"/>
      <c r="DX385" s="60"/>
      <c r="DY385" s="60"/>
      <c r="DZ385" s="60"/>
      <c r="EA385" s="60"/>
      <c r="EB385" s="60"/>
      <c r="EC385" s="60"/>
      <c r="ED385" s="60"/>
      <c r="EE385" s="60"/>
      <c r="EF385" s="60"/>
      <c r="EG385" s="60"/>
      <c r="EH385" s="60"/>
      <c r="EI385" s="60"/>
      <c r="EJ385" s="60"/>
      <c r="EK385" s="60"/>
      <c r="EL385" s="60"/>
      <c r="EM385" s="60"/>
      <c r="EN385" s="60"/>
      <c r="EO385" s="60"/>
      <c r="EP385" s="60"/>
      <c r="EQ385" s="60"/>
      <c r="ER385" s="60"/>
      <c r="ES385" s="60"/>
      <c r="ET385" s="60"/>
      <c r="EU385" s="60"/>
      <c r="EV385" s="60"/>
      <c r="EW385" s="60"/>
      <c r="EX385" s="60"/>
      <c r="EY385" s="60"/>
      <c r="EZ385" s="60"/>
      <c r="FA385" s="60"/>
      <c r="FB385" s="60"/>
      <c r="FC385" s="60"/>
      <c r="FD385" s="60"/>
      <c r="FE385" s="60"/>
      <c r="FF385" s="60"/>
      <c r="FG385" s="60"/>
      <c r="FH385" s="60"/>
      <c r="FI385" s="60"/>
      <c r="FJ385" s="60"/>
      <c r="FK385" s="60"/>
      <c r="FL385" s="60"/>
      <c r="FM385" s="60"/>
      <c r="FN385" s="60"/>
      <c r="FO385" s="60"/>
      <c r="FP385" s="60"/>
      <c r="FQ385" s="60"/>
      <c r="FR385" s="60"/>
      <c r="FS385" s="60"/>
      <c r="FT385" s="60"/>
      <c r="FU385" s="60"/>
      <c r="FV385" s="60"/>
      <c r="FW385" s="60"/>
      <c r="FX385" s="60"/>
      <c r="FY385" s="60"/>
      <c r="FZ385" s="60"/>
      <c r="GA385" s="60"/>
      <c r="GB385" s="60"/>
      <c r="GC385" s="60"/>
      <c r="GD385" s="60"/>
      <c r="GE385" s="60"/>
      <c r="GF385" s="60"/>
      <c r="GG385" s="60"/>
      <c r="GH385" s="60"/>
      <c r="GI385" s="60"/>
      <c r="GJ385" s="60"/>
      <c r="GK385" s="60"/>
      <c r="GL385" s="60"/>
      <c r="GM385" s="60"/>
      <c r="GN385" s="60"/>
      <c r="GO385" s="60"/>
      <c r="GP385" s="60"/>
      <c r="GQ385" s="60"/>
      <c r="GR385" s="60"/>
      <c r="GS385" s="60"/>
      <c r="GT385" s="60"/>
      <c r="GU385" s="60"/>
      <c r="GV385" s="60"/>
      <c r="GW385" s="60"/>
      <c r="GX385" s="60"/>
      <c r="GY385" s="60"/>
      <c r="GZ385" s="60"/>
      <c r="HA385" s="60"/>
      <c r="HB385" s="60"/>
      <c r="HC385" s="60"/>
      <c r="HD385" s="60"/>
      <c r="HE385" s="60"/>
      <c r="HF385" s="60"/>
      <c r="HG385" s="60"/>
      <c r="HH385" s="60"/>
      <c r="HI385" s="60"/>
      <c r="HJ385" s="60"/>
      <c r="HK385" s="60"/>
      <c r="HL385" s="60"/>
      <c r="HM385" s="60"/>
      <c r="HN385" s="60"/>
      <c r="HO385" s="60"/>
    </row>
    <row r="386" spans="1:223" ht="12" customHeight="1" x14ac:dyDescent="0.35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60"/>
      <c r="BH386" s="60"/>
      <c r="BI386" s="60"/>
      <c r="BJ386" s="60"/>
      <c r="BK386" s="60"/>
      <c r="BL386" s="60"/>
      <c r="BM386" s="60"/>
      <c r="BN386" s="60"/>
      <c r="BO386" s="60"/>
      <c r="BP386" s="60"/>
      <c r="BQ386" s="60"/>
      <c r="BR386" s="60"/>
      <c r="BS386" s="60"/>
      <c r="BT386" s="60"/>
      <c r="BU386" s="60"/>
      <c r="BV386" s="60"/>
      <c r="BW386" s="60"/>
      <c r="BX386" s="60"/>
      <c r="BY386" s="60"/>
      <c r="BZ386" s="60"/>
      <c r="CA386" s="60"/>
      <c r="CB386" s="60"/>
      <c r="CC386" s="60"/>
      <c r="CD386" s="60"/>
      <c r="CE386" s="60"/>
      <c r="CF386" s="60"/>
      <c r="CG386" s="60"/>
      <c r="CH386" s="60"/>
      <c r="CI386" s="60"/>
      <c r="CJ386" s="60"/>
      <c r="CK386" s="60"/>
      <c r="CL386" s="60"/>
      <c r="CM386" s="60"/>
      <c r="CN386" s="60"/>
      <c r="CO386" s="60"/>
      <c r="CP386" s="60"/>
      <c r="CQ386" s="60"/>
      <c r="CR386" s="60"/>
      <c r="CS386" s="60"/>
      <c r="CT386" s="60"/>
      <c r="CU386" s="60"/>
      <c r="CV386" s="60"/>
      <c r="CW386" s="60"/>
      <c r="CX386" s="60"/>
      <c r="CY386" s="60"/>
      <c r="CZ386" s="60"/>
      <c r="DA386" s="60"/>
      <c r="DB386" s="60"/>
      <c r="DC386" s="60"/>
      <c r="DD386" s="60"/>
      <c r="DE386" s="60"/>
      <c r="DF386" s="60"/>
      <c r="DG386" s="60"/>
      <c r="DH386" s="60"/>
      <c r="DI386" s="60"/>
      <c r="DJ386" s="60"/>
      <c r="DK386" s="60"/>
      <c r="DL386" s="60"/>
      <c r="DM386" s="60"/>
      <c r="DN386" s="60"/>
      <c r="DO386" s="60"/>
      <c r="DP386" s="60"/>
      <c r="DQ386" s="60"/>
      <c r="DR386" s="60"/>
      <c r="DS386" s="60"/>
      <c r="DT386" s="60"/>
      <c r="DU386" s="60"/>
      <c r="DV386" s="60"/>
      <c r="DW386" s="60"/>
      <c r="DX386" s="60"/>
      <c r="DY386" s="60"/>
      <c r="DZ386" s="60"/>
      <c r="EA386" s="60"/>
      <c r="EB386" s="60"/>
      <c r="EC386" s="60"/>
      <c r="ED386" s="60"/>
      <c r="EE386" s="60"/>
      <c r="EF386" s="60"/>
      <c r="EG386" s="60"/>
      <c r="EH386" s="60"/>
      <c r="EI386" s="60"/>
      <c r="EJ386" s="60"/>
      <c r="EK386" s="60"/>
      <c r="EL386" s="60"/>
      <c r="EM386" s="60"/>
      <c r="EN386" s="60"/>
      <c r="EO386" s="60"/>
      <c r="EP386" s="60"/>
      <c r="EQ386" s="60"/>
      <c r="ER386" s="60"/>
      <c r="ES386" s="60"/>
      <c r="ET386" s="60"/>
      <c r="EU386" s="60"/>
      <c r="EV386" s="60"/>
      <c r="EW386" s="60"/>
      <c r="EX386" s="60"/>
      <c r="EY386" s="60"/>
      <c r="EZ386" s="60"/>
      <c r="FA386" s="60"/>
      <c r="FB386" s="60"/>
      <c r="FC386" s="60"/>
      <c r="FD386" s="60"/>
      <c r="FE386" s="60"/>
      <c r="FF386" s="60"/>
      <c r="FG386" s="60"/>
      <c r="FH386" s="60"/>
      <c r="FI386" s="60"/>
      <c r="FJ386" s="60"/>
      <c r="FK386" s="60"/>
      <c r="FL386" s="60"/>
      <c r="FM386" s="60"/>
      <c r="FN386" s="60"/>
      <c r="FO386" s="60"/>
      <c r="FP386" s="60"/>
      <c r="FQ386" s="60"/>
      <c r="FR386" s="60"/>
      <c r="FS386" s="60"/>
      <c r="FT386" s="60"/>
      <c r="FU386" s="60"/>
      <c r="FV386" s="60"/>
      <c r="FW386" s="60"/>
      <c r="FX386" s="60"/>
      <c r="FY386" s="60"/>
      <c r="FZ386" s="60"/>
      <c r="GA386" s="60"/>
      <c r="GB386" s="60"/>
      <c r="GC386" s="60"/>
      <c r="GD386" s="60"/>
      <c r="GE386" s="60"/>
      <c r="GF386" s="60"/>
      <c r="GG386" s="60"/>
      <c r="GH386" s="60"/>
      <c r="GI386" s="60"/>
      <c r="GJ386" s="60"/>
      <c r="GK386" s="60"/>
      <c r="GL386" s="60"/>
      <c r="GM386" s="60"/>
      <c r="GN386" s="60"/>
      <c r="GO386" s="60"/>
      <c r="GP386" s="60"/>
      <c r="GQ386" s="60"/>
      <c r="GR386" s="60"/>
      <c r="GS386" s="60"/>
      <c r="GT386" s="60"/>
      <c r="GU386" s="60"/>
      <c r="GV386" s="60"/>
      <c r="GW386" s="60"/>
      <c r="GX386" s="60"/>
      <c r="GY386" s="60"/>
      <c r="GZ386" s="60"/>
      <c r="HA386" s="60"/>
      <c r="HB386" s="60"/>
      <c r="HC386" s="60"/>
      <c r="HD386" s="60"/>
      <c r="HE386" s="60"/>
      <c r="HF386" s="60"/>
      <c r="HG386" s="60"/>
      <c r="HH386" s="60"/>
      <c r="HI386" s="60"/>
      <c r="HJ386" s="60"/>
      <c r="HK386" s="60"/>
      <c r="HL386" s="60"/>
      <c r="HM386" s="60"/>
      <c r="HN386" s="60"/>
      <c r="HO386" s="60"/>
    </row>
    <row r="387" spans="1:223" ht="12" customHeight="1" x14ac:dyDescent="0.35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  <c r="BE387" s="60"/>
      <c r="BF387" s="60"/>
      <c r="BG387" s="60"/>
      <c r="BH387" s="60"/>
      <c r="BI387" s="60"/>
      <c r="BJ387" s="60"/>
      <c r="BK387" s="60"/>
      <c r="BL387" s="60"/>
      <c r="BM387" s="60"/>
      <c r="BN387" s="60"/>
      <c r="BO387" s="60"/>
      <c r="BP387" s="60"/>
      <c r="BQ387" s="60"/>
      <c r="BR387" s="60"/>
      <c r="BS387" s="60"/>
      <c r="BT387" s="60"/>
      <c r="BU387" s="60"/>
      <c r="BV387" s="60"/>
      <c r="BW387" s="60"/>
      <c r="BX387" s="60"/>
      <c r="BY387" s="60"/>
      <c r="BZ387" s="60"/>
      <c r="CA387" s="60"/>
      <c r="CB387" s="60"/>
      <c r="CC387" s="60"/>
      <c r="CD387" s="60"/>
      <c r="CE387" s="60"/>
      <c r="CF387" s="60"/>
      <c r="CG387" s="60"/>
      <c r="CH387" s="60"/>
      <c r="CI387" s="60"/>
      <c r="CJ387" s="60"/>
      <c r="CK387" s="60"/>
      <c r="CL387" s="60"/>
      <c r="CM387" s="60"/>
      <c r="CN387" s="60"/>
      <c r="CO387" s="60"/>
      <c r="CP387" s="60"/>
      <c r="CQ387" s="60"/>
      <c r="CR387" s="60"/>
      <c r="CS387" s="60"/>
      <c r="CT387" s="60"/>
      <c r="CU387" s="60"/>
      <c r="CV387" s="60"/>
      <c r="CW387" s="60"/>
      <c r="CX387" s="60"/>
      <c r="CY387" s="60"/>
      <c r="CZ387" s="60"/>
      <c r="DA387" s="60"/>
      <c r="DB387" s="60"/>
      <c r="DC387" s="60"/>
      <c r="DD387" s="60"/>
      <c r="DE387" s="60"/>
      <c r="DF387" s="60"/>
      <c r="DG387" s="60"/>
      <c r="DH387" s="60"/>
      <c r="DI387" s="60"/>
      <c r="DJ387" s="60"/>
      <c r="DK387" s="60"/>
      <c r="DL387" s="60"/>
      <c r="DM387" s="60"/>
      <c r="DN387" s="60"/>
      <c r="DO387" s="60"/>
      <c r="DP387" s="60"/>
      <c r="DQ387" s="60"/>
      <c r="DR387" s="60"/>
      <c r="DS387" s="60"/>
      <c r="DT387" s="60"/>
      <c r="DU387" s="60"/>
      <c r="DV387" s="60"/>
      <c r="DW387" s="60"/>
      <c r="DX387" s="60"/>
      <c r="DY387" s="60"/>
      <c r="DZ387" s="60"/>
      <c r="EA387" s="60"/>
      <c r="EB387" s="60"/>
      <c r="EC387" s="60"/>
      <c r="ED387" s="60"/>
      <c r="EE387" s="60"/>
      <c r="EF387" s="60"/>
      <c r="EG387" s="60"/>
      <c r="EH387" s="60"/>
      <c r="EI387" s="60"/>
      <c r="EJ387" s="60"/>
      <c r="EK387" s="60"/>
      <c r="EL387" s="60"/>
      <c r="EM387" s="60"/>
      <c r="EN387" s="60"/>
      <c r="EO387" s="60"/>
      <c r="EP387" s="60"/>
      <c r="EQ387" s="60"/>
      <c r="ER387" s="60"/>
      <c r="ES387" s="60"/>
      <c r="ET387" s="60"/>
      <c r="EU387" s="60"/>
      <c r="EV387" s="60"/>
      <c r="EW387" s="60"/>
      <c r="EX387" s="60"/>
      <c r="EY387" s="60"/>
      <c r="EZ387" s="60"/>
      <c r="FA387" s="60"/>
      <c r="FB387" s="60"/>
      <c r="FC387" s="60"/>
      <c r="FD387" s="60"/>
      <c r="FE387" s="60"/>
      <c r="FF387" s="60"/>
      <c r="FG387" s="60"/>
      <c r="FH387" s="60"/>
      <c r="FI387" s="60"/>
      <c r="FJ387" s="60"/>
      <c r="FK387" s="60"/>
      <c r="FL387" s="60"/>
      <c r="FM387" s="60"/>
      <c r="FN387" s="60"/>
      <c r="FO387" s="60"/>
      <c r="FP387" s="60"/>
      <c r="FQ387" s="60"/>
      <c r="FR387" s="60"/>
      <c r="FS387" s="60"/>
      <c r="FT387" s="60"/>
      <c r="FU387" s="60"/>
      <c r="FV387" s="60"/>
      <c r="FW387" s="60"/>
      <c r="FX387" s="60"/>
      <c r="FY387" s="60"/>
      <c r="FZ387" s="60"/>
      <c r="GA387" s="60"/>
      <c r="GB387" s="60"/>
      <c r="GC387" s="60"/>
      <c r="GD387" s="60"/>
      <c r="GE387" s="60"/>
      <c r="GF387" s="60"/>
      <c r="GG387" s="60"/>
      <c r="GH387" s="60"/>
      <c r="GI387" s="60"/>
      <c r="GJ387" s="60"/>
      <c r="GK387" s="60"/>
      <c r="GL387" s="60"/>
      <c r="GM387" s="60"/>
      <c r="GN387" s="60"/>
      <c r="GO387" s="60"/>
      <c r="GP387" s="60"/>
      <c r="GQ387" s="60"/>
      <c r="GR387" s="60"/>
      <c r="GS387" s="60"/>
      <c r="GT387" s="60"/>
      <c r="GU387" s="60"/>
      <c r="GV387" s="60"/>
      <c r="GW387" s="60"/>
      <c r="GX387" s="60"/>
      <c r="GY387" s="60"/>
      <c r="GZ387" s="60"/>
      <c r="HA387" s="60"/>
      <c r="HB387" s="60"/>
      <c r="HC387" s="60"/>
      <c r="HD387" s="60"/>
      <c r="HE387" s="60"/>
      <c r="HF387" s="60"/>
      <c r="HG387" s="60"/>
      <c r="HH387" s="60"/>
      <c r="HI387" s="60"/>
      <c r="HJ387" s="60"/>
      <c r="HK387" s="60"/>
      <c r="HL387" s="60"/>
      <c r="HM387" s="60"/>
      <c r="HN387" s="60"/>
      <c r="HO387" s="60"/>
    </row>
    <row r="388" spans="1:223" ht="12" customHeight="1" x14ac:dyDescent="0.35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  <c r="BE388" s="60"/>
      <c r="BF388" s="60"/>
      <c r="BG388" s="60"/>
      <c r="BH388" s="60"/>
      <c r="BI388" s="60"/>
      <c r="BJ388" s="60"/>
      <c r="BK388" s="60"/>
      <c r="BL388" s="60"/>
      <c r="BM388" s="60"/>
      <c r="BN388" s="60"/>
      <c r="BO388" s="60"/>
      <c r="BP388" s="60"/>
      <c r="BQ388" s="60"/>
      <c r="BR388" s="60"/>
      <c r="BS388" s="60"/>
      <c r="BT388" s="60"/>
      <c r="BU388" s="60"/>
      <c r="BV388" s="60"/>
      <c r="BW388" s="60"/>
      <c r="BX388" s="60"/>
      <c r="BY388" s="60"/>
      <c r="BZ388" s="60"/>
      <c r="CA388" s="60"/>
      <c r="CB388" s="60"/>
      <c r="CC388" s="60"/>
      <c r="CD388" s="60"/>
      <c r="CE388" s="60"/>
      <c r="CF388" s="60"/>
      <c r="CG388" s="60"/>
      <c r="CH388" s="60"/>
      <c r="CI388" s="60"/>
      <c r="CJ388" s="60"/>
      <c r="CK388" s="60"/>
      <c r="CL388" s="60"/>
      <c r="CM388" s="60"/>
      <c r="CN388" s="60"/>
      <c r="CO388" s="60"/>
      <c r="CP388" s="60"/>
      <c r="CQ388" s="60"/>
      <c r="CR388" s="60"/>
      <c r="CS388" s="60"/>
      <c r="CT388" s="60"/>
      <c r="CU388" s="60"/>
      <c r="CV388" s="60"/>
      <c r="CW388" s="60"/>
      <c r="CX388" s="60"/>
      <c r="CY388" s="60"/>
      <c r="CZ388" s="60"/>
      <c r="DA388" s="60"/>
      <c r="DB388" s="60"/>
      <c r="DC388" s="60"/>
      <c r="DD388" s="60"/>
      <c r="DE388" s="60"/>
      <c r="DF388" s="60"/>
      <c r="DG388" s="60"/>
      <c r="DH388" s="60"/>
      <c r="DI388" s="60"/>
      <c r="DJ388" s="60"/>
      <c r="DK388" s="60"/>
      <c r="DL388" s="60"/>
      <c r="DM388" s="60"/>
      <c r="DN388" s="60"/>
      <c r="DO388" s="60"/>
      <c r="DP388" s="60"/>
      <c r="DQ388" s="60"/>
      <c r="DR388" s="60"/>
      <c r="DS388" s="60"/>
      <c r="DT388" s="60"/>
      <c r="DU388" s="60"/>
      <c r="DV388" s="60"/>
      <c r="DW388" s="60"/>
      <c r="DX388" s="60"/>
      <c r="DY388" s="60"/>
      <c r="DZ388" s="60"/>
      <c r="EA388" s="60"/>
      <c r="EB388" s="60"/>
      <c r="EC388" s="60"/>
      <c r="ED388" s="60"/>
      <c r="EE388" s="60"/>
      <c r="EF388" s="60"/>
      <c r="EG388" s="60"/>
      <c r="EH388" s="60"/>
      <c r="EI388" s="60"/>
      <c r="EJ388" s="60"/>
      <c r="EK388" s="60"/>
      <c r="EL388" s="60"/>
      <c r="EM388" s="60"/>
      <c r="EN388" s="60"/>
      <c r="EO388" s="60"/>
      <c r="EP388" s="60"/>
      <c r="EQ388" s="60"/>
      <c r="ER388" s="60"/>
      <c r="ES388" s="60"/>
      <c r="ET388" s="60"/>
      <c r="EU388" s="60"/>
      <c r="EV388" s="60"/>
      <c r="EW388" s="60"/>
      <c r="EX388" s="60"/>
      <c r="EY388" s="60"/>
      <c r="EZ388" s="60"/>
      <c r="FA388" s="60"/>
      <c r="FB388" s="60"/>
      <c r="FC388" s="60"/>
      <c r="FD388" s="60"/>
      <c r="FE388" s="60"/>
      <c r="FF388" s="60"/>
      <c r="FG388" s="60"/>
      <c r="FH388" s="60"/>
      <c r="FI388" s="60"/>
      <c r="FJ388" s="60"/>
      <c r="FK388" s="60"/>
      <c r="FL388" s="60"/>
      <c r="FM388" s="60"/>
      <c r="FN388" s="60"/>
      <c r="FO388" s="60"/>
      <c r="FP388" s="60"/>
      <c r="FQ388" s="60"/>
      <c r="FR388" s="60"/>
      <c r="FS388" s="60"/>
      <c r="FT388" s="60"/>
      <c r="FU388" s="60"/>
      <c r="FV388" s="60"/>
      <c r="FW388" s="60"/>
      <c r="FX388" s="60"/>
      <c r="FY388" s="60"/>
      <c r="FZ388" s="60"/>
      <c r="GA388" s="60"/>
      <c r="GB388" s="60"/>
      <c r="GC388" s="60"/>
      <c r="GD388" s="60"/>
      <c r="GE388" s="60"/>
      <c r="GF388" s="60"/>
      <c r="GG388" s="60"/>
      <c r="GH388" s="60"/>
      <c r="GI388" s="60"/>
      <c r="GJ388" s="60"/>
      <c r="GK388" s="60"/>
      <c r="GL388" s="60"/>
      <c r="GM388" s="60"/>
      <c r="GN388" s="60"/>
      <c r="GO388" s="60"/>
      <c r="GP388" s="60"/>
      <c r="GQ388" s="60"/>
      <c r="GR388" s="60"/>
      <c r="GS388" s="60"/>
      <c r="GT388" s="60"/>
      <c r="GU388" s="60"/>
      <c r="GV388" s="60"/>
      <c r="GW388" s="60"/>
      <c r="GX388" s="60"/>
      <c r="GY388" s="60"/>
      <c r="GZ388" s="60"/>
      <c r="HA388" s="60"/>
      <c r="HB388" s="60"/>
      <c r="HC388" s="60"/>
      <c r="HD388" s="60"/>
      <c r="HE388" s="60"/>
      <c r="HF388" s="60"/>
      <c r="HG388" s="60"/>
      <c r="HH388" s="60"/>
      <c r="HI388" s="60"/>
      <c r="HJ388" s="60"/>
      <c r="HK388" s="60"/>
      <c r="HL388" s="60"/>
      <c r="HM388" s="60"/>
      <c r="HN388" s="60"/>
      <c r="HO388" s="60"/>
    </row>
    <row r="389" spans="1:223" ht="12" customHeight="1" x14ac:dyDescent="0.35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0"/>
      <c r="BI389" s="60"/>
      <c r="BJ389" s="60"/>
      <c r="BK389" s="60"/>
      <c r="BL389" s="60"/>
      <c r="BM389" s="60"/>
      <c r="BN389" s="60"/>
      <c r="BO389" s="60"/>
      <c r="BP389" s="60"/>
      <c r="BQ389" s="60"/>
      <c r="BR389" s="60"/>
      <c r="BS389" s="60"/>
      <c r="BT389" s="60"/>
      <c r="BU389" s="60"/>
      <c r="BV389" s="60"/>
      <c r="BW389" s="60"/>
      <c r="BX389" s="60"/>
      <c r="BY389" s="60"/>
      <c r="BZ389" s="60"/>
      <c r="CA389" s="60"/>
      <c r="CB389" s="60"/>
      <c r="CC389" s="60"/>
      <c r="CD389" s="60"/>
      <c r="CE389" s="60"/>
      <c r="CF389" s="60"/>
      <c r="CG389" s="60"/>
      <c r="CH389" s="60"/>
      <c r="CI389" s="60"/>
      <c r="CJ389" s="60"/>
      <c r="CK389" s="60"/>
      <c r="CL389" s="60"/>
      <c r="CM389" s="60"/>
      <c r="CN389" s="60"/>
      <c r="CO389" s="60"/>
      <c r="CP389" s="60"/>
      <c r="CQ389" s="60"/>
      <c r="CR389" s="60"/>
      <c r="CS389" s="60"/>
      <c r="CT389" s="60"/>
      <c r="CU389" s="60"/>
      <c r="CV389" s="60"/>
      <c r="CW389" s="60"/>
      <c r="CX389" s="60"/>
      <c r="CY389" s="60"/>
      <c r="CZ389" s="60"/>
      <c r="DA389" s="60"/>
      <c r="DB389" s="60"/>
      <c r="DC389" s="60"/>
      <c r="DD389" s="60"/>
      <c r="DE389" s="60"/>
      <c r="DF389" s="60"/>
      <c r="DG389" s="60"/>
      <c r="DH389" s="60"/>
      <c r="DI389" s="60"/>
      <c r="DJ389" s="60"/>
      <c r="DK389" s="60"/>
      <c r="DL389" s="60"/>
      <c r="DM389" s="60"/>
      <c r="DN389" s="60"/>
      <c r="DO389" s="60"/>
      <c r="DP389" s="60"/>
      <c r="DQ389" s="60"/>
      <c r="DR389" s="60"/>
      <c r="DS389" s="60"/>
      <c r="DT389" s="60"/>
      <c r="DU389" s="60"/>
      <c r="DV389" s="60"/>
      <c r="DW389" s="60"/>
      <c r="DX389" s="60"/>
      <c r="DY389" s="60"/>
      <c r="DZ389" s="60"/>
      <c r="EA389" s="60"/>
      <c r="EB389" s="60"/>
      <c r="EC389" s="60"/>
      <c r="ED389" s="60"/>
      <c r="EE389" s="60"/>
      <c r="EF389" s="60"/>
      <c r="EG389" s="60"/>
      <c r="EH389" s="60"/>
      <c r="EI389" s="60"/>
      <c r="EJ389" s="60"/>
      <c r="EK389" s="60"/>
      <c r="EL389" s="60"/>
      <c r="EM389" s="60"/>
      <c r="EN389" s="60"/>
      <c r="EO389" s="60"/>
      <c r="EP389" s="60"/>
      <c r="EQ389" s="60"/>
      <c r="ER389" s="60"/>
      <c r="ES389" s="60"/>
      <c r="ET389" s="60"/>
      <c r="EU389" s="60"/>
      <c r="EV389" s="60"/>
      <c r="EW389" s="60"/>
      <c r="EX389" s="60"/>
      <c r="EY389" s="60"/>
      <c r="EZ389" s="60"/>
      <c r="FA389" s="60"/>
      <c r="FB389" s="60"/>
      <c r="FC389" s="60"/>
      <c r="FD389" s="60"/>
      <c r="FE389" s="60"/>
      <c r="FF389" s="60"/>
      <c r="FG389" s="60"/>
      <c r="FH389" s="60"/>
      <c r="FI389" s="60"/>
      <c r="FJ389" s="60"/>
      <c r="FK389" s="60"/>
      <c r="FL389" s="60"/>
      <c r="FM389" s="60"/>
      <c r="FN389" s="60"/>
      <c r="FO389" s="60"/>
      <c r="FP389" s="60"/>
      <c r="FQ389" s="60"/>
      <c r="FR389" s="60"/>
      <c r="FS389" s="60"/>
      <c r="FT389" s="60"/>
      <c r="FU389" s="60"/>
      <c r="FV389" s="60"/>
      <c r="FW389" s="60"/>
      <c r="FX389" s="60"/>
      <c r="FY389" s="60"/>
      <c r="FZ389" s="60"/>
      <c r="GA389" s="60"/>
      <c r="GB389" s="60"/>
      <c r="GC389" s="60"/>
      <c r="GD389" s="60"/>
      <c r="GE389" s="60"/>
      <c r="GF389" s="60"/>
      <c r="GG389" s="60"/>
      <c r="GH389" s="60"/>
      <c r="GI389" s="60"/>
      <c r="GJ389" s="60"/>
      <c r="GK389" s="60"/>
      <c r="GL389" s="60"/>
      <c r="GM389" s="60"/>
      <c r="GN389" s="60"/>
      <c r="GO389" s="60"/>
      <c r="GP389" s="60"/>
      <c r="GQ389" s="60"/>
      <c r="GR389" s="60"/>
      <c r="GS389" s="60"/>
      <c r="GT389" s="60"/>
      <c r="GU389" s="60"/>
      <c r="GV389" s="60"/>
      <c r="GW389" s="60"/>
      <c r="GX389" s="60"/>
      <c r="GY389" s="60"/>
      <c r="GZ389" s="60"/>
      <c r="HA389" s="60"/>
      <c r="HB389" s="60"/>
      <c r="HC389" s="60"/>
      <c r="HD389" s="60"/>
      <c r="HE389" s="60"/>
      <c r="HF389" s="60"/>
      <c r="HG389" s="60"/>
      <c r="HH389" s="60"/>
      <c r="HI389" s="60"/>
      <c r="HJ389" s="60"/>
      <c r="HK389" s="60"/>
      <c r="HL389" s="60"/>
      <c r="HM389" s="60"/>
      <c r="HN389" s="60"/>
      <c r="HO389" s="60"/>
    </row>
    <row r="390" spans="1:223" ht="12" customHeight="1" x14ac:dyDescent="0.35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0"/>
      <c r="BI390" s="60"/>
      <c r="BJ390" s="60"/>
      <c r="BK390" s="60"/>
      <c r="BL390" s="60"/>
      <c r="BM390" s="60"/>
      <c r="BN390" s="60"/>
      <c r="BO390" s="60"/>
      <c r="BP390" s="60"/>
      <c r="BQ390" s="60"/>
      <c r="BR390" s="60"/>
      <c r="BS390" s="60"/>
      <c r="BT390" s="60"/>
      <c r="BU390" s="60"/>
      <c r="BV390" s="60"/>
      <c r="BW390" s="60"/>
      <c r="BX390" s="60"/>
      <c r="BY390" s="60"/>
      <c r="BZ390" s="60"/>
      <c r="CA390" s="60"/>
      <c r="CB390" s="60"/>
      <c r="CC390" s="60"/>
      <c r="CD390" s="60"/>
      <c r="CE390" s="60"/>
      <c r="CF390" s="60"/>
      <c r="CG390" s="60"/>
      <c r="CH390" s="60"/>
      <c r="CI390" s="60"/>
      <c r="CJ390" s="60"/>
      <c r="CK390" s="60"/>
      <c r="CL390" s="60"/>
      <c r="CM390" s="60"/>
      <c r="CN390" s="60"/>
      <c r="CO390" s="60"/>
      <c r="CP390" s="60"/>
      <c r="CQ390" s="60"/>
      <c r="CR390" s="60"/>
      <c r="CS390" s="60"/>
      <c r="CT390" s="60"/>
      <c r="CU390" s="60"/>
      <c r="CV390" s="60"/>
      <c r="CW390" s="60"/>
      <c r="CX390" s="60"/>
      <c r="CY390" s="60"/>
      <c r="CZ390" s="60"/>
      <c r="DA390" s="60"/>
      <c r="DB390" s="60"/>
      <c r="DC390" s="60"/>
      <c r="DD390" s="60"/>
      <c r="DE390" s="60"/>
      <c r="DF390" s="60"/>
      <c r="DG390" s="60"/>
      <c r="DH390" s="60"/>
      <c r="DI390" s="60"/>
      <c r="DJ390" s="60"/>
      <c r="DK390" s="60"/>
      <c r="DL390" s="60"/>
      <c r="DM390" s="60"/>
      <c r="DN390" s="60"/>
      <c r="DO390" s="60"/>
      <c r="DP390" s="60"/>
      <c r="DQ390" s="60"/>
      <c r="DR390" s="60"/>
      <c r="DS390" s="60"/>
      <c r="DT390" s="60"/>
      <c r="DU390" s="60"/>
      <c r="DV390" s="60"/>
      <c r="DW390" s="60"/>
      <c r="DX390" s="60"/>
      <c r="DY390" s="60"/>
      <c r="DZ390" s="60"/>
      <c r="EA390" s="60"/>
      <c r="EB390" s="60"/>
      <c r="EC390" s="60"/>
      <c r="ED390" s="60"/>
      <c r="EE390" s="60"/>
      <c r="EF390" s="60"/>
      <c r="EG390" s="60"/>
      <c r="EH390" s="60"/>
      <c r="EI390" s="60"/>
      <c r="EJ390" s="60"/>
      <c r="EK390" s="60"/>
      <c r="EL390" s="60"/>
      <c r="EM390" s="60"/>
      <c r="EN390" s="60"/>
      <c r="EO390" s="60"/>
      <c r="EP390" s="60"/>
      <c r="EQ390" s="60"/>
      <c r="ER390" s="60"/>
      <c r="ES390" s="60"/>
      <c r="ET390" s="60"/>
      <c r="EU390" s="60"/>
      <c r="EV390" s="60"/>
      <c r="EW390" s="60"/>
      <c r="EX390" s="60"/>
      <c r="EY390" s="60"/>
      <c r="EZ390" s="60"/>
      <c r="FA390" s="60"/>
      <c r="FB390" s="60"/>
      <c r="FC390" s="60"/>
      <c r="FD390" s="60"/>
      <c r="FE390" s="60"/>
      <c r="FF390" s="60"/>
      <c r="FG390" s="60"/>
      <c r="FH390" s="60"/>
      <c r="FI390" s="60"/>
      <c r="FJ390" s="60"/>
      <c r="FK390" s="60"/>
      <c r="FL390" s="60"/>
      <c r="FM390" s="60"/>
      <c r="FN390" s="60"/>
      <c r="FO390" s="60"/>
      <c r="FP390" s="60"/>
      <c r="FQ390" s="60"/>
      <c r="FR390" s="60"/>
      <c r="FS390" s="60"/>
      <c r="FT390" s="60"/>
      <c r="FU390" s="60"/>
      <c r="FV390" s="60"/>
      <c r="FW390" s="60"/>
      <c r="FX390" s="60"/>
      <c r="FY390" s="60"/>
      <c r="FZ390" s="60"/>
      <c r="GA390" s="60"/>
      <c r="GB390" s="60"/>
      <c r="GC390" s="60"/>
      <c r="GD390" s="60"/>
      <c r="GE390" s="60"/>
      <c r="GF390" s="60"/>
      <c r="GG390" s="60"/>
      <c r="GH390" s="60"/>
      <c r="GI390" s="60"/>
      <c r="GJ390" s="60"/>
      <c r="GK390" s="60"/>
      <c r="GL390" s="60"/>
      <c r="GM390" s="60"/>
      <c r="GN390" s="60"/>
      <c r="GO390" s="60"/>
      <c r="GP390" s="60"/>
      <c r="GQ390" s="60"/>
      <c r="GR390" s="60"/>
      <c r="GS390" s="60"/>
      <c r="GT390" s="60"/>
      <c r="GU390" s="60"/>
      <c r="GV390" s="60"/>
      <c r="GW390" s="60"/>
      <c r="GX390" s="60"/>
      <c r="GY390" s="60"/>
      <c r="GZ390" s="60"/>
      <c r="HA390" s="60"/>
      <c r="HB390" s="60"/>
      <c r="HC390" s="60"/>
      <c r="HD390" s="60"/>
      <c r="HE390" s="60"/>
      <c r="HF390" s="60"/>
      <c r="HG390" s="60"/>
      <c r="HH390" s="60"/>
      <c r="HI390" s="60"/>
      <c r="HJ390" s="60"/>
      <c r="HK390" s="60"/>
      <c r="HL390" s="60"/>
      <c r="HM390" s="60"/>
      <c r="HN390" s="60"/>
      <c r="HO390" s="60"/>
    </row>
    <row r="391" spans="1:223" ht="12" customHeight="1" x14ac:dyDescent="0.35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60"/>
      <c r="BH391" s="60"/>
      <c r="BI391" s="60"/>
      <c r="BJ391" s="60"/>
      <c r="BK391" s="60"/>
      <c r="BL391" s="60"/>
      <c r="BM391" s="60"/>
      <c r="BN391" s="60"/>
      <c r="BO391" s="60"/>
      <c r="BP391" s="60"/>
      <c r="BQ391" s="60"/>
      <c r="BR391" s="60"/>
      <c r="BS391" s="60"/>
      <c r="BT391" s="60"/>
      <c r="BU391" s="60"/>
      <c r="BV391" s="60"/>
      <c r="BW391" s="60"/>
      <c r="BX391" s="60"/>
      <c r="BY391" s="60"/>
      <c r="BZ391" s="60"/>
      <c r="CA391" s="60"/>
      <c r="CB391" s="60"/>
      <c r="CC391" s="60"/>
      <c r="CD391" s="60"/>
      <c r="CE391" s="60"/>
      <c r="CF391" s="60"/>
      <c r="CG391" s="60"/>
      <c r="CH391" s="60"/>
      <c r="CI391" s="60"/>
      <c r="CJ391" s="60"/>
      <c r="CK391" s="60"/>
      <c r="CL391" s="60"/>
      <c r="CM391" s="60"/>
      <c r="CN391" s="60"/>
      <c r="CO391" s="60"/>
      <c r="CP391" s="60"/>
      <c r="CQ391" s="60"/>
      <c r="CR391" s="60"/>
      <c r="CS391" s="60"/>
      <c r="CT391" s="60"/>
      <c r="CU391" s="60"/>
      <c r="CV391" s="60"/>
      <c r="CW391" s="60"/>
      <c r="CX391" s="60"/>
      <c r="CY391" s="60"/>
      <c r="CZ391" s="60"/>
      <c r="DA391" s="60"/>
      <c r="DB391" s="60"/>
      <c r="DC391" s="60"/>
      <c r="DD391" s="60"/>
      <c r="DE391" s="60"/>
      <c r="DF391" s="60"/>
      <c r="DG391" s="60"/>
      <c r="DH391" s="60"/>
      <c r="DI391" s="60"/>
      <c r="DJ391" s="60"/>
      <c r="DK391" s="60"/>
      <c r="DL391" s="60"/>
      <c r="DM391" s="60"/>
      <c r="DN391" s="60"/>
      <c r="DO391" s="60"/>
      <c r="DP391" s="60"/>
      <c r="DQ391" s="60"/>
      <c r="DR391" s="60"/>
      <c r="DS391" s="60"/>
      <c r="DT391" s="60"/>
      <c r="DU391" s="60"/>
      <c r="DV391" s="60"/>
      <c r="DW391" s="60"/>
      <c r="DX391" s="60"/>
      <c r="DY391" s="60"/>
      <c r="DZ391" s="60"/>
      <c r="EA391" s="60"/>
      <c r="EB391" s="60"/>
      <c r="EC391" s="60"/>
      <c r="ED391" s="60"/>
      <c r="EE391" s="60"/>
      <c r="EF391" s="60"/>
      <c r="EG391" s="60"/>
      <c r="EH391" s="60"/>
      <c r="EI391" s="60"/>
      <c r="EJ391" s="60"/>
      <c r="EK391" s="60"/>
      <c r="EL391" s="60"/>
      <c r="EM391" s="60"/>
      <c r="EN391" s="60"/>
      <c r="EO391" s="60"/>
      <c r="EP391" s="60"/>
      <c r="EQ391" s="60"/>
      <c r="ER391" s="60"/>
      <c r="ES391" s="60"/>
      <c r="ET391" s="60"/>
      <c r="EU391" s="60"/>
      <c r="EV391" s="60"/>
      <c r="EW391" s="60"/>
      <c r="EX391" s="60"/>
      <c r="EY391" s="60"/>
      <c r="EZ391" s="60"/>
      <c r="FA391" s="60"/>
      <c r="FB391" s="60"/>
      <c r="FC391" s="60"/>
      <c r="FD391" s="60"/>
      <c r="FE391" s="60"/>
      <c r="FF391" s="60"/>
      <c r="FG391" s="60"/>
      <c r="FH391" s="60"/>
      <c r="FI391" s="60"/>
      <c r="FJ391" s="60"/>
      <c r="FK391" s="60"/>
      <c r="FL391" s="60"/>
      <c r="FM391" s="60"/>
      <c r="FN391" s="60"/>
      <c r="FO391" s="60"/>
      <c r="FP391" s="60"/>
      <c r="FQ391" s="60"/>
      <c r="FR391" s="60"/>
      <c r="FS391" s="60"/>
      <c r="FT391" s="60"/>
      <c r="FU391" s="60"/>
      <c r="FV391" s="60"/>
      <c r="FW391" s="60"/>
      <c r="FX391" s="60"/>
      <c r="FY391" s="60"/>
      <c r="FZ391" s="60"/>
      <c r="GA391" s="60"/>
      <c r="GB391" s="60"/>
      <c r="GC391" s="60"/>
      <c r="GD391" s="60"/>
      <c r="GE391" s="60"/>
      <c r="GF391" s="60"/>
      <c r="GG391" s="60"/>
      <c r="GH391" s="60"/>
      <c r="GI391" s="60"/>
      <c r="GJ391" s="60"/>
      <c r="GK391" s="60"/>
      <c r="GL391" s="60"/>
      <c r="GM391" s="60"/>
      <c r="GN391" s="60"/>
      <c r="GO391" s="60"/>
      <c r="GP391" s="60"/>
      <c r="GQ391" s="60"/>
      <c r="GR391" s="60"/>
      <c r="GS391" s="60"/>
      <c r="GT391" s="60"/>
      <c r="GU391" s="60"/>
      <c r="GV391" s="60"/>
      <c r="GW391" s="60"/>
      <c r="GX391" s="60"/>
      <c r="GY391" s="60"/>
      <c r="GZ391" s="60"/>
      <c r="HA391" s="60"/>
      <c r="HB391" s="60"/>
      <c r="HC391" s="60"/>
      <c r="HD391" s="60"/>
      <c r="HE391" s="60"/>
      <c r="HF391" s="60"/>
      <c r="HG391" s="60"/>
      <c r="HH391" s="60"/>
      <c r="HI391" s="60"/>
      <c r="HJ391" s="60"/>
      <c r="HK391" s="60"/>
      <c r="HL391" s="60"/>
      <c r="HM391" s="60"/>
      <c r="HN391" s="60"/>
      <c r="HO391" s="60"/>
    </row>
    <row r="392" spans="1:223" ht="12" customHeight="1" x14ac:dyDescent="0.35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0"/>
      <c r="BI392" s="60"/>
      <c r="BJ392" s="60"/>
      <c r="BK392" s="60"/>
      <c r="BL392" s="60"/>
      <c r="BM392" s="60"/>
      <c r="BN392" s="60"/>
      <c r="BO392" s="60"/>
      <c r="BP392" s="60"/>
      <c r="BQ392" s="60"/>
      <c r="BR392" s="60"/>
      <c r="BS392" s="60"/>
      <c r="BT392" s="60"/>
      <c r="BU392" s="60"/>
      <c r="BV392" s="60"/>
      <c r="BW392" s="60"/>
      <c r="BX392" s="60"/>
      <c r="BY392" s="60"/>
      <c r="BZ392" s="60"/>
      <c r="CA392" s="60"/>
      <c r="CB392" s="60"/>
      <c r="CC392" s="60"/>
      <c r="CD392" s="60"/>
      <c r="CE392" s="60"/>
      <c r="CF392" s="60"/>
      <c r="CG392" s="60"/>
      <c r="CH392" s="60"/>
      <c r="CI392" s="60"/>
      <c r="CJ392" s="60"/>
      <c r="CK392" s="60"/>
      <c r="CL392" s="60"/>
      <c r="CM392" s="60"/>
      <c r="CN392" s="60"/>
      <c r="CO392" s="60"/>
      <c r="CP392" s="60"/>
      <c r="CQ392" s="60"/>
      <c r="CR392" s="60"/>
      <c r="CS392" s="60"/>
      <c r="CT392" s="60"/>
      <c r="CU392" s="60"/>
      <c r="CV392" s="60"/>
      <c r="CW392" s="60"/>
      <c r="CX392" s="60"/>
      <c r="CY392" s="60"/>
      <c r="CZ392" s="60"/>
      <c r="DA392" s="60"/>
      <c r="DB392" s="60"/>
      <c r="DC392" s="60"/>
      <c r="DD392" s="60"/>
      <c r="DE392" s="60"/>
      <c r="DF392" s="60"/>
      <c r="DG392" s="60"/>
      <c r="DH392" s="60"/>
      <c r="DI392" s="60"/>
      <c r="DJ392" s="60"/>
      <c r="DK392" s="60"/>
      <c r="DL392" s="60"/>
      <c r="DM392" s="60"/>
      <c r="DN392" s="60"/>
      <c r="DO392" s="60"/>
      <c r="DP392" s="60"/>
      <c r="DQ392" s="60"/>
      <c r="DR392" s="60"/>
      <c r="DS392" s="60"/>
      <c r="DT392" s="60"/>
      <c r="DU392" s="60"/>
      <c r="DV392" s="60"/>
      <c r="DW392" s="60"/>
      <c r="DX392" s="60"/>
      <c r="DY392" s="60"/>
      <c r="DZ392" s="60"/>
      <c r="EA392" s="60"/>
      <c r="EB392" s="60"/>
      <c r="EC392" s="60"/>
      <c r="ED392" s="60"/>
      <c r="EE392" s="60"/>
      <c r="EF392" s="60"/>
      <c r="EG392" s="60"/>
      <c r="EH392" s="60"/>
      <c r="EI392" s="60"/>
      <c r="EJ392" s="60"/>
      <c r="EK392" s="60"/>
      <c r="EL392" s="60"/>
      <c r="EM392" s="60"/>
      <c r="EN392" s="60"/>
      <c r="EO392" s="60"/>
      <c r="EP392" s="60"/>
      <c r="EQ392" s="60"/>
      <c r="ER392" s="60"/>
      <c r="ES392" s="60"/>
      <c r="ET392" s="60"/>
      <c r="EU392" s="60"/>
      <c r="EV392" s="60"/>
      <c r="EW392" s="60"/>
      <c r="EX392" s="60"/>
      <c r="EY392" s="60"/>
      <c r="EZ392" s="60"/>
      <c r="FA392" s="60"/>
      <c r="FB392" s="60"/>
      <c r="FC392" s="60"/>
      <c r="FD392" s="60"/>
      <c r="FE392" s="60"/>
      <c r="FF392" s="60"/>
      <c r="FG392" s="60"/>
      <c r="FH392" s="60"/>
      <c r="FI392" s="60"/>
      <c r="FJ392" s="60"/>
      <c r="FK392" s="60"/>
      <c r="FL392" s="60"/>
      <c r="FM392" s="60"/>
      <c r="FN392" s="60"/>
      <c r="FO392" s="60"/>
      <c r="FP392" s="60"/>
      <c r="FQ392" s="60"/>
      <c r="FR392" s="60"/>
      <c r="FS392" s="60"/>
      <c r="FT392" s="60"/>
      <c r="FU392" s="60"/>
      <c r="FV392" s="60"/>
      <c r="FW392" s="60"/>
      <c r="FX392" s="60"/>
      <c r="FY392" s="60"/>
      <c r="FZ392" s="60"/>
      <c r="GA392" s="60"/>
      <c r="GB392" s="60"/>
      <c r="GC392" s="60"/>
      <c r="GD392" s="60"/>
      <c r="GE392" s="60"/>
      <c r="GF392" s="60"/>
      <c r="GG392" s="60"/>
      <c r="GH392" s="60"/>
      <c r="GI392" s="60"/>
      <c r="GJ392" s="60"/>
      <c r="GK392" s="60"/>
      <c r="GL392" s="60"/>
      <c r="GM392" s="60"/>
      <c r="GN392" s="60"/>
      <c r="GO392" s="60"/>
      <c r="GP392" s="60"/>
      <c r="GQ392" s="60"/>
      <c r="GR392" s="60"/>
      <c r="GS392" s="60"/>
      <c r="GT392" s="60"/>
      <c r="GU392" s="60"/>
      <c r="GV392" s="60"/>
      <c r="GW392" s="60"/>
      <c r="GX392" s="60"/>
      <c r="GY392" s="60"/>
      <c r="GZ392" s="60"/>
      <c r="HA392" s="60"/>
      <c r="HB392" s="60"/>
      <c r="HC392" s="60"/>
      <c r="HD392" s="60"/>
      <c r="HE392" s="60"/>
      <c r="HF392" s="60"/>
      <c r="HG392" s="60"/>
      <c r="HH392" s="60"/>
      <c r="HI392" s="60"/>
      <c r="HJ392" s="60"/>
      <c r="HK392" s="60"/>
      <c r="HL392" s="60"/>
      <c r="HM392" s="60"/>
      <c r="HN392" s="60"/>
      <c r="HO392" s="60"/>
    </row>
    <row r="393" spans="1:223" ht="12" customHeight="1" x14ac:dyDescent="0.35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60"/>
      <c r="BH393" s="60"/>
      <c r="BI393" s="60"/>
      <c r="BJ393" s="60"/>
      <c r="BK393" s="60"/>
      <c r="BL393" s="60"/>
      <c r="BM393" s="60"/>
      <c r="BN393" s="60"/>
      <c r="BO393" s="60"/>
      <c r="BP393" s="60"/>
      <c r="BQ393" s="60"/>
      <c r="BR393" s="60"/>
      <c r="BS393" s="60"/>
      <c r="BT393" s="60"/>
      <c r="BU393" s="60"/>
      <c r="BV393" s="60"/>
      <c r="BW393" s="60"/>
      <c r="BX393" s="60"/>
      <c r="BY393" s="60"/>
      <c r="BZ393" s="60"/>
      <c r="CA393" s="60"/>
      <c r="CB393" s="60"/>
      <c r="CC393" s="60"/>
      <c r="CD393" s="60"/>
      <c r="CE393" s="60"/>
      <c r="CF393" s="60"/>
      <c r="CG393" s="60"/>
      <c r="CH393" s="60"/>
      <c r="CI393" s="60"/>
      <c r="CJ393" s="60"/>
      <c r="CK393" s="60"/>
      <c r="CL393" s="60"/>
      <c r="CM393" s="60"/>
      <c r="CN393" s="60"/>
      <c r="CO393" s="60"/>
      <c r="CP393" s="60"/>
      <c r="CQ393" s="60"/>
      <c r="CR393" s="60"/>
      <c r="CS393" s="60"/>
      <c r="CT393" s="60"/>
      <c r="CU393" s="60"/>
      <c r="CV393" s="60"/>
      <c r="CW393" s="60"/>
      <c r="CX393" s="60"/>
      <c r="CY393" s="60"/>
      <c r="CZ393" s="60"/>
      <c r="DA393" s="60"/>
      <c r="DB393" s="60"/>
      <c r="DC393" s="60"/>
      <c r="DD393" s="60"/>
      <c r="DE393" s="60"/>
      <c r="DF393" s="60"/>
      <c r="DG393" s="60"/>
      <c r="DH393" s="60"/>
      <c r="DI393" s="60"/>
      <c r="DJ393" s="60"/>
      <c r="DK393" s="60"/>
      <c r="DL393" s="60"/>
      <c r="DM393" s="60"/>
      <c r="DN393" s="60"/>
      <c r="DO393" s="60"/>
      <c r="DP393" s="60"/>
      <c r="DQ393" s="60"/>
      <c r="DR393" s="60"/>
      <c r="DS393" s="60"/>
      <c r="DT393" s="60"/>
      <c r="DU393" s="60"/>
      <c r="DV393" s="60"/>
      <c r="DW393" s="60"/>
      <c r="DX393" s="60"/>
      <c r="DY393" s="60"/>
      <c r="DZ393" s="60"/>
      <c r="EA393" s="60"/>
      <c r="EB393" s="60"/>
      <c r="EC393" s="60"/>
      <c r="ED393" s="60"/>
      <c r="EE393" s="60"/>
      <c r="EF393" s="60"/>
      <c r="EG393" s="60"/>
      <c r="EH393" s="60"/>
      <c r="EI393" s="60"/>
      <c r="EJ393" s="60"/>
      <c r="EK393" s="60"/>
      <c r="EL393" s="60"/>
      <c r="EM393" s="60"/>
      <c r="EN393" s="60"/>
      <c r="EO393" s="60"/>
      <c r="EP393" s="60"/>
      <c r="EQ393" s="60"/>
      <c r="ER393" s="60"/>
      <c r="ES393" s="60"/>
      <c r="ET393" s="60"/>
      <c r="EU393" s="60"/>
      <c r="EV393" s="60"/>
      <c r="EW393" s="60"/>
      <c r="EX393" s="60"/>
      <c r="EY393" s="60"/>
      <c r="EZ393" s="60"/>
      <c r="FA393" s="60"/>
      <c r="FB393" s="60"/>
      <c r="FC393" s="60"/>
      <c r="FD393" s="60"/>
      <c r="FE393" s="60"/>
      <c r="FF393" s="60"/>
      <c r="FG393" s="60"/>
      <c r="FH393" s="60"/>
      <c r="FI393" s="60"/>
      <c r="FJ393" s="60"/>
      <c r="FK393" s="60"/>
      <c r="FL393" s="60"/>
      <c r="FM393" s="60"/>
      <c r="FN393" s="60"/>
      <c r="FO393" s="60"/>
      <c r="FP393" s="60"/>
      <c r="FQ393" s="60"/>
      <c r="FR393" s="60"/>
      <c r="FS393" s="60"/>
      <c r="FT393" s="60"/>
      <c r="FU393" s="60"/>
      <c r="FV393" s="60"/>
      <c r="FW393" s="60"/>
      <c r="FX393" s="60"/>
      <c r="FY393" s="60"/>
      <c r="FZ393" s="60"/>
      <c r="GA393" s="60"/>
      <c r="GB393" s="60"/>
      <c r="GC393" s="60"/>
      <c r="GD393" s="60"/>
      <c r="GE393" s="60"/>
      <c r="GF393" s="60"/>
      <c r="GG393" s="60"/>
      <c r="GH393" s="60"/>
      <c r="GI393" s="60"/>
      <c r="GJ393" s="60"/>
      <c r="GK393" s="60"/>
      <c r="GL393" s="60"/>
      <c r="GM393" s="60"/>
      <c r="GN393" s="60"/>
      <c r="GO393" s="60"/>
      <c r="GP393" s="60"/>
      <c r="GQ393" s="60"/>
      <c r="GR393" s="60"/>
      <c r="GS393" s="60"/>
      <c r="GT393" s="60"/>
      <c r="GU393" s="60"/>
      <c r="GV393" s="60"/>
      <c r="GW393" s="60"/>
      <c r="GX393" s="60"/>
      <c r="GY393" s="60"/>
      <c r="GZ393" s="60"/>
      <c r="HA393" s="60"/>
      <c r="HB393" s="60"/>
      <c r="HC393" s="60"/>
      <c r="HD393" s="60"/>
      <c r="HE393" s="60"/>
      <c r="HF393" s="60"/>
      <c r="HG393" s="60"/>
      <c r="HH393" s="60"/>
      <c r="HI393" s="60"/>
      <c r="HJ393" s="60"/>
      <c r="HK393" s="60"/>
      <c r="HL393" s="60"/>
      <c r="HM393" s="60"/>
      <c r="HN393" s="60"/>
      <c r="HO393" s="60"/>
    </row>
    <row r="394" spans="1:223" ht="12" customHeight="1" x14ac:dyDescent="0.35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60"/>
      <c r="BH394" s="60"/>
      <c r="BI394" s="60"/>
      <c r="BJ394" s="60"/>
      <c r="BK394" s="60"/>
      <c r="BL394" s="60"/>
      <c r="BM394" s="60"/>
      <c r="BN394" s="60"/>
      <c r="BO394" s="60"/>
      <c r="BP394" s="60"/>
      <c r="BQ394" s="60"/>
      <c r="BR394" s="60"/>
      <c r="BS394" s="60"/>
      <c r="BT394" s="60"/>
      <c r="BU394" s="60"/>
      <c r="BV394" s="60"/>
      <c r="BW394" s="60"/>
      <c r="BX394" s="60"/>
      <c r="BY394" s="60"/>
      <c r="BZ394" s="60"/>
      <c r="CA394" s="60"/>
      <c r="CB394" s="60"/>
      <c r="CC394" s="60"/>
      <c r="CD394" s="60"/>
      <c r="CE394" s="60"/>
      <c r="CF394" s="60"/>
      <c r="CG394" s="60"/>
      <c r="CH394" s="60"/>
      <c r="CI394" s="60"/>
      <c r="CJ394" s="60"/>
      <c r="CK394" s="60"/>
      <c r="CL394" s="60"/>
      <c r="CM394" s="60"/>
      <c r="CN394" s="60"/>
      <c r="CO394" s="60"/>
      <c r="CP394" s="60"/>
      <c r="CQ394" s="60"/>
      <c r="CR394" s="60"/>
      <c r="CS394" s="60"/>
      <c r="CT394" s="60"/>
      <c r="CU394" s="60"/>
      <c r="CV394" s="60"/>
      <c r="CW394" s="60"/>
      <c r="CX394" s="60"/>
      <c r="CY394" s="60"/>
      <c r="CZ394" s="60"/>
      <c r="DA394" s="60"/>
      <c r="DB394" s="60"/>
      <c r="DC394" s="60"/>
      <c r="DD394" s="60"/>
      <c r="DE394" s="60"/>
      <c r="DF394" s="60"/>
      <c r="DG394" s="60"/>
      <c r="DH394" s="60"/>
      <c r="DI394" s="60"/>
      <c r="DJ394" s="60"/>
      <c r="DK394" s="60"/>
      <c r="DL394" s="60"/>
      <c r="DM394" s="60"/>
      <c r="DN394" s="60"/>
      <c r="DO394" s="60"/>
      <c r="DP394" s="60"/>
      <c r="DQ394" s="60"/>
      <c r="DR394" s="60"/>
      <c r="DS394" s="60"/>
      <c r="DT394" s="60"/>
      <c r="DU394" s="60"/>
      <c r="DV394" s="60"/>
      <c r="DW394" s="60"/>
      <c r="DX394" s="60"/>
      <c r="DY394" s="60"/>
      <c r="DZ394" s="60"/>
      <c r="EA394" s="60"/>
      <c r="EB394" s="60"/>
      <c r="EC394" s="60"/>
      <c r="ED394" s="60"/>
      <c r="EE394" s="60"/>
      <c r="EF394" s="60"/>
      <c r="EG394" s="60"/>
      <c r="EH394" s="60"/>
      <c r="EI394" s="60"/>
      <c r="EJ394" s="60"/>
      <c r="EK394" s="60"/>
      <c r="EL394" s="60"/>
      <c r="EM394" s="60"/>
      <c r="EN394" s="60"/>
      <c r="EO394" s="60"/>
      <c r="EP394" s="60"/>
      <c r="EQ394" s="60"/>
      <c r="ER394" s="60"/>
      <c r="ES394" s="60"/>
      <c r="ET394" s="60"/>
      <c r="EU394" s="60"/>
      <c r="EV394" s="60"/>
      <c r="EW394" s="60"/>
      <c r="EX394" s="60"/>
      <c r="EY394" s="60"/>
      <c r="EZ394" s="60"/>
      <c r="FA394" s="60"/>
      <c r="FB394" s="60"/>
      <c r="FC394" s="60"/>
      <c r="FD394" s="60"/>
      <c r="FE394" s="60"/>
      <c r="FF394" s="60"/>
      <c r="FG394" s="60"/>
      <c r="FH394" s="60"/>
      <c r="FI394" s="60"/>
      <c r="FJ394" s="60"/>
      <c r="FK394" s="60"/>
      <c r="FL394" s="60"/>
      <c r="FM394" s="60"/>
      <c r="FN394" s="60"/>
      <c r="FO394" s="60"/>
      <c r="FP394" s="60"/>
      <c r="FQ394" s="60"/>
      <c r="FR394" s="60"/>
      <c r="FS394" s="60"/>
      <c r="FT394" s="60"/>
      <c r="FU394" s="60"/>
      <c r="FV394" s="60"/>
      <c r="FW394" s="60"/>
      <c r="FX394" s="60"/>
      <c r="FY394" s="60"/>
      <c r="FZ394" s="60"/>
      <c r="GA394" s="60"/>
      <c r="GB394" s="60"/>
      <c r="GC394" s="60"/>
      <c r="GD394" s="60"/>
      <c r="GE394" s="60"/>
      <c r="GF394" s="60"/>
      <c r="GG394" s="60"/>
      <c r="GH394" s="60"/>
      <c r="GI394" s="60"/>
      <c r="GJ394" s="60"/>
      <c r="GK394" s="60"/>
      <c r="GL394" s="60"/>
      <c r="GM394" s="60"/>
      <c r="GN394" s="60"/>
      <c r="GO394" s="60"/>
      <c r="GP394" s="60"/>
      <c r="GQ394" s="60"/>
      <c r="GR394" s="60"/>
      <c r="GS394" s="60"/>
      <c r="GT394" s="60"/>
      <c r="GU394" s="60"/>
      <c r="GV394" s="60"/>
      <c r="GW394" s="60"/>
      <c r="GX394" s="60"/>
      <c r="GY394" s="60"/>
      <c r="GZ394" s="60"/>
      <c r="HA394" s="60"/>
      <c r="HB394" s="60"/>
      <c r="HC394" s="60"/>
      <c r="HD394" s="60"/>
      <c r="HE394" s="60"/>
      <c r="HF394" s="60"/>
      <c r="HG394" s="60"/>
      <c r="HH394" s="60"/>
      <c r="HI394" s="60"/>
      <c r="HJ394" s="60"/>
      <c r="HK394" s="60"/>
      <c r="HL394" s="60"/>
      <c r="HM394" s="60"/>
      <c r="HN394" s="60"/>
      <c r="HO394" s="60"/>
    </row>
    <row r="395" spans="1:223" ht="12" customHeight="1" x14ac:dyDescent="0.3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  <c r="BE395" s="60"/>
      <c r="BF395" s="60"/>
      <c r="BG395" s="60"/>
      <c r="BH395" s="60"/>
      <c r="BI395" s="60"/>
      <c r="BJ395" s="60"/>
      <c r="BK395" s="60"/>
      <c r="BL395" s="60"/>
      <c r="BM395" s="60"/>
      <c r="BN395" s="60"/>
      <c r="BO395" s="60"/>
      <c r="BP395" s="60"/>
      <c r="BQ395" s="60"/>
      <c r="BR395" s="60"/>
      <c r="BS395" s="60"/>
      <c r="BT395" s="60"/>
      <c r="BU395" s="60"/>
      <c r="BV395" s="60"/>
      <c r="BW395" s="60"/>
      <c r="BX395" s="60"/>
      <c r="BY395" s="60"/>
      <c r="BZ395" s="60"/>
      <c r="CA395" s="60"/>
      <c r="CB395" s="60"/>
      <c r="CC395" s="60"/>
      <c r="CD395" s="60"/>
      <c r="CE395" s="60"/>
      <c r="CF395" s="60"/>
      <c r="CG395" s="60"/>
      <c r="CH395" s="60"/>
      <c r="CI395" s="60"/>
      <c r="CJ395" s="60"/>
      <c r="CK395" s="60"/>
      <c r="CL395" s="60"/>
      <c r="CM395" s="60"/>
      <c r="CN395" s="60"/>
      <c r="CO395" s="60"/>
      <c r="CP395" s="60"/>
      <c r="CQ395" s="60"/>
      <c r="CR395" s="60"/>
      <c r="CS395" s="60"/>
      <c r="CT395" s="60"/>
      <c r="CU395" s="60"/>
      <c r="CV395" s="60"/>
      <c r="CW395" s="60"/>
      <c r="CX395" s="60"/>
      <c r="CY395" s="60"/>
      <c r="CZ395" s="60"/>
      <c r="DA395" s="60"/>
      <c r="DB395" s="60"/>
      <c r="DC395" s="60"/>
      <c r="DD395" s="60"/>
      <c r="DE395" s="60"/>
      <c r="DF395" s="60"/>
      <c r="DG395" s="60"/>
      <c r="DH395" s="60"/>
      <c r="DI395" s="60"/>
      <c r="DJ395" s="60"/>
      <c r="DK395" s="60"/>
      <c r="DL395" s="60"/>
      <c r="DM395" s="60"/>
      <c r="DN395" s="60"/>
      <c r="DO395" s="60"/>
      <c r="DP395" s="60"/>
      <c r="DQ395" s="60"/>
      <c r="DR395" s="60"/>
      <c r="DS395" s="60"/>
      <c r="DT395" s="60"/>
      <c r="DU395" s="60"/>
      <c r="DV395" s="60"/>
      <c r="DW395" s="60"/>
      <c r="DX395" s="60"/>
      <c r="DY395" s="60"/>
      <c r="DZ395" s="60"/>
      <c r="EA395" s="60"/>
      <c r="EB395" s="60"/>
      <c r="EC395" s="60"/>
      <c r="ED395" s="60"/>
      <c r="EE395" s="60"/>
      <c r="EF395" s="60"/>
      <c r="EG395" s="60"/>
      <c r="EH395" s="60"/>
      <c r="EI395" s="60"/>
      <c r="EJ395" s="60"/>
      <c r="EK395" s="60"/>
      <c r="EL395" s="60"/>
      <c r="EM395" s="60"/>
      <c r="EN395" s="60"/>
      <c r="EO395" s="60"/>
      <c r="EP395" s="60"/>
      <c r="EQ395" s="60"/>
      <c r="ER395" s="60"/>
      <c r="ES395" s="60"/>
      <c r="ET395" s="60"/>
      <c r="EU395" s="60"/>
      <c r="EV395" s="60"/>
      <c r="EW395" s="60"/>
      <c r="EX395" s="60"/>
      <c r="EY395" s="60"/>
      <c r="EZ395" s="60"/>
      <c r="FA395" s="60"/>
      <c r="FB395" s="60"/>
      <c r="FC395" s="60"/>
      <c r="FD395" s="60"/>
      <c r="FE395" s="60"/>
      <c r="FF395" s="60"/>
      <c r="FG395" s="60"/>
      <c r="FH395" s="60"/>
      <c r="FI395" s="60"/>
      <c r="FJ395" s="60"/>
      <c r="FK395" s="60"/>
      <c r="FL395" s="60"/>
      <c r="FM395" s="60"/>
      <c r="FN395" s="60"/>
      <c r="FO395" s="60"/>
      <c r="FP395" s="60"/>
      <c r="FQ395" s="60"/>
      <c r="FR395" s="60"/>
      <c r="FS395" s="60"/>
      <c r="FT395" s="60"/>
      <c r="FU395" s="60"/>
      <c r="FV395" s="60"/>
      <c r="FW395" s="60"/>
      <c r="FX395" s="60"/>
      <c r="FY395" s="60"/>
      <c r="FZ395" s="60"/>
      <c r="GA395" s="60"/>
      <c r="GB395" s="60"/>
      <c r="GC395" s="60"/>
      <c r="GD395" s="60"/>
      <c r="GE395" s="60"/>
      <c r="GF395" s="60"/>
      <c r="GG395" s="60"/>
      <c r="GH395" s="60"/>
      <c r="GI395" s="60"/>
      <c r="GJ395" s="60"/>
      <c r="GK395" s="60"/>
      <c r="GL395" s="60"/>
      <c r="GM395" s="60"/>
      <c r="GN395" s="60"/>
      <c r="GO395" s="60"/>
      <c r="GP395" s="60"/>
      <c r="GQ395" s="60"/>
      <c r="GR395" s="60"/>
      <c r="GS395" s="60"/>
      <c r="GT395" s="60"/>
      <c r="GU395" s="60"/>
      <c r="GV395" s="60"/>
      <c r="GW395" s="60"/>
      <c r="GX395" s="60"/>
      <c r="GY395" s="60"/>
      <c r="GZ395" s="60"/>
      <c r="HA395" s="60"/>
      <c r="HB395" s="60"/>
      <c r="HC395" s="60"/>
      <c r="HD395" s="60"/>
      <c r="HE395" s="60"/>
      <c r="HF395" s="60"/>
      <c r="HG395" s="60"/>
      <c r="HH395" s="60"/>
      <c r="HI395" s="60"/>
      <c r="HJ395" s="60"/>
      <c r="HK395" s="60"/>
      <c r="HL395" s="60"/>
      <c r="HM395" s="60"/>
      <c r="HN395" s="60"/>
      <c r="HO395" s="60"/>
    </row>
    <row r="396" spans="1:223" ht="12" customHeight="1" x14ac:dyDescent="0.35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  <c r="BE396" s="60"/>
      <c r="BF396" s="60"/>
      <c r="BG396" s="60"/>
      <c r="BH396" s="60"/>
      <c r="BI396" s="60"/>
      <c r="BJ396" s="60"/>
      <c r="BK396" s="60"/>
      <c r="BL396" s="60"/>
      <c r="BM396" s="60"/>
      <c r="BN396" s="60"/>
      <c r="BO396" s="60"/>
      <c r="BP396" s="60"/>
      <c r="BQ396" s="60"/>
      <c r="BR396" s="60"/>
      <c r="BS396" s="60"/>
      <c r="BT396" s="60"/>
      <c r="BU396" s="60"/>
      <c r="BV396" s="60"/>
      <c r="BW396" s="60"/>
      <c r="BX396" s="60"/>
      <c r="BY396" s="60"/>
      <c r="BZ396" s="60"/>
      <c r="CA396" s="60"/>
      <c r="CB396" s="60"/>
      <c r="CC396" s="60"/>
      <c r="CD396" s="60"/>
      <c r="CE396" s="60"/>
      <c r="CF396" s="60"/>
      <c r="CG396" s="60"/>
      <c r="CH396" s="60"/>
      <c r="CI396" s="60"/>
      <c r="CJ396" s="60"/>
      <c r="CK396" s="60"/>
      <c r="CL396" s="60"/>
      <c r="CM396" s="60"/>
      <c r="CN396" s="60"/>
      <c r="CO396" s="60"/>
      <c r="CP396" s="60"/>
      <c r="CQ396" s="60"/>
      <c r="CR396" s="60"/>
      <c r="CS396" s="60"/>
      <c r="CT396" s="60"/>
      <c r="CU396" s="60"/>
      <c r="CV396" s="60"/>
      <c r="CW396" s="60"/>
      <c r="CX396" s="60"/>
      <c r="CY396" s="60"/>
      <c r="CZ396" s="60"/>
      <c r="DA396" s="60"/>
      <c r="DB396" s="60"/>
      <c r="DC396" s="60"/>
      <c r="DD396" s="60"/>
      <c r="DE396" s="60"/>
      <c r="DF396" s="60"/>
      <c r="DG396" s="60"/>
      <c r="DH396" s="60"/>
      <c r="DI396" s="60"/>
      <c r="DJ396" s="60"/>
      <c r="DK396" s="60"/>
      <c r="DL396" s="60"/>
      <c r="DM396" s="60"/>
      <c r="DN396" s="60"/>
      <c r="DO396" s="60"/>
      <c r="DP396" s="60"/>
      <c r="DQ396" s="60"/>
      <c r="DR396" s="60"/>
      <c r="DS396" s="60"/>
      <c r="DT396" s="60"/>
      <c r="DU396" s="60"/>
      <c r="DV396" s="60"/>
      <c r="DW396" s="60"/>
      <c r="DX396" s="60"/>
      <c r="DY396" s="60"/>
      <c r="DZ396" s="60"/>
      <c r="EA396" s="60"/>
      <c r="EB396" s="60"/>
      <c r="EC396" s="60"/>
      <c r="ED396" s="60"/>
      <c r="EE396" s="60"/>
      <c r="EF396" s="60"/>
      <c r="EG396" s="60"/>
      <c r="EH396" s="60"/>
      <c r="EI396" s="60"/>
      <c r="EJ396" s="60"/>
      <c r="EK396" s="60"/>
      <c r="EL396" s="60"/>
      <c r="EM396" s="60"/>
      <c r="EN396" s="60"/>
      <c r="EO396" s="60"/>
      <c r="EP396" s="60"/>
      <c r="EQ396" s="60"/>
      <c r="ER396" s="60"/>
      <c r="ES396" s="60"/>
      <c r="ET396" s="60"/>
      <c r="EU396" s="60"/>
      <c r="EV396" s="60"/>
      <c r="EW396" s="60"/>
      <c r="EX396" s="60"/>
      <c r="EY396" s="60"/>
      <c r="EZ396" s="60"/>
      <c r="FA396" s="60"/>
      <c r="FB396" s="60"/>
      <c r="FC396" s="60"/>
      <c r="FD396" s="60"/>
      <c r="FE396" s="60"/>
      <c r="FF396" s="60"/>
      <c r="FG396" s="60"/>
      <c r="FH396" s="60"/>
      <c r="FI396" s="60"/>
      <c r="FJ396" s="60"/>
      <c r="FK396" s="60"/>
      <c r="FL396" s="60"/>
      <c r="FM396" s="60"/>
      <c r="FN396" s="60"/>
      <c r="FO396" s="60"/>
      <c r="FP396" s="60"/>
      <c r="FQ396" s="60"/>
      <c r="FR396" s="60"/>
      <c r="FS396" s="60"/>
      <c r="FT396" s="60"/>
      <c r="FU396" s="60"/>
      <c r="FV396" s="60"/>
      <c r="FW396" s="60"/>
      <c r="FX396" s="60"/>
      <c r="FY396" s="60"/>
      <c r="FZ396" s="60"/>
      <c r="GA396" s="60"/>
      <c r="GB396" s="60"/>
      <c r="GC396" s="60"/>
      <c r="GD396" s="60"/>
      <c r="GE396" s="60"/>
      <c r="GF396" s="60"/>
      <c r="GG396" s="60"/>
      <c r="GH396" s="60"/>
      <c r="GI396" s="60"/>
      <c r="GJ396" s="60"/>
      <c r="GK396" s="60"/>
      <c r="GL396" s="60"/>
      <c r="GM396" s="60"/>
      <c r="GN396" s="60"/>
      <c r="GO396" s="60"/>
      <c r="GP396" s="60"/>
      <c r="GQ396" s="60"/>
      <c r="GR396" s="60"/>
      <c r="GS396" s="60"/>
      <c r="GT396" s="60"/>
      <c r="GU396" s="60"/>
      <c r="GV396" s="60"/>
      <c r="GW396" s="60"/>
      <c r="GX396" s="60"/>
      <c r="GY396" s="60"/>
      <c r="GZ396" s="60"/>
      <c r="HA396" s="60"/>
      <c r="HB396" s="60"/>
      <c r="HC396" s="60"/>
      <c r="HD396" s="60"/>
      <c r="HE396" s="60"/>
      <c r="HF396" s="60"/>
      <c r="HG396" s="60"/>
      <c r="HH396" s="60"/>
      <c r="HI396" s="60"/>
      <c r="HJ396" s="60"/>
      <c r="HK396" s="60"/>
      <c r="HL396" s="60"/>
      <c r="HM396" s="60"/>
      <c r="HN396" s="60"/>
      <c r="HO396" s="60"/>
    </row>
    <row r="397" spans="1:223" ht="12" customHeight="1" x14ac:dyDescent="0.35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  <c r="BE397" s="60"/>
      <c r="BF397" s="60"/>
      <c r="BG397" s="60"/>
      <c r="BH397" s="60"/>
      <c r="BI397" s="60"/>
      <c r="BJ397" s="60"/>
      <c r="BK397" s="60"/>
      <c r="BL397" s="60"/>
      <c r="BM397" s="60"/>
      <c r="BN397" s="60"/>
      <c r="BO397" s="60"/>
      <c r="BP397" s="60"/>
      <c r="BQ397" s="60"/>
      <c r="BR397" s="60"/>
      <c r="BS397" s="60"/>
      <c r="BT397" s="60"/>
      <c r="BU397" s="60"/>
      <c r="BV397" s="60"/>
      <c r="BW397" s="60"/>
      <c r="BX397" s="60"/>
      <c r="BY397" s="60"/>
      <c r="BZ397" s="60"/>
      <c r="CA397" s="60"/>
      <c r="CB397" s="60"/>
      <c r="CC397" s="60"/>
      <c r="CD397" s="60"/>
      <c r="CE397" s="60"/>
      <c r="CF397" s="60"/>
      <c r="CG397" s="60"/>
      <c r="CH397" s="60"/>
      <c r="CI397" s="60"/>
      <c r="CJ397" s="60"/>
      <c r="CK397" s="60"/>
      <c r="CL397" s="60"/>
      <c r="CM397" s="60"/>
      <c r="CN397" s="60"/>
      <c r="CO397" s="60"/>
      <c r="CP397" s="60"/>
      <c r="CQ397" s="60"/>
      <c r="CR397" s="60"/>
      <c r="CS397" s="60"/>
      <c r="CT397" s="60"/>
      <c r="CU397" s="60"/>
      <c r="CV397" s="60"/>
      <c r="CW397" s="60"/>
      <c r="CX397" s="60"/>
      <c r="CY397" s="60"/>
      <c r="CZ397" s="60"/>
      <c r="DA397" s="60"/>
      <c r="DB397" s="60"/>
      <c r="DC397" s="60"/>
      <c r="DD397" s="60"/>
      <c r="DE397" s="60"/>
      <c r="DF397" s="60"/>
      <c r="DG397" s="60"/>
      <c r="DH397" s="60"/>
      <c r="DI397" s="60"/>
      <c r="DJ397" s="60"/>
      <c r="DK397" s="60"/>
      <c r="DL397" s="60"/>
      <c r="DM397" s="60"/>
      <c r="DN397" s="60"/>
      <c r="DO397" s="60"/>
      <c r="DP397" s="60"/>
      <c r="DQ397" s="60"/>
      <c r="DR397" s="60"/>
      <c r="DS397" s="60"/>
      <c r="DT397" s="60"/>
      <c r="DU397" s="60"/>
      <c r="DV397" s="60"/>
      <c r="DW397" s="60"/>
      <c r="DX397" s="60"/>
      <c r="DY397" s="60"/>
      <c r="DZ397" s="60"/>
      <c r="EA397" s="60"/>
      <c r="EB397" s="60"/>
      <c r="EC397" s="60"/>
      <c r="ED397" s="60"/>
      <c r="EE397" s="60"/>
      <c r="EF397" s="60"/>
      <c r="EG397" s="60"/>
      <c r="EH397" s="60"/>
      <c r="EI397" s="60"/>
      <c r="EJ397" s="60"/>
      <c r="EK397" s="60"/>
      <c r="EL397" s="60"/>
      <c r="EM397" s="60"/>
      <c r="EN397" s="60"/>
      <c r="EO397" s="60"/>
      <c r="EP397" s="60"/>
      <c r="EQ397" s="60"/>
      <c r="ER397" s="60"/>
      <c r="ES397" s="60"/>
      <c r="ET397" s="60"/>
      <c r="EU397" s="60"/>
      <c r="EV397" s="60"/>
      <c r="EW397" s="60"/>
      <c r="EX397" s="60"/>
      <c r="EY397" s="60"/>
      <c r="EZ397" s="60"/>
      <c r="FA397" s="60"/>
      <c r="FB397" s="60"/>
      <c r="FC397" s="60"/>
      <c r="FD397" s="60"/>
      <c r="FE397" s="60"/>
      <c r="FF397" s="60"/>
      <c r="FG397" s="60"/>
      <c r="FH397" s="60"/>
      <c r="FI397" s="60"/>
      <c r="FJ397" s="60"/>
      <c r="FK397" s="60"/>
      <c r="FL397" s="60"/>
      <c r="FM397" s="60"/>
      <c r="FN397" s="60"/>
      <c r="FO397" s="60"/>
      <c r="FP397" s="60"/>
      <c r="FQ397" s="60"/>
      <c r="FR397" s="60"/>
      <c r="FS397" s="60"/>
      <c r="FT397" s="60"/>
      <c r="FU397" s="60"/>
      <c r="FV397" s="60"/>
      <c r="FW397" s="60"/>
      <c r="FX397" s="60"/>
      <c r="FY397" s="60"/>
      <c r="FZ397" s="60"/>
      <c r="GA397" s="60"/>
      <c r="GB397" s="60"/>
      <c r="GC397" s="60"/>
      <c r="GD397" s="60"/>
      <c r="GE397" s="60"/>
      <c r="GF397" s="60"/>
      <c r="GG397" s="60"/>
      <c r="GH397" s="60"/>
      <c r="GI397" s="60"/>
      <c r="GJ397" s="60"/>
      <c r="GK397" s="60"/>
      <c r="GL397" s="60"/>
      <c r="GM397" s="60"/>
      <c r="GN397" s="60"/>
      <c r="GO397" s="60"/>
      <c r="GP397" s="60"/>
      <c r="GQ397" s="60"/>
      <c r="GR397" s="60"/>
      <c r="GS397" s="60"/>
      <c r="GT397" s="60"/>
      <c r="GU397" s="60"/>
      <c r="GV397" s="60"/>
      <c r="GW397" s="60"/>
      <c r="GX397" s="60"/>
      <c r="GY397" s="60"/>
      <c r="GZ397" s="60"/>
      <c r="HA397" s="60"/>
      <c r="HB397" s="60"/>
      <c r="HC397" s="60"/>
      <c r="HD397" s="60"/>
      <c r="HE397" s="60"/>
      <c r="HF397" s="60"/>
      <c r="HG397" s="60"/>
      <c r="HH397" s="60"/>
      <c r="HI397" s="60"/>
      <c r="HJ397" s="60"/>
      <c r="HK397" s="60"/>
      <c r="HL397" s="60"/>
      <c r="HM397" s="60"/>
      <c r="HN397" s="60"/>
      <c r="HO397" s="60"/>
    </row>
    <row r="398" spans="1:223" ht="12" customHeight="1" x14ac:dyDescent="0.35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  <c r="BE398" s="60"/>
      <c r="BF398" s="60"/>
      <c r="BG398" s="60"/>
      <c r="BH398" s="60"/>
      <c r="BI398" s="60"/>
      <c r="BJ398" s="60"/>
      <c r="BK398" s="60"/>
      <c r="BL398" s="60"/>
      <c r="BM398" s="60"/>
      <c r="BN398" s="60"/>
      <c r="BO398" s="60"/>
      <c r="BP398" s="60"/>
      <c r="BQ398" s="60"/>
      <c r="BR398" s="60"/>
      <c r="BS398" s="60"/>
      <c r="BT398" s="60"/>
      <c r="BU398" s="60"/>
      <c r="BV398" s="60"/>
      <c r="BW398" s="60"/>
      <c r="BX398" s="60"/>
      <c r="BY398" s="60"/>
      <c r="BZ398" s="60"/>
      <c r="CA398" s="60"/>
      <c r="CB398" s="60"/>
      <c r="CC398" s="60"/>
      <c r="CD398" s="60"/>
      <c r="CE398" s="60"/>
      <c r="CF398" s="60"/>
      <c r="CG398" s="60"/>
      <c r="CH398" s="60"/>
      <c r="CI398" s="60"/>
      <c r="CJ398" s="60"/>
      <c r="CK398" s="60"/>
      <c r="CL398" s="60"/>
      <c r="CM398" s="60"/>
      <c r="CN398" s="60"/>
      <c r="CO398" s="60"/>
      <c r="CP398" s="60"/>
      <c r="CQ398" s="60"/>
      <c r="CR398" s="60"/>
      <c r="CS398" s="60"/>
      <c r="CT398" s="60"/>
      <c r="CU398" s="60"/>
      <c r="CV398" s="60"/>
      <c r="CW398" s="60"/>
      <c r="CX398" s="60"/>
      <c r="CY398" s="60"/>
      <c r="CZ398" s="60"/>
      <c r="DA398" s="60"/>
      <c r="DB398" s="60"/>
      <c r="DC398" s="60"/>
      <c r="DD398" s="60"/>
      <c r="DE398" s="60"/>
      <c r="DF398" s="60"/>
      <c r="DG398" s="60"/>
      <c r="DH398" s="60"/>
      <c r="DI398" s="60"/>
      <c r="DJ398" s="60"/>
      <c r="DK398" s="60"/>
      <c r="DL398" s="60"/>
      <c r="DM398" s="60"/>
      <c r="DN398" s="60"/>
      <c r="DO398" s="60"/>
      <c r="DP398" s="60"/>
      <c r="DQ398" s="60"/>
      <c r="DR398" s="60"/>
      <c r="DS398" s="60"/>
      <c r="DT398" s="60"/>
      <c r="DU398" s="60"/>
      <c r="DV398" s="60"/>
      <c r="DW398" s="60"/>
      <c r="DX398" s="60"/>
      <c r="DY398" s="60"/>
      <c r="DZ398" s="60"/>
      <c r="EA398" s="60"/>
      <c r="EB398" s="60"/>
      <c r="EC398" s="60"/>
      <c r="ED398" s="60"/>
      <c r="EE398" s="60"/>
      <c r="EF398" s="60"/>
      <c r="EG398" s="60"/>
      <c r="EH398" s="60"/>
      <c r="EI398" s="60"/>
      <c r="EJ398" s="60"/>
      <c r="EK398" s="60"/>
      <c r="EL398" s="60"/>
      <c r="EM398" s="60"/>
      <c r="EN398" s="60"/>
      <c r="EO398" s="60"/>
      <c r="EP398" s="60"/>
      <c r="EQ398" s="60"/>
      <c r="ER398" s="60"/>
      <c r="ES398" s="60"/>
      <c r="ET398" s="60"/>
      <c r="EU398" s="60"/>
      <c r="EV398" s="60"/>
      <c r="EW398" s="60"/>
      <c r="EX398" s="60"/>
      <c r="EY398" s="60"/>
      <c r="EZ398" s="60"/>
      <c r="FA398" s="60"/>
      <c r="FB398" s="60"/>
      <c r="FC398" s="60"/>
      <c r="FD398" s="60"/>
      <c r="FE398" s="60"/>
      <c r="FF398" s="60"/>
      <c r="FG398" s="60"/>
      <c r="FH398" s="60"/>
      <c r="FI398" s="60"/>
      <c r="FJ398" s="60"/>
      <c r="FK398" s="60"/>
      <c r="FL398" s="60"/>
      <c r="FM398" s="60"/>
      <c r="FN398" s="60"/>
      <c r="FO398" s="60"/>
      <c r="FP398" s="60"/>
      <c r="FQ398" s="60"/>
      <c r="FR398" s="60"/>
      <c r="FS398" s="60"/>
      <c r="FT398" s="60"/>
      <c r="FU398" s="60"/>
      <c r="FV398" s="60"/>
      <c r="FW398" s="60"/>
      <c r="FX398" s="60"/>
      <c r="FY398" s="60"/>
      <c r="FZ398" s="60"/>
      <c r="GA398" s="60"/>
      <c r="GB398" s="60"/>
      <c r="GC398" s="60"/>
      <c r="GD398" s="60"/>
      <c r="GE398" s="60"/>
      <c r="GF398" s="60"/>
      <c r="GG398" s="60"/>
      <c r="GH398" s="60"/>
      <c r="GI398" s="60"/>
      <c r="GJ398" s="60"/>
      <c r="GK398" s="60"/>
      <c r="GL398" s="60"/>
      <c r="GM398" s="60"/>
      <c r="GN398" s="60"/>
      <c r="GO398" s="60"/>
      <c r="GP398" s="60"/>
      <c r="GQ398" s="60"/>
      <c r="GR398" s="60"/>
      <c r="GS398" s="60"/>
      <c r="GT398" s="60"/>
      <c r="GU398" s="60"/>
      <c r="GV398" s="60"/>
      <c r="GW398" s="60"/>
      <c r="GX398" s="60"/>
      <c r="GY398" s="60"/>
      <c r="GZ398" s="60"/>
      <c r="HA398" s="60"/>
      <c r="HB398" s="60"/>
      <c r="HC398" s="60"/>
      <c r="HD398" s="60"/>
      <c r="HE398" s="60"/>
      <c r="HF398" s="60"/>
      <c r="HG398" s="60"/>
      <c r="HH398" s="60"/>
      <c r="HI398" s="60"/>
      <c r="HJ398" s="60"/>
      <c r="HK398" s="60"/>
      <c r="HL398" s="60"/>
      <c r="HM398" s="60"/>
      <c r="HN398" s="60"/>
      <c r="HO398" s="60"/>
    </row>
    <row r="399" spans="1:223" ht="12" customHeight="1" x14ac:dyDescent="0.35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  <c r="BE399" s="60"/>
      <c r="BF399" s="60"/>
      <c r="BG399" s="60"/>
      <c r="BH399" s="60"/>
      <c r="BI399" s="60"/>
      <c r="BJ399" s="60"/>
      <c r="BK399" s="60"/>
      <c r="BL399" s="60"/>
      <c r="BM399" s="60"/>
      <c r="BN399" s="60"/>
      <c r="BO399" s="60"/>
      <c r="BP399" s="60"/>
      <c r="BQ399" s="60"/>
      <c r="BR399" s="60"/>
      <c r="BS399" s="60"/>
      <c r="BT399" s="60"/>
      <c r="BU399" s="60"/>
      <c r="BV399" s="60"/>
      <c r="BW399" s="60"/>
      <c r="BX399" s="60"/>
      <c r="BY399" s="60"/>
      <c r="BZ399" s="60"/>
      <c r="CA399" s="60"/>
      <c r="CB399" s="60"/>
      <c r="CC399" s="60"/>
      <c r="CD399" s="60"/>
      <c r="CE399" s="60"/>
      <c r="CF399" s="60"/>
      <c r="CG399" s="60"/>
      <c r="CH399" s="60"/>
      <c r="CI399" s="60"/>
      <c r="CJ399" s="60"/>
      <c r="CK399" s="60"/>
      <c r="CL399" s="60"/>
      <c r="CM399" s="60"/>
      <c r="CN399" s="60"/>
      <c r="CO399" s="60"/>
      <c r="CP399" s="60"/>
      <c r="CQ399" s="60"/>
      <c r="CR399" s="60"/>
      <c r="CS399" s="60"/>
      <c r="CT399" s="60"/>
      <c r="CU399" s="60"/>
      <c r="CV399" s="60"/>
      <c r="CW399" s="60"/>
      <c r="CX399" s="60"/>
      <c r="CY399" s="60"/>
      <c r="CZ399" s="60"/>
      <c r="DA399" s="60"/>
      <c r="DB399" s="60"/>
      <c r="DC399" s="60"/>
      <c r="DD399" s="60"/>
      <c r="DE399" s="60"/>
      <c r="DF399" s="60"/>
      <c r="DG399" s="60"/>
      <c r="DH399" s="60"/>
      <c r="DI399" s="60"/>
      <c r="DJ399" s="60"/>
      <c r="DK399" s="60"/>
      <c r="DL399" s="60"/>
      <c r="DM399" s="60"/>
      <c r="DN399" s="60"/>
      <c r="DO399" s="60"/>
      <c r="DP399" s="60"/>
      <c r="DQ399" s="60"/>
      <c r="DR399" s="60"/>
      <c r="DS399" s="60"/>
      <c r="DT399" s="60"/>
      <c r="DU399" s="60"/>
      <c r="DV399" s="60"/>
      <c r="DW399" s="60"/>
      <c r="DX399" s="60"/>
      <c r="DY399" s="60"/>
      <c r="DZ399" s="60"/>
      <c r="EA399" s="60"/>
      <c r="EB399" s="60"/>
      <c r="EC399" s="60"/>
      <c r="ED399" s="60"/>
      <c r="EE399" s="60"/>
      <c r="EF399" s="60"/>
      <c r="EG399" s="60"/>
      <c r="EH399" s="60"/>
      <c r="EI399" s="60"/>
      <c r="EJ399" s="60"/>
      <c r="EK399" s="60"/>
      <c r="EL399" s="60"/>
      <c r="EM399" s="60"/>
      <c r="EN399" s="60"/>
      <c r="EO399" s="60"/>
      <c r="EP399" s="60"/>
      <c r="EQ399" s="60"/>
      <c r="ER399" s="60"/>
      <c r="ES399" s="60"/>
      <c r="ET399" s="60"/>
      <c r="EU399" s="60"/>
      <c r="EV399" s="60"/>
      <c r="EW399" s="60"/>
      <c r="EX399" s="60"/>
      <c r="EY399" s="60"/>
      <c r="EZ399" s="60"/>
      <c r="FA399" s="60"/>
      <c r="FB399" s="60"/>
      <c r="FC399" s="60"/>
      <c r="FD399" s="60"/>
      <c r="FE399" s="60"/>
      <c r="FF399" s="60"/>
      <c r="FG399" s="60"/>
      <c r="FH399" s="60"/>
      <c r="FI399" s="60"/>
      <c r="FJ399" s="60"/>
      <c r="FK399" s="60"/>
      <c r="FL399" s="60"/>
      <c r="FM399" s="60"/>
      <c r="FN399" s="60"/>
      <c r="FO399" s="60"/>
      <c r="FP399" s="60"/>
      <c r="FQ399" s="60"/>
      <c r="FR399" s="60"/>
      <c r="FS399" s="60"/>
      <c r="FT399" s="60"/>
      <c r="FU399" s="60"/>
      <c r="FV399" s="60"/>
      <c r="FW399" s="60"/>
      <c r="FX399" s="60"/>
      <c r="FY399" s="60"/>
      <c r="FZ399" s="60"/>
      <c r="GA399" s="60"/>
      <c r="GB399" s="60"/>
      <c r="GC399" s="60"/>
      <c r="GD399" s="60"/>
      <c r="GE399" s="60"/>
      <c r="GF399" s="60"/>
      <c r="GG399" s="60"/>
      <c r="GH399" s="60"/>
      <c r="GI399" s="60"/>
      <c r="GJ399" s="60"/>
      <c r="GK399" s="60"/>
      <c r="GL399" s="60"/>
      <c r="GM399" s="60"/>
      <c r="GN399" s="60"/>
      <c r="GO399" s="60"/>
      <c r="GP399" s="60"/>
      <c r="GQ399" s="60"/>
      <c r="GR399" s="60"/>
      <c r="GS399" s="60"/>
      <c r="GT399" s="60"/>
      <c r="GU399" s="60"/>
      <c r="GV399" s="60"/>
      <c r="GW399" s="60"/>
      <c r="GX399" s="60"/>
      <c r="GY399" s="60"/>
      <c r="GZ399" s="60"/>
      <c r="HA399" s="60"/>
      <c r="HB399" s="60"/>
      <c r="HC399" s="60"/>
      <c r="HD399" s="60"/>
      <c r="HE399" s="60"/>
      <c r="HF399" s="60"/>
      <c r="HG399" s="60"/>
      <c r="HH399" s="60"/>
      <c r="HI399" s="60"/>
      <c r="HJ399" s="60"/>
      <c r="HK399" s="60"/>
      <c r="HL399" s="60"/>
      <c r="HM399" s="60"/>
      <c r="HN399" s="60"/>
      <c r="HO399" s="60"/>
    </row>
    <row r="400" spans="1:223" ht="12" customHeight="1" x14ac:dyDescent="0.35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  <c r="BE400" s="60"/>
      <c r="BF400" s="60"/>
      <c r="BG400" s="60"/>
      <c r="BH400" s="60"/>
      <c r="BI400" s="60"/>
      <c r="BJ400" s="60"/>
      <c r="BK400" s="60"/>
      <c r="BL400" s="60"/>
      <c r="BM400" s="60"/>
      <c r="BN400" s="60"/>
      <c r="BO400" s="60"/>
      <c r="BP400" s="60"/>
      <c r="BQ400" s="60"/>
      <c r="BR400" s="60"/>
      <c r="BS400" s="60"/>
      <c r="BT400" s="60"/>
      <c r="BU400" s="60"/>
      <c r="BV400" s="60"/>
      <c r="BW400" s="60"/>
      <c r="BX400" s="60"/>
      <c r="BY400" s="60"/>
      <c r="BZ400" s="60"/>
      <c r="CA400" s="60"/>
      <c r="CB400" s="60"/>
      <c r="CC400" s="60"/>
      <c r="CD400" s="60"/>
      <c r="CE400" s="60"/>
      <c r="CF400" s="60"/>
      <c r="CG400" s="60"/>
      <c r="CH400" s="60"/>
      <c r="CI400" s="60"/>
      <c r="CJ400" s="60"/>
      <c r="CK400" s="60"/>
      <c r="CL400" s="60"/>
      <c r="CM400" s="60"/>
      <c r="CN400" s="60"/>
      <c r="CO400" s="60"/>
      <c r="CP400" s="60"/>
      <c r="CQ400" s="60"/>
      <c r="CR400" s="60"/>
      <c r="CS400" s="60"/>
      <c r="CT400" s="60"/>
      <c r="CU400" s="60"/>
      <c r="CV400" s="60"/>
      <c r="CW400" s="60"/>
      <c r="CX400" s="60"/>
      <c r="CY400" s="60"/>
      <c r="CZ400" s="60"/>
      <c r="DA400" s="60"/>
      <c r="DB400" s="60"/>
      <c r="DC400" s="60"/>
      <c r="DD400" s="60"/>
      <c r="DE400" s="60"/>
      <c r="DF400" s="60"/>
      <c r="DG400" s="60"/>
      <c r="DH400" s="60"/>
      <c r="DI400" s="60"/>
      <c r="DJ400" s="60"/>
      <c r="DK400" s="60"/>
      <c r="DL400" s="60"/>
      <c r="DM400" s="60"/>
      <c r="DN400" s="60"/>
      <c r="DO400" s="60"/>
      <c r="DP400" s="60"/>
      <c r="DQ400" s="60"/>
      <c r="DR400" s="60"/>
      <c r="DS400" s="60"/>
      <c r="DT400" s="60"/>
      <c r="DU400" s="60"/>
      <c r="DV400" s="60"/>
      <c r="DW400" s="60"/>
      <c r="DX400" s="60"/>
      <c r="DY400" s="60"/>
      <c r="DZ400" s="60"/>
      <c r="EA400" s="60"/>
      <c r="EB400" s="60"/>
      <c r="EC400" s="60"/>
      <c r="ED400" s="60"/>
      <c r="EE400" s="60"/>
      <c r="EF400" s="60"/>
      <c r="EG400" s="60"/>
      <c r="EH400" s="60"/>
      <c r="EI400" s="60"/>
      <c r="EJ400" s="60"/>
      <c r="EK400" s="60"/>
      <c r="EL400" s="60"/>
      <c r="EM400" s="60"/>
      <c r="EN400" s="60"/>
      <c r="EO400" s="60"/>
      <c r="EP400" s="60"/>
      <c r="EQ400" s="60"/>
      <c r="ER400" s="60"/>
      <c r="ES400" s="60"/>
      <c r="ET400" s="60"/>
      <c r="EU400" s="60"/>
      <c r="EV400" s="60"/>
      <c r="EW400" s="60"/>
      <c r="EX400" s="60"/>
      <c r="EY400" s="60"/>
      <c r="EZ400" s="60"/>
      <c r="FA400" s="60"/>
      <c r="FB400" s="60"/>
      <c r="FC400" s="60"/>
      <c r="FD400" s="60"/>
      <c r="FE400" s="60"/>
      <c r="FF400" s="60"/>
      <c r="FG400" s="60"/>
      <c r="FH400" s="60"/>
      <c r="FI400" s="60"/>
      <c r="FJ400" s="60"/>
      <c r="FK400" s="60"/>
      <c r="FL400" s="60"/>
      <c r="FM400" s="60"/>
      <c r="FN400" s="60"/>
      <c r="FO400" s="60"/>
      <c r="FP400" s="60"/>
      <c r="FQ400" s="60"/>
      <c r="FR400" s="60"/>
      <c r="FS400" s="60"/>
      <c r="FT400" s="60"/>
      <c r="FU400" s="60"/>
      <c r="FV400" s="60"/>
      <c r="FW400" s="60"/>
      <c r="FX400" s="60"/>
      <c r="FY400" s="60"/>
      <c r="FZ400" s="60"/>
      <c r="GA400" s="60"/>
      <c r="GB400" s="60"/>
      <c r="GC400" s="60"/>
      <c r="GD400" s="60"/>
      <c r="GE400" s="60"/>
      <c r="GF400" s="60"/>
      <c r="GG400" s="60"/>
      <c r="GH400" s="60"/>
      <c r="GI400" s="60"/>
      <c r="GJ400" s="60"/>
      <c r="GK400" s="60"/>
      <c r="GL400" s="60"/>
      <c r="GM400" s="60"/>
      <c r="GN400" s="60"/>
      <c r="GO400" s="60"/>
      <c r="GP400" s="60"/>
      <c r="GQ400" s="60"/>
      <c r="GR400" s="60"/>
      <c r="GS400" s="60"/>
      <c r="GT400" s="60"/>
      <c r="GU400" s="60"/>
      <c r="GV400" s="60"/>
      <c r="GW400" s="60"/>
      <c r="GX400" s="60"/>
      <c r="GY400" s="60"/>
      <c r="GZ400" s="60"/>
      <c r="HA400" s="60"/>
      <c r="HB400" s="60"/>
      <c r="HC400" s="60"/>
      <c r="HD400" s="60"/>
      <c r="HE400" s="60"/>
      <c r="HF400" s="60"/>
      <c r="HG400" s="60"/>
      <c r="HH400" s="60"/>
      <c r="HI400" s="60"/>
      <c r="HJ400" s="60"/>
      <c r="HK400" s="60"/>
      <c r="HL400" s="60"/>
      <c r="HM400" s="60"/>
      <c r="HN400" s="60"/>
      <c r="HO400" s="60"/>
    </row>
    <row r="401" spans="1:223" ht="12" customHeight="1" x14ac:dyDescent="0.35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  <c r="BE401" s="60"/>
      <c r="BF401" s="60"/>
      <c r="BG401" s="60"/>
      <c r="BH401" s="60"/>
      <c r="BI401" s="60"/>
      <c r="BJ401" s="60"/>
      <c r="BK401" s="60"/>
      <c r="BL401" s="60"/>
      <c r="BM401" s="60"/>
      <c r="BN401" s="60"/>
      <c r="BO401" s="60"/>
      <c r="BP401" s="60"/>
      <c r="BQ401" s="60"/>
      <c r="BR401" s="60"/>
      <c r="BS401" s="60"/>
      <c r="BT401" s="60"/>
      <c r="BU401" s="60"/>
      <c r="BV401" s="60"/>
      <c r="BW401" s="60"/>
      <c r="BX401" s="60"/>
      <c r="BY401" s="60"/>
      <c r="BZ401" s="60"/>
      <c r="CA401" s="60"/>
      <c r="CB401" s="60"/>
      <c r="CC401" s="60"/>
      <c r="CD401" s="60"/>
      <c r="CE401" s="60"/>
      <c r="CF401" s="60"/>
      <c r="CG401" s="60"/>
      <c r="CH401" s="60"/>
      <c r="CI401" s="60"/>
      <c r="CJ401" s="60"/>
      <c r="CK401" s="60"/>
      <c r="CL401" s="60"/>
      <c r="CM401" s="60"/>
      <c r="CN401" s="60"/>
      <c r="CO401" s="60"/>
      <c r="CP401" s="60"/>
      <c r="CQ401" s="60"/>
      <c r="CR401" s="60"/>
      <c r="CS401" s="60"/>
      <c r="CT401" s="60"/>
      <c r="CU401" s="60"/>
      <c r="CV401" s="60"/>
      <c r="CW401" s="60"/>
      <c r="CX401" s="60"/>
      <c r="CY401" s="60"/>
      <c r="CZ401" s="60"/>
      <c r="DA401" s="60"/>
      <c r="DB401" s="60"/>
      <c r="DC401" s="60"/>
      <c r="DD401" s="60"/>
      <c r="DE401" s="60"/>
      <c r="DF401" s="60"/>
      <c r="DG401" s="60"/>
      <c r="DH401" s="60"/>
      <c r="DI401" s="60"/>
      <c r="DJ401" s="60"/>
      <c r="DK401" s="60"/>
      <c r="DL401" s="60"/>
      <c r="DM401" s="60"/>
      <c r="DN401" s="60"/>
      <c r="DO401" s="60"/>
      <c r="DP401" s="60"/>
      <c r="DQ401" s="60"/>
      <c r="DR401" s="60"/>
      <c r="DS401" s="60"/>
      <c r="DT401" s="60"/>
      <c r="DU401" s="60"/>
      <c r="DV401" s="60"/>
      <c r="DW401" s="60"/>
      <c r="DX401" s="60"/>
      <c r="DY401" s="60"/>
      <c r="DZ401" s="60"/>
      <c r="EA401" s="60"/>
      <c r="EB401" s="60"/>
      <c r="EC401" s="60"/>
      <c r="ED401" s="60"/>
      <c r="EE401" s="60"/>
      <c r="EF401" s="60"/>
      <c r="EG401" s="60"/>
      <c r="EH401" s="60"/>
      <c r="EI401" s="60"/>
      <c r="EJ401" s="60"/>
      <c r="EK401" s="60"/>
      <c r="EL401" s="60"/>
      <c r="EM401" s="60"/>
      <c r="EN401" s="60"/>
      <c r="EO401" s="60"/>
      <c r="EP401" s="60"/>
      <c r="EQ401" s="60"/>
      <c r="ER401" s="60"/>
      <c r="ES401" s="60"/>
      <c r="ET401" s="60"/>
      <c r="EU401" s="60"/>
      <c r="EV401" s="60"/>
      <c r="EW401" s="60"/>
      <c r="EX401" s="60"/>
      <c r="EY401" s="60"/>
      <c r="EZ401" s="60"/>
      <c r="FA401" s="60"/>
      <c r="FB401" s="60"/>
      <c r="FC401" s="60"/>
      <c r="FD401" s="60"/>
      <c r="FE401" s="60"/>
      <c r="FF401" s="60"/>
      <c r="FG401" s="60"/>
      <c r="FH401" s="60"/>
      <c r="FI401" s="60"/>
      <c r="FJ401" s="60"/>
      <c r="FK401" s="60"/>
      <c r="FL401" s="60"/>
      <c r="FM401" s="60"/>
      <c r="FN401" s="60"/>
      <c r="FO401" s="60"/>
      <c r="FP401" s="60"/>
      <c r="FQ401" s="60"/>
      <c r="FR401" s="60"/>
      <c r="FS401" s="60"/>
      <c r="FT401" s="60"/>
      <c r="FU401" s="60"/>
      <c r="FV401" s="60"/>
      <c r="FW401" s="60"/>
      <c r="FX401" s="60"/>
      <c r="FY401" s="60"/>
      <c r="FZ401" s="60"/>
      <c r="GA401" s="60"/>
      <c r="GB401" s="60"/>
      <c r="GC401" s="60"/>
      <c r="GD401" s="60"/>
      <c r="GE401" s="60"/>
      <c r="GF401" s="60"/>
      <c r="GG401" s="60"/>
      <c r="GH401" s="60"/>
      <c r="GI401" s="60"/>
      <c r="GJ401" s="60"/>
      <c r="GK401" s="60"/>
      <c r="GL401" s="60"/>
      <c r="GM401" s="60"/>
      <c r="GN401" s="60"/>
      <c r="GO401" s="60"/>
      <c r="GP401" s="60"/>
      <c r="GQ401" s="60"/>
      <c r="GR401" s="60"/>
      <c r="GS401" s="60"/>
      <c r="GT401" s="60"/>
      <c r="GU401" s="60"/>
      <c r="GV401" s="60"/>
      <c r="GW401" s="60"/>
      <c r="GX401" s="60"/>
      <c r="GY401" s="60"/>
      <c r="GZ401" s="60"/>
      <c r="HA401" s="60"/>
      <c r="HB401" s="60"/>
      <c r="HC401" s="60"/>
      <c r="HD401" s="60"/>
      <c r="HE401" s="60"/>
      <c r="HF401" s="60"/>
      <c r="HG401" s="60"/>
      <c r="HH401" s="60"/>
      <c r="HI401" s="60"/>
      <c r="HJ401" s="60"/>
      <c r="HK401" s="60"/>
      <c r="HL401" s="60"/>
      <c r="HM401" s="60"/>
      <c r="HN401" s="60"/>
      <c r="HO401" s="60"/>
    </row>
  </sheetData>
  <mergeCells count="41">
    <mergeCell ref="A324:C324"/>
    <mergeCell ref="A328:C328"/>
    <mergeCell ref="A336:B336"/>
    <mergeCell ref="A337:B337"/>
    <mergeCell ref="A338:B338"/>
    <mergeCell ref="A329:B329"/>
    <mergeCell ref="A330:B330"/>
    <mergeCell ref="A331:B331"/>
    <mergeCell ref="A332:B332"/>
    <mergeCell ref="A333:B333"/>
    <mergeCell ref="A334:B334"/>
    <mergeCell ref="A335:B335"/>
    <mergeCell ref="A28:D28"/>
    <mergeCell ref="A29:D29"/>
    <mergeCell ref="A56:E56"/>
    <mergeCell ref="A57:E57"/>
    <mergeCell ref="A320:C320"/>
    <mergeCell ref="A15:K16"/>
    <mergeCell ref="A18:D18"/>
    <mergeCell ref="A10:B10"/>
    <mergeCell ref="A11:B11"/>
    <mergeCell ref="D11:E11"/>
    <mergeCell ref="A12:B12"/>
    <mergeCell ref="D12:E12"/>
    <mergeCell ref="A13:B13"/>
    <mergeCell ref="D13:E13"/>
    <mergeCell ref="A9:B9"/>
    <mergeCell ref="D9:E9"/>
    <mergeCell ref="G9:H9"/>
    <mergeCell ref="D10:E10"/>
    <mergeCell ref="G13:H13"/>
    <mergeCell ref="A4:B4"/>
    <mergeCell ref="A7:D7"/>
    <mergeCell ref="A8:B8"/>
    <mergeCell ref="D8:E8"/>
    <mergeCell ref="G8:H8"/>
    <mergeCell ref="A1:K1"/>
    <mergeCell ref="A2:B2"/>
    <mergeCell ref="C2:F2"/>
    <mergeCell ref="A3:B3"/>
    <mergeCell ref="C3:F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Dataset MAMBO</vt:lpstr>
      <vt:lpstr>SoloDatiCorrSonde 2015-2019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Urbini</dc:creator>
  <cp:lastModifiedBy>Michele Giani</cp:lastModifiedBy>
  <dcterms:created xsi:type="dcterms:W3CDTF">2019-03-07T15:06:26Z</dcterms:created>
  <dcterms:modified xsi:type="dcterms:W3CDTF">2025-05-09T04:30:35Z</dcterms:modified>
</cp:coreProperties>
</file>