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86a648607c2086a/Dokumenter/HULEN/Oversikter/"/>
    </mc:Choice>
  </mc:AlternateContent>
  <xr:revisionPtr revIDLastSave="1084" documentId="11_F25DC773A252ABDACC1048E3F91A61265ADE58F8" xr6:coauthVersionLast="47" xr6:coauthVersionMax="47" xr10:uidLastSave="{4147E283-2940-4BFD-90EE-CCE3F59F3DF6}"/>
  <bookViews>
    <workbookView xWindow="-110" yWindow="-110" windowWidth="19420" windowHeight="10300" activeTab="1" xr2:uid="{00000000-000D-0000-FFFF-FFFF00000000}"/>
  </bookViews>
  <sheets>
    <sheet name="Data" sheetId="1" r:id="rId1"/>
    <sheet name="Tall og analyse" sheetId="2" r:id="rId2"/>
    <sheet name="Tanker" sheetId="3" r:id="rId3"/>
  </sheets>
  <definedNames>
    <definedName name="_xlnm._FilterDatabase" localSheetId="0" hidden="1">Data!$D$2:$D$128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S28" i="2" l="1"/>
  <c r="S29" i="2"/>
  <c r="W29" i="2"/>
  <c r="V29" i="2"/>
  <c r="M29" i="2"/>
  <c r="K29" i="2"/>
  <c r="I29" i="2"/>
  <c r="I28" i="2"/>
  <c r="K28" i="2" s="1"/>
  <c r="W28" i="2" s="1"/>
  <c r="M28" i="2" l="1"/>
  <c r="V28" i="2"/>
  <c r="S14" i="2" l="1"/>
  <c r="S13" i="2"/>
  <c r="S4" i="2"/>
  <c r="S5" i="2"/>
  <c r="S6" i="2"/>
  <c r="S7" i="2"/>
  <c r="S8" i="2"/>
  <c r="S9" i="2"/>
  <c r="S10" i="2"/>
  <c r="S11" i="2"/>
  <c r="S12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3" i="2"/>
  <c r="S2" i="2"/>
  <c r="I4" i="2"/>
  <c r="K4" i="2" s="1"/>
  <c r="M4" i="2" s="1"/>
  <c r="I5" i="2"/>
  <c r="K5" i="2" s="1"/>
  <c r="M5" i="2" s="1"/>
  <c r="I6" i="2"/>
  <c r="K6" i="2" s="1"/>
  <c r="M6" i="2" s="1"/>
  <c r="I7" i="2"/>
  <c r="K7" i="2" s="1"/>
  <c r="M7" i="2" s="1"/>
  <c r="I8" i="2"/>
  <c r="K8" i="2" s="1"/>
  <c r="M8" i="2" s="1"/>
  <c r="I9" i="2"/>
  <c r="K9" i="2" s="1"/>
  <c r="M9" i="2" s="1"/>
  <c r="I10" i="2"/>
  <c r="K10" i="2" s="1"/>
  <c r="M10" i="2" s="1"/>
  <c r="I11" i="2"/>
  <c r="K11" i="2" s="1"/>
  <c r="M11" i="2" s="1"/>
  <c r="K12" i="2"/>
  <c r="M12" i="2" s="1"/>
  <c r="I13" i="2"/>
  <c r="K13" i="2" s="1"/>
  <c r="M13" i="2" s="1"/>
  <c r="I14" i="2"/>
  <c r="K14" i="2" s="1"/>
  <c r="M14" i="2" s="1"/>
  <c r="I15" i="2"/>
  <c r="K15" i="2" s="1"/>
  <c r="M15" i="2" s="1"/>
  <c r="I16" i="2"/>
  <c r="K16" i="2" s="1"/>
  <c r="M16" i="2" s="1"/>
  <c r="I17" i="2"/>
  <c r="K17" i="2" s="1"/>
  <c r="M17" i="2" s="1"/>
  <c r="I18" i="2"/>
  <c r="K18" i="2" s="1"/>
  <c r="V18" i="2" s="1"/>
  <c r="I19" i="2"/>
  <c r="K19" i="2" s="1"/>
  <c r="M19" i="2" s="1"/>
  <c r="I20" i="2"/>
  <c r="K20" i="2" s="1"/>
  <c r="M20" i="2" s="1"/>
  <c r="I21" i="2"/>
  <c r="K21" i="2" s="1"/>
  <c r="M21" i="2" s="1"/>
  <c r="I22" i="2"/>
  <c r="K22" i="2" s="1"/>
  <c r="M22" i="2" s="1"/>
  <c r="I23" i="2"/>
  <c r="K23" i="2" s="1"/>
  <c r="M23" i="2" s="1"/>
  <c r="I24" i="2"/>
  <c r="K24" i="2" s="1"/>
  <c r="M24" i="2" s="1"/>
  <c r="I25" i="2"/>
  <c r="K25" i="2" s="1"/>
  <c r="I26" i="2"/>
  <c r="K26" i="2" s="1"/>
  <c r="M26" i="2" s="1"/>
  <c r="I27" i="2"/>
  <c r="K27" i="2" s="1"/>
  <c r="M27" i="2" s="1"/>
  <c r="I30" i="2"/>
  <c r="K30" i="2" s="1"/>
  <c r="M30" i="2" s="1"/>
  <c r="I31" i="2"/>
  <c r="K31" i="2" s="1"/>
  <c r="M31" i="2" s="1"/>
  <c r="I32" i="2"/>
  <c r="K32" i="2" s="1"/>
  <c r="M32" i="2" s="1"/>
  <c r="I33" i="2"/>
  <c r="K33" i="2" s="1"/>
  <c r="M33" i="2" s="1"/>
  <c r="I34" i="2"/>
  <c r="K34" i="2" s="1"/>
  <c r="M34" i="2" s="1"/>
  <c r="I35" i="2"/>
  <c r="K35" i="2" s="1"/>
  <c r="M35" i="2" s="1"/>
  <c r="I36" i="2"/>
  <c r="K36" i="2" s="1"/>
  <c r="M36" i="2" s="1"/>
  <c r="I37" i="2"/>
  <c r="K37" i="2" s="1"/>
  <c r="M37" i="2" s="1"/>
  <c r="I38" i="2"/>
  <c r="K38" i="2" s="1"/>
  <c r="M38" i="2" s="1"/>
  <c r="I39" i="2"/>
  <c r="K39" i="2" s="1"/>
  <c r="M39" i="2" s="1"/>
  <c r="I40" i="2"/>
  <c r="K40" i="2" s="1"/>
  <c r="M40" i="2" s="1"/>
  <c r="I41" i="2"/>
  <c r="K41" i="2" s="1"/>
  <c r="M41" i="2" s="1"/>
  <c r="I42" i="2"/>
  <c r="K42" i="2" s="1"/>
  <c r="M42" i="2" s="1"/>
  <c r="I43" i="2"/>
  <c r="K43" i="2" s="1"/>
  <c r="M43" i="2" s="1"/>
  <c r="I44" i="2"/>
  <c r="K44" i="2" s="1"/>
  <c r="M44" i="2" s="1"/>
  <c r="I45" i="2"/>
  <c r="K45" i="2" s="1"/>
  <c r="M45" i="2" s="1"/>
  <c r="I46" i="2"/>
  <c r="K46" i="2" s="1"/>
  <c r="M46" i="2" s="1"/>
  <c r="I47" i="2"/>
  <c r="K47" i="2" s="1"/>
  <c r="M47" i="2" s="1"/>
  <c r="I48" i="2"/>
  <c r="K48" i="2" s="1"/>
  <c r="M48" i="2" s="1"/>
  <c r="I49" i="2"/>
  <c r="K49" i="2" s="1"/>
  <c r="M49" i="2" s="1"/>
  <c r="I50" i="2"/>
  <c r="K50" i="2" s="1"/>
  <c r="M50" i="2" s="1"/>
  <c r="I51" i="2"/>
  <c r="K51" i="2" s="1"/>
  <c r="M51" i="2" s="1"/>
  <c r="I52" i="2"/>
  <c r="K52" i="2" s="1"/>
  <c r="M52" i="2" s="1"/>
  <c r="I53" i="2"/>
  <c r="K53" i="2" s="1"/>
  <c r="M53" i="2" s="1"/>
  <c r="I54" i="2"/>
  <c r="K54" i="2" s="1"/>
  <c r="M54" i="2" s="1"/>
  <c r="I55" i="2"/>
  <c r="K55" i="2" s="1"/>
  <c r="M55" i="2" s="1"/>
  <c r="I56" i="2"/>
  <c r="K56" i="2" s="1"/>
  <c r="M56" i="2" s="1"/>
  <c r="I57" i="2"/>
  <c r="K57" i="2" s="1"/>
  <c r="M57" i="2" s="1"/>
  <c r="I58" i="2"/>
  <c r="K58" i="2" s="1"/>
  <c r="M58" i="2" s="1"/>
  <c r="I59" i="2"/>
  <c r="K59" i="2" s="1"/>
  <c r="M59" i="2" s="1"/>
  <c r="I60" i="2"/>
  <c r="K60" i="2" s="1"/>
  <c r="M60" i="2" s="1"/>
  <c r="I61" i="2"/>
  <c r="K61" i="2" s="1"/>
  <c r="M61" i="2" s="1"/>
  <c r="I62" i="2"/>
  <c r="K62" i="2" s="1"/>
  <c r="M62" i="2" s="1"/>
  <c r="I63" i="2"/>
  <c r="K63" i="2" s="1"/>
  <c r="M63" i="2" s="1"/>
  <c r="I64" i="2"/>
  <c r="K64" i="2" s="1"/>
  <c r="M64" i="2" s="1"/>
  <c r="I3" i="2"/>
  <c r="K3" i="2" s="1"/>
  <c r="M3" i="2" s="1"/>
  <c r="I2" i="2"/>
  <c r="K2" i="2" s="1"/>
  <c r="M2" i="2" s="1"/>
  <c r="M25" i="2" l="1"/>
  <c r="Y25" i="2"/>
  <c r="W17" i="2"/>
  <c r="Y18" i="2"/>
  <c r="M18" i="2"/>
  <c r="W51" i="2"/>
  <c r="W35" i="2"/>
  <c r="W27" i="2"/>
  <c r="W8" i="2"/>
  <c r="W5" i="2"/>
  <c r="W59" i="2"/>
  <c r="W63" i="2"/>
  <c r="W42" i="2"/>
  <c r="W18" i="2"/>
  <c r="W39" i="2"/>
  <c r="W13" i="2"/>
  <c r="W58" i="2"/>
  <c r="W55" i="2"/>
  <c r="W34" i="2"/>
  <c r="W9" i="2"/>
  <c r="W31" i="2"/>
  <c r="W50" i="2"/>
  <c r="W26" i="2"/>
  <c r="W47" i="2"/>
  <c r="V2" i="2"/>
  <c r="W43" i="2"/>
  <c r="W21" i="2"/>
  <c r="W22" i="2"/>
  <c r="V63" i="2"/>
  <c r="V59" i="2"/>
  <c r="V55" i="2"/>
  <c r="V51" i="2"/>
  <c r="V47" i="2"/>
  <c r="V43" i="2"/>
  <c r="V39" i="2"/>
  <c r="V35" i="2"/>
  <c r="V31" i="2"/>
  <c r="V27" i="2"/>
  <c r="V22" i="2"/>
  <c r="V13" i="2"/>
  <c r="V9" i="2"/>
  <c r="V5" i="2"/>
  <c r="W2" i="2"/>
  <c r="V62" i="2"/>
  <c r="V58" i="2"/>
  <c r="V54" i="2"/>
  <c r="V50" i="2"/>
  <c r="V46" i="2"/>
  <c r="V42" i="2"/>
  <c r="V38" i="2"/>
  <c r="V34" i="2"/>
  <c r="V30" i="2"/>
  <c r="V26" i="2"/>
  <c r="V21" i="2"/>
  <c r="V17" i="2"/>
  <c r="V12" i="2"/>
  <c r="V8" i="2"/>
  <c r="V4" i="2"/>
  <c r="W54" i="2"/>
  <c r="W46" i="2"/>
  <c r="W38" i="2"/>
  <c r="W4" i="2"/>
  <c r="V3" i="2"/>
  <c r="W61" i="2"/>
  <c r="W57" i="2"/>
  <c r="W53" i="2"/>
  <c r="W49" i="2"/>
  <c r="W45" i="2"/>
  <c r="W41" i="2"/>
  <c r="W37" i="2"/>
  <c r="W33" i="2"/>
  <c r="W24" i="2"/>
  <c r="W20" i="2"/>
  <c r="W16" i="2"/>
  <c r="W11" i="2"/>
  <c r="W7" i="2"/>
  <c r="V15" i="2"/>
  <c r="W30" i="2"/>
  <c r="W12" i="2"/>
  <c r="W3" i="2"/>
  <c r="V61" i="2"/>
  <c r="V57" i="2"/>
  <c r="V53" i="2"/>
  <c r="V49" i="2"/>
  <c r="V45" i="2"/>
  <c r="V41" i="2"/>
  <c r="V37" i="2"/>
  <c r="V33" i="2"/>
  <c r="V24" i="2"/>
  <c r="V20" i="2"/>
  <c r="V16" i="2"/>
  <c r="V11" i="2"/>
  <c r="V7" i="2"/>
  <c r="W15" i="2"/>
  <c r="W64" i="2"/>
  <c r="W60" i="2"/>
  <c r="W56" i="2"/>
  <c r="W52" i="2"/>
  <c r="W48" i="2"/>
  <c r="W44" i="2"/>
  <c r="W40" i="2"/>
  <c r="W36" i="2"/>
  <c r="W32" i="2"/>
  <c r="W23" i="2"/>
  <c r="W19" i="2"/>
  <c r="W14" i="2"/>
  <c r="W10" i="2"/>
  <c r="W6" i="2"/>
  <c r="W62" i="2"/>
  <c r="V64" i="2"/>
  <c r="V60" i="2"/>
  <c r="V56" i="2"/>
  <c r="V52" i="2"/>
  <c r="V48" i="2"/>
  <c r="V44" i="2"/>
  <c r="V40" i="2"/>
  <c r="V36" i="2"/>
  <c r="V32" i="2"/>
  <c r="V23" i="2"/>
  <c r="V19" i="2"/>
  <c r="V14" i="2"/>
  <c r="V10" i="2"/>
  <c r="V6" i="2"/>
  <c r="W25" i="2"/>
  <c r="V25" i="2"/>
</calcChain>
</file>

<file path=xl/sharedStrings.xml><?xml version="1.0" encoding="utf-8"?>
<sst xmlns="http://schemas.openxmlformats.org/spreadsheetml/2006/main" count="568" uniqueCount="237">
  <si>
    <t>Januar</t>
  </si>
  <si>
    <t>Inntekter</t>
  </si>
  <si>
    <t>lør</t>
  </si>
  <si>
    <t>DJ</t>
  </si>
  <si>
    <t>Fyll Tankene</t>
  </si>
  <si>
    <t>tor</t>
  </si>
  <si>
    <t>konsert</t>
  </si>
  <si>
    <t>Årabrot + Karin Park</t>
  </si>
  <si>
    <t>fre</t>
  </si>
  <si>
    <t>Black Friday</t>
  </si>
  <si>
    <t>Contorted + Horrifier</t>
  </si>
  <si>
    <t>leie</t>
  </si>
  <si>
    <t>Jungelfest (leie)</t>
  </si>
  <si>
    <t>Kryptograf + Saint Karloff</t>
  </si>
  <si>
    <t>Candlelit Cave</t>
  </si>
  <si>
    <t>ons</t>
  </si>
  <si>
    <t>Intern</t>
  </si>
  <si>
    <t>Åpen hule</t>
  </si>
  <si>
    <t>Februar</t>
  </si>
  <si>
    <t>Funk Around The Globe</t>
  </si>
  <si>
    <t>Slaughterhead + Rioter + Second Chance</t>
  </si>
  <si>
    <t>Ratthew + supp: Bold Common</t>
  </si>
  <si>
    <t>Leie / torsdagsrock</t>
  </si>
  <si>
    <t>AKKS Torsdagsrock: Døgn + Jeki (leie)</t>
  </si>
  <si>
    <t>Atari + supp: Engebret</t>
  </si>
  <si>
    <t>Bursdagsfestivalen (leie)</t>
  </si>
  <si>
    <t>Nostalgi</t>
  </si>
  <si>
    <t>Strange Horizon + Plog + Psychedelic Witchcult</t>
  </si>
  <si>
    <t>Dr. Flex + supp: Inmains + Goatmilker</t>
  </si>
  <si>
    <t>Internfest - piratversjon</t>
  </si>
  <si>
    <t>Von Hurts + Needlepoint</t>
  </si>
  <si>
    <t>Von Krogh + supp: Sparkesykkel</t>
  </si>
  <si>
    <t>RockFest 2024: Aura, Zlist, Leper Messiah, Grinner</t>
  </si>
  <si>
    <t>Rural Tapes</t>
  </si>
  <si>
    <t>Mars</t>
  </si>
  <si>
    <t>Håndgemeng + Astronautist</t>
  </si>
  <si>
    <t>Fangst (leie)</t>
  </si>
  <si>
    <t>Das Body</t>
  </si>
  <si>
    <t>Heave Blood And Die</t>
  </si>
  <si>
    <t>Bare Egil Band</t>
  </si>
  <si>
    <t>søn</t>
  </si>
  <si>
    <t>Afsky + supp: Heimland</t>
  </si>
  <si>
    <t>Torsdagsrock</t>
  </si>
  <si>
    <t>Torsdagsrock: Noroff Edition</t>
  </si>
  <si>
    <t>BÅÅÅV + Pornofilm</t>
  </si>
  <si>
    <t>Tidstyv + supp: Astroturf</t>
  </si>
  <si>
    <t>Danko Jones (leie)</t>
  </si>
  <si>
    <t>Internfest</t>
  </si>
  <si>
    <t>Of All Things + In Doubt</t>
  </si>
  <si>
    <t>Bombers (leie)</t>
  </si>
  <si>
    <t>Cozy Vintage</t>
  </si>
  <si>
    <t>April</t>
  </si>
  <si>
    <t>Britain Calling</t>
  </si>
  <si>
    <t>Eie + The Real Jobs</t>
  </si>
  <si>
    <t>Enrapture + Sundrowned</t>
  </si>
  <si>
    <t>Svart Marked</t>
  </si>
  <si>
    <t>tir</t>
  </si>
  <si>
    <t>Blot</t>
  </si>
  <si>
    <t>leie / Torsdagsrock</t>
  </si>
  <si>
    <t>UFLAKKS Torsdagsrock (Hudkreft + Twisted Days)</t>
  </si>
  <si>
    <t>Bokassa + supp: Håndgemeng og Ribozyme</t>
  </si>
  <si>
    <t>Lumsk + HIN</t>
  </si>
  <si>
    <t>Internfestivalen</t>
  </si>
  <si>
    <t>Nostalgi 90s</t>
  </si>
  <si>
    <t>Barren Womb + supp: SPLIT//BITE</t>
  </si>
  <si>
    <t>Lørdag dag: Platemesse</t>
  </si>
  <si>
    <t>Lørdag kveld: VIKING_DEATH_TRAP.EXE</t>
  </si>
  <si>
    <t>Hulofilm</t>
  </si>
  <si>
    <t>annet</t>
  </si>
  <si>
    <t>Tunnelmaling</t>
  </si>
  <si>
    <t>Inculted + Sovereign + supp: Contorted</t>
  </si>
  <si>
    <t>The Impossible Green + supp: Helmet Hill + Oda Trøen</t>
  </si>
  <si>
    <t>Mai</t>
  </si>
  <si>
    <t>Grim Pil</t>
  </si>
  <si>
    <t>Full Earth + Fintellergrovt</t>
  </si>
  <si>
    <t>Fana FHS (leie)</t>
  </si>
  <si>
    <t>Diskopunk</t>
  </si>
  <si>
    <t>GrotteGoth</t>
  </si>
  <si>
    <t>De Musikalske Dvergene + supp: Søstrene Migrene</t>
  </si>
  <si>
    <t>17. mai feiring, Hulen 50 år!</t>
  </si>
  <si>
    <t>Magic: The Gathering</t>
  </si>
  <si>
    <t>Funk Around the Globe</t>
  </si>
  <si>
    <t>The Big Rip + Bong Voyage</t>
  </si>
  <si>
    <t>Kal-El</t>
  </si>
  <si>
    <t>Hulofilm/spillkveld</t>
  </si>
  <si>
    <t>Panopticon</t>
  </si>
  <si>
    <t>Uncanny (leie)</t>
  </si>
  <si>
    <t>Juni</t>
  </si>
  <si>
    <t>Nimrodel + Gjenferd + Strange Horizon</t>
  </si>
  <si>
    <t>Legmode + Oddny</t>
  </si>
  <si>
    <t>Tusmørke + supp: Metusalem</t>
  </si>
  <si>
    <t>Tøm Tankene</t>
  </si>
  <si>
    <t>August</t>
  </si>
  <si>
    <t>Fyll Hodets Tanker</t>
  </si>
  <si>
    <t>man</t>
  </si>
  <si>
    <t>Singstar og Slush HF</t>
  </si>
  <si>
    <t>Singstar og Slush SV og KMD</t>
  </si>
  <si>
    <t>Åpen Hule</t>
  </si>
  <si>
    <t>Benji og Banden + The Bundy Bunch</t>
  </si>
  <si>
    <t>Bold Common + DJ Ray</t>
  </si>
  <si>
    <t>Lørdag dag: Pamp</t>
  </si>
  <si>
    <t>Chris Holmes (40 years og WASP)</t>
  </si>
  <si>
    <t>Nostalgi Y2K</t>
  </si>
  <si>
    <t>Evig Ferie + Fløi</t>
  </si>
  <si>
    <t>September</t>
  </si>
  <si>
    <t>Sammen infodag for studentorg.</t>
  </si>
  <si>
    <t>Agent Steel</t>
  </si>
  <si>
    <t>Beinkjør + supp: Payphones</t>
  </si>
  <si>
    <t>Maktkamp + Oberst</t>
  </si>
  <si>
    <t>404: Brettspillkveld</t>
  </si>
  <si>
    <t>Ocean of Lotio + supp: Failed Atheletes</t>
  </si>
  <si>
    <t>Blodhemn + Nifrost + Skuld</t>
  </si>
  <si>
    <t>Internfest: 70s</t>
  </si>
  <si>
    <t>Torsdagsrock: Zafari + Cranium + Strandkaien</t>
  </si>
  <si>
    <t>Nostalgi 80s</t>
  </si>
  <si>
    <t>Nea &amp; The Regulars + Ann Weberg</t>
  </si>
  <si>
    <t>Once Awake + supp: Charlet</t>
  </si>
  <si>
    <t>Dunbarrow + supp: Bong Voyage</t>
  </si>
  <si>
    <t>Fattern + supp: DJ Krogh + Vestlandets Tannkrem</t>
  </si>
  <si>
    <t>Oktober</t>
  </si>
  <si>
    <t>Torsdagsrock: Töddla + Cuddles + The Mahir Haque Project</t>
  </si>
  <si>
    <t xml:space="preserve">Blomst + supp: Yesterdaze </t>
  </si>
  <si>
    <t>MiO + supp: Hin</t>
  </si>
  <si>
    <t>Drongo + supp: Doglover95</t>
  </si>
  <si>
    <t>Villskudd + supp: Flanell</t>
  </si>
  <si>
    <t>Theodor Lucero + Bellefolie + supp: Embla</t>
  </si>
  <si>
    <t>Internfest: for a few beers more</t>
  </si>
  <si>
    <t>ROCKOUT: Cadaver + Uhyre</t>
  </si>
  <si>
    <t xml:space="preserve">ROCKOUT: Storm + Kingseeker + Beyond the Barricade </t>
  </si>
  <si>
    <t>ROCKOUT: Brutal Kuk + BRÆKKÆKKEL</t>
  </si>
  <si>
    <t>ROCKOUT: Skjenk + Glasgow Kiss</t>
  </si>
  <si>
    <t>ROCKOUT: Rosa Faenskap + Scampi Chips, Dip &amp; Campari</t>
  </si>
  <si>
    <t>ROCKOUT: Shining + Agabas</t>
  </si>
  <si>
    <t>ROCKOUT: Svart Marked (leie)</t>
  </si>
  <si>
    <t>Dag</t>
  </si>
  <si>
    <t>Dato</t>
  </si>
  <si>
    <t>Arrangement</t>
  </si>
  <si>
    <t>BLOT (leie)</t>
  </si>
  <si>
    <t>Teknikere</t>
  </si>
  <si>
    <t>Hotell</t>
  </si>
  <si>
    <t>Billettinntekt</t>
  </si>
  <si>
    <t>Hoved-kostnader</t>
  </si>
  <si>
    <t>Deknikngs-bidrag</t>
  </si>
  <si>
    <t>Stud.</t>
  </si>
  <si>
    <t>Gjes.</t>
  </si>
  <si>
    <t>Inte.</t>
  </si>
  <si>
    <t>Honorar</t>
  </si>
  <si>
    <t>18.01</t>
  </si>
  <si>
    <t>20.01</t>
  </si>
  <si>
    <t>26.01</t>
  </si>
  <si>
    <t>27.01</t>
  </si>
  <si>
    <t>09.02</t>
  </si>
  <si>
    <t>03.02</t>
  </si>
  <si>
    <t>02.02</t>
  </si>
  <si>
    <t>16.02</t>
  </si>
  <si>
    <t>17.02</t>
  </si>
  <si>
    <t>22.02</t>
  </si>
  <si>
    <t>23.02</t>
  </si>
  <si>
    <t>24.02</t>
  </si>
  <si>
    <t>29.02</t>
  </si>
  <si>
    <t>01.03</t>
  </si>
  <si>
    <t>07.03</t>
  </si>
  <si>
    <t>08.03</t>
  </si>
  <si>
    <t>09.03</t>
  </si>
  <si>
    <t>10.03</t>
  </si>
  <si>
    <t>15.03</t>
  </si>
  <si>
    <t>16.03</t>
  </si>
  <si>
    <t>22.03</t>
  </si>
  <si>
    <t>05.04</t>
  </si>
  <si>
    <t>06.04</t>
  </si>
  <si>
    <t>13.04</t>
  </si>
  <si>
    <t>12.04</t>
  </si>
  <si>
    <t>19.04</t>
  </si>
  <si>
    <t>20.04</t>
  </si>
  <si>
    <t>26.04</t>
  </si>
  <si>
    <t>27.04</t>
  </si>
  <si>
    <t>02.05</t>
  </si>
  <si>
    <t>03.05</t>
  </si>
  <si>
    <t>09.05</t>
  </si>
  <si>
    <t>11.05</t>
  </si>
  <si>
    <t>24.05</t>
  </si>
  <si>
    <t>25.05</t>
  </si>
  <si>
    <t>30.05</t>
  </si>
  <si>
    <t>01.06</t>
  </si>
  <si>
    <t>06.06</t>
  </si>
  <si>
    <t>07.06</t>
  </si>
  <si>
    <t>22.08</t>
  </si>
  <si>
    <t>23.08</t>
  </si>
  <si>
    <t>29.08</t>
  </si>
  <si>
    <t>31.08</t>
  </si>
  <si>
    <t>05.09</t>
  </si>
  <si>
    <t>06.09</t>
  </si>
  <si>
    <t>07.09</t>
  </si>
  <si>
    <t>13.09</t>
  </si>
  <si>
    <t>14.09</t>
  </si>
  <si>
    <t>21.09</t>
  </si>
  <si>
    <t>26.09</t>
  </si>
  <si>
    <t>27.09</t>
  </si>
  <si>
    <t>28.09</t>
  </si>
  <si>
    <t>04.10</t>
  </si>
  <si>
    <t>05.10</t>
  </si>
  <si>
    <t>10.10</t>
  </si>
  <si>
    <t>11.10</t>
  </si>
  <si>
    <t>12.10</t>
  </si>
  <si>
    <t>17.10</t>
  </si>
  <si>
    <t>18.10</t>
  </si>
  <si>
    <t>19.10</t>
  </si>
  <si>
    <t>24.10</t>
  </si>
  <si>
    <t>25.10</t>
  </si>
  <si>
    <t>26.10</t>
  </si>
  <si>
    <t>Bill.inn. % av kostnader</t>
  </si>
  <si>
    <t>Totale arr.kostnader</t>
  </si>
  <si>
    <t>Andre arr.kostnader</t>
  </si>
  <si>
    <t>Inkl. break</t>
  </si>
  <si>
    <t>Bør vi ha en "minstepris" for billetter, i den forstand at X antall studentbilletter kreves for break, og Y antall ordinærbilletter kreves for break?</t>
  </si>
  <si>
    <t>Sjanger</t>
  </si>
  <si>
    <t>Forventet målgruppe</t>
  </si>
  <si>
    <t>By/sted basert</t>
  </si>
  <si>
    <t>Hvor aktive er de?</t>
  </si>
  <si>
    <t>Ny musikk før konsert?</t>
  </si>
  <si>
    <t>Lyttertall på Spotify</t>
  </si>
  <si>
    <t>Spilt mye i Bergen?</t>
  </si>
  <si>
    <t>Hvor mye tid på promo?</t>
  </si>
  <si>
    <t>Runder før vedtatt</t>
  </si>
  <si>
    <t>Betalende</t>
  </si>
  <si>
    <t>Målgruppe nådd</t>
  </si>
  <si>
    <t>Hvis det kreves mer enn X og Y, så må billettprisen økes.</t>
  </si>
  <si>
    <t>Billettpris Ord.</t>
  </si>
  <si>
    <t>Billettpris Stud.</t>
  </si>
  <si>
    <t>Ord.</t>
  </si>
  <si>
    <t>Prosent før break</t>
  </si>
  <si>
    <t>Inntjent kost, ord</t>
  </si>
  <si>
    <t>Inntjent kost, stud</t>
  </si>
  <si>
    <t>Prosenten av totale arrangementskostnader som billettinntekten dekker, bør være mer enn 70-80%.</t>
  </si>
  <si>
    <t>Dette er fordi billett- og barinntekt ofte er ganske lik (med barinntekt littegrann høyere), og varekostnaden utgjør ca. 58% av barinntekten. 58% av 50 = 29. 50 + 29 = 79.</t>
  </si>
  <si>
    <t xml:space="preserve">Når kveldene likevel går i pluss, selv om ikke denne billettinntekts-prosenten er oppnådd, er det stort sett mange interne gjester og gjestelisteplasser som driver opp barsalget og gjør kvelden grønn. </t>
  </si>
  <si>
    <t>Tanker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</si>
</sst>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sz val="10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sz val="8"/>
      <color rgb="FF7030A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34998626667073579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1"/>
      <name val="Aptos Black"/>
      <family val="2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0">
    <xf numFmtId="0" fontId="0" fillId="0" borderId="0" xfId="0"/>
    <xf numFmtId="3" fontId="3" fillId="0" borderId="1" xfId="0" applyNumberFormat="1" applyFont="1" applyBorder="1"/>
    <xf numFmtId="0" fontId="3" fillId="0" borderId="1" xfId="0" applyFont="1" applyBorder="1"/>
    <xf numFmtId="3" fontId="3" fillId="0" borderId="2" xfId="0" applyNumberFormat="1" applyFont="1" applyBorder="1"/>
    <xf numFmtId="0" fontId="3" fillId="0" borderId="2" xfId="0" applyFont="1" applyBorder="1"/>
    <xf numFmtId="0" fontId="3" fillId="0" borderId="3" xfId="0" applyFont="1" applyBorder="1"/>
    <xf numFmtId="3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3" fontId="3" fillId="0" borderId="6" xfId="0" applyNumberFormat="1" applyFont="1" applyBorder="1"/>
    <xf numFmtId="0" fontId="3" fillId="0" borderId="6" xfId="0" applyFont="1" applyBorder="1"/>
    <xf numFmtId="3" fontId="3" fillId="0" borderId="7" xfId="0" applyNumberFormat="1" applyFont="1" applyBorder="1"/>
    <xf numFmtId="0" fontId="3" fillId="0" borderId="8" xfId="0" applyFont="1" applyBorder="1"/>
    <xf numFmtId="3" fontId="3" fillId="0" borderId="0" xfId="0" applyNumberFormat="1" applyFont="1"/>
    <xf numFmtId="0" fontId="3" fillId="0" borderId="9" xfId="0" applyFont="1" applyBorder="1"/>
    <xf numFmtId="3" fontId="3" fillId="0" borderId="10" xfId="0" applyNumberFormat="1" applyFont="1" applyBorder="1"/>
    <xf numFmtId="0" fontId="3" fillId="0" borderId="11" xfId="0" applyFont="1" applyBorder="1"/>
    <xf numFmtId="0" fontId="3" fillId="0" borderId="10" xfId="0" applyFont="1" applyBorder="1"/>
    <xf numFmtId="0" fontId="3" fillId="0" borderId="0" xfId="0" applyFont="1"/>
    <xf numFmtId="3" fontId="3" fillId="0" borderId="12" xfId="0" applyNumberFormat="1" applyFont="1" applyBorder="1"/>
    <xf numFmtId="0" fontId="3" fillId="0" borderId="12" xfId="0" applyFont="1" applyBorder="1"/>
    <xf numFmtId="3" fontId="2" fillId="0" borderId="6" xfId="0" applyNumberFormat="1" applyFont="1" applyBorder="1"/>
    <xf numFmtId="0" fontId="2" fillId="0" borderId="6" xfId="0" applyFont="1" applyBorder="1"/>
    <xf numFmtId="3" fontId="2" fillId="0" borderId="2" xfId="0" applyNumberFormat="1" applyFont="1" applyBorder="1"/>
    <xf numFmtId="0" fontId="2" fillId="0" borderId="2" xfId="0" applyFont="1" applyBorder="1"/>
    <xf numFmtId="3" fontId="2" fillId="0" borderId="1" xfId="0" applyNumberFormat="1" applyFont="1" applyBorder="1"/>
    <xf numFmtId="0" fontId="2" fillId="0" borderId="1" xfId="0" applyFont="1" applyBorder="1"/>
    <xf numFmtId="3" fontId="0" fillId="0" borderId="2" xfId="0" applyNumberFormat="1" applyBorder="1"/>
    <xf numFmtId="3" fontId="0" fillId="0" borderId="1" xfId="0" applyNumberFormat="1" applyBorder="1"/>
    <xf numFmtId="0" fontId="0" fillId="0" borderId="5" xfId="0" applyBorder="1"/>
    <xf numFmtId="0" fontId="0" fillId="0" borderId="13" xfId="0" applyBorder="1"/>
    <xf numFmtId="0" fontId="0" fillId="0" borderId="0" xfId="0" applyAlignment="1">
      <alignment horizontal="left"/>
    </xf>
    <xf numFmtId="0" fontId="0" fillId="0" borderId="14" xfId="0" applyBorder="1"/>
    <xf numFmtId="0" fontId="4" fillId="0" borderId="0" xfId="0" applyFont="1"/>
    <xf numFmtId="0" fontId="4" fillId="0" borderId="10" xfId="0" applyFont="1" applyBorder="1" applyAlignment="1">
      <alignment wrapText="1"/>
    </xf>
    <xf numFmtId="164" fontId="7" fillId="0" borderId="0" xfId="1" applyNumberFormat="1" applyFont="1"/>
    <xf numFmtId="164" fontId="0" fillId="0" borderId="0" xfId="1" applyNumberFormat="1" applyFont="1"/>
    <xf numFmtId="9" fontId="0" fillId="0" borderId="0" xfId="2" applyFont="1"/>
    <xf numFmtId="164" fontId="0" fillId="0" borderId="9" xfId="1" applyNumberFormat="1" applyFont="1" applyBorder="1"/>
    <xf numFmtId="0" fontId="6" fillId="0" borderId="10" xfId="1" applyNumberFormat="1" applyFont="1" applyBorder="1" applyAlignment="1">
      <alignment wrapText="1"/>
    </xf>
    <xf numFmtId="0" fontId="4" fillId="0" borderId="10" xfId="1" applyNumberFormat="1" applyFont="1" applyBorder="1" applyAlignment="1">
      <alignment wrapText="1"/>
    </xf>
    <xf numFmtId="0" fontId="4" fillId="0" borderId="11" xfId="1" applyNumberFormat="1" applyFont="1" applyBorder="1" applyAlignment="1">
      <alignment wrapText="1"/>
    </xf>
    <xf numFmtId="0" fontId="5" fillId="0" borderId="10" xfId="2" applyNumberFormat="1" applyFont="1" applyBorder="1" applyAlignment="1">
      <alignment wrapText="1"/>
    </xf>
    <xf numFmtId="0" fontId="9" fillId="0" borderId="10" xfId="1" applyNumberFormat="1" applyFont="1" applyBorder="1" applyAlignment="1">
      <alignment wrapText="1"/>
    </xf>
    <xf numFmtId="0" fontId="4" fillId="0" borderId="10" xfId="0" applyFont="1" applyBorder="1"/>
    <xf numFmtId="0" fontId="0" fillId="0" borderId="15" xfId="0" applyBorder="1" applyAlignment="1">
      <alignment horizontal="left"/>
    </xf>
    <xf numFmtId="0" fontId="0" fillId="0" borderId="15" xfId="0" applyBorder="1"/>
    <xf numFmtId="0" fontId="0" fillId="0" borderId="10" xfId="0" applyBorder="1"/>
    <xf numFmtId="0" fontId="10" fillId="0" borderId="10" xfId="1" applyNumberFormat="1" applyFont="1" applyBorder="1" applyAlignment="1">
      <alignment wrapText="1"/>
    </xf>
    <xf numFmtId="164" fontId="11" fillId="0" borderId="0" xfId="1" applyNumberFormat="1" applyFont="1"/>
    <xf numFmtId="0" fontId="12" fillId="0" borderId="10" xfId="1" applyNumberFormat="1" applyFont="1" applyBorder="1" applyAlignment="1">
      <alignment wrapText="1"/>
    </xf>
    <xf numFmtId="164" fontId="13" fillId="0" borderId="0" xfId="1" applyNumberFormat="1" applyFont="1"/>
    <xf numFmtId="0" fontId="16" fillId="0" borderId="10" xfId="0" applyFont="1" applyBorder="1" applyAlignment="1">
      <alignment wrapText="1"/>
    </xf>
    <xf numFmtId="164" fontId="16" fillId="0" borderId="0" xfId="0" applyNumberFormat="1" applyFont="1"/>
    <xf numFmtId="0" fontId="16" fillId="0" borderId="0" xfId="0" applyFont="1"/>
    <xf numFmtId="164" fontId="16" fillId="0" borderId="0" xfId="1" applyNumberFormat="1" applyFont="1"/>
    <xf numFmtId="164" fontId="18" fillId="0" borderId="0" xfId="0" applyNumberFormat="1" applyFont="1"/>
    <xf numFmtId="9" fontId="19" fillId="0" borderId="0" xfId="2" applyFont="1"/>
    <xf numFmtId="9" fontId="17" fillId="0" borderId="0" xfId="2" applyFont="1"/>
    <xf numFmtId="9" fontId="20" fillId="0" borderId="0" xfId="2" applyFont="1"/>
    <xf numFmtId="0" fontId="21" fillId="0" borderId="0" xfId="0" applyFont="1"/>
    <xf numFmtId="38" fontId="4" fillId="0" borderId="11" xfId="1" applyNumberFormat="1" applyFont="1" applyBorder="1" applyAlignment="1">
      <alignment wrapText="1"/>
    </xf>
    <xf numFmtId="38" fontId="0" fillId="0" borderId="9" xfId="1" applyNumberFormat="1" applyFont="1" applyBorder="1"/>
    <xf numFmtId="0" fontId="8" fillId="2" borderId="11" xfId="0" applyFont="1" applyFill="1" applyBorder="1" applyAlignment="1">
      <alignment wrapText="1"/>
    </xf>
    <xf numFmtId="0" fontId="8" fillId="2" borderId="10" xfId="0" applyFont="1" applyFill="1" applyBorder="1" applyAlignment="1">
      <alignment wrapText="1"/>
    </xf>
    <xf numFmtId="0" fontId="8" fillId="2" borderId="9" xfId="0" applyFont="1" applyFill="1" applyBorder="1"/>
    <xf numFmtId="0" fontId="8" fillId="2" borderId="0" xfId="0" applyFont="1" applyFill="1"/>
    <xf numFmtId="0" fontId="6" fillId="3" borderId="10" xfId="0" applyFont="1" applyFill="1" applyBorder="1" applyAlignment="1">
      <alignment wrapText="1"/>
    </xf>
    <xf numFmtId="0" fontId="14" fillId="3" borderId="10" xfId="0" applyFont="1" applyFill="1" applyBorder="1" applyAlignment="1">
      <alignment wrapText="1"/>
    </xf>
    <xf numFmtId="0" fontId="7" fillId="3" borderId="0" xfId="0" applyFont="1" applyFill="1"/>
    <xf numFmtId="0" fontId="15" fillId="3" borderId="0" xfId="0" applyFont="1" applyFill="1"/>
    <xf numFmtId="0" fontId="16" fillId="0" borderId="16" xfId="0" applyFont="1" applyBorder="1" applyAlignment="1">
      <alignment wrapText="1"/>
    </xf>
    <xf numFmtId="164" fontId="16" fillId="0" borderId="13" xfId="0" applyNumberFormat="1" applyFont="1" applyBorder="1"/>
    <xf numFmtId="164" fontId="18" fillId="0" borderId="13" xfId="0" applyNumberFormat="1" applyFont="1" applyBorder="1"/>
    <xf numFmtId="164" fontId="16" fillId="0" borderId="13" xfId="1" applyNumberFormat="1" applyFont="1" applyBorder="1"/>
    <xf numFmtId="0" fontId="16" fillId="0" borderId="13" xfId="0" applyFont="1" applyBorder="1"/>
    <xf numFmtId="9" fontId="8" fillId="0" borderId="16" xfId="2" applyFont="1" applyBorder="1" applyAlignment="1">
      <alignment wrapText="1"/>
    </xf>
    <xf numFmtId="9" fontId="0" fillId="0" borderId="13" xfId="2" applyFont="1" applyBorder="1"/>
    <xf numFmtId="0" fontId="22" fillId="3" borderId="10" xfId="0" applyFont="1" applyFill="1" applyBorder="1" applyAlignment="1">
      <alignment wrapText="1"/>
    </xf>
    <xf numFmtId="0" fontId="11" fillId="3" borderId="0" xfId="0" applyFont="1" applyFill="1"/>
  </cellXfs>
  <cellStyles count="3">
    <cellStyle name="Komma" xfId="1" builtinId="3"/>
    <cellStyle name="Normal" xfId="0" builtinId="0"/>
    <cellStyle name="Pros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theme="7"/>
  </sheetPr>
  <dimension ref="A2:E128"/>
  <sheetViews>
    <sheetView workbookViewId="0">
      <selection activeCell="J29" sqref="J29"/>
    </sheetView>
  </sheetViews>
  <sheetFormatPr baseColWidth="10" defaultColWidth="8.7265625" defaultRowHeight="14.5" x14ac:dyDescent="0.35"/>
  <sheetData>
    <row r="2" spans="1:5" x14ac:dyDescent="0.35">
      <c r="B2" t="s">
        <v>0</v>
      </c>
      <c r="C2" t="s">
        <v>1</v>
      </c>
    </row>
    <row r="3" spans="1:5" hidden="1" x14ac:dyDescent="0.35">
      <c r="A3" t="s">
        <v>2</v>
      </c>
      <c r="B3">
        <v>13</v>
      </c>
      <c r="C3" s="1">
        <v>48985</v>
      </c>
      <c r="D3" t="s">
        <v>3</v>
      </c>
      <c r="E3" s="2" t="s">
        <v>4</v>
      </c>
    </row>
    <row r="4" spans="1:5" x14ac:dyDescent="0.35">
      <c r="A4" t="s">
        <v>5</v>
      </c>
      <c r="B4">
        <v>18</v>
      </c>
      <c r="C4" s="3">
        <v>51443</v>
      </c>
      <c r="D4" t="s">
        <v>6</v>
      </c>
      <c r="E4" s="4" t="s">
        <v>7</v>
      </c>
    </row>
    <row r="5" spans="1:5" hidden="1" x14ac:dyDescent="0.35">
      <c r="A5" t="s">
        <v>8</v>
      </c>
      <c r="B5">
        <v>19</v>
      </c>
      <c r="C5" s="3">
        <v>16584</v>
      </c>
      <c r="D5" t="s">
        <v>3</v>
      </c>
      <c r="E5" s="4" t="s">
        <v>9</v>
      </c>
    </row>
    <row r="6" spans="1:5" x14ac:dyDescent="0.35">
      <c r="A6" t="s">
        <v>2</v>
      </c>
      <c r="B6">
        <v>20</v>
      </c>
      <c r="C6" s="1">
        <v>46823</v>
      </c>
      <c r="D6" t="s">
        <v>6</v>
      </c>
      <c r="E6" s="2" t="s">
        <v>10</v>
      </c>
    </row>
    <row r="7" spans="1:5" hidden="1" x14ac:dyDescent="0.35">
      <c r="A7" t="s">
        <v>5</v>
      </c>
      <c r="B7">
        <v>25</v>
      </c>
      <c r="C7" s="3">
        <v>35211</v>
      </c>
      <c r="D7" t="s">
        <v>11</v>
      </c>
      <c r="E7" s="5" t="s">
        <v>12</v>
      </c>
    </row>
    <row r="8" spans="1:5" x14ac:dyDescent="0.35">
      <c r="A8" t="s">
        <v>8</v>
      </c>
      <c r="B8">
        <v>26</v>
      </c>
      <c r="C8" s="3">
        <v>69874</v>
      </c>
      <c r="D8" t="s">
        <v>6</v>
      </c>
      <c r="E8" s="4" t="s">
        <v>13</v>
      </c>
    </row>
    <row r="9" spans="1:5" x14ac:dyDescent="0.35">
      <c r="A9" t="s">
        <v>2</v>
      </c>
      <c r="B9">
        <v>27</v>
      </c>
      <c r="C9" s="6">
        <v>19656</v>
      </c>
      <c r="D9" t="s">
        <v>6</v>
      </c>
      <c r="E9" s="7" t="s">
        <v>14</v>
      </c>
    </row>
    <row r="10" spans="1:5" hidden="1" x14ac:dyDescent="0.35">
      <c r="A10" t="s">
        <v>15</v>
      </c>
      <c r="B10">
        <v>31</v>
      </c>
      <c r="C10" s="1">
        <v>14416</v>
      </c>
      <c r="D10" t="s">
        <v>16</v>
      </c>
      <c r="E10" s="8" t="s">
        <v>17</v>
      </c>
    </row>
    <row r="11" spans="1:5" hidden="1" x14ac:dyDescent="0.35"/>
    <row r="12" spans="1:5" hidden="1" x14ac:dyDescent="0.35">
      <c r="B12" t="s">
        <v>18</v>
      </c>
    </row>
    <row r="13" spans="1:5" hidden="1" x14ac:dyDescent="0.35">
      <c r="A13" t="s">
        <v>5</v>
      </c>
      <c r="B13">
        <v>1</v>
      </c>
      <c r="C13" s="9">
        <v>4742</v>
      </c>
      <c r="D13" t="s">
        <v>3</v>
      </c>
      <c r="E13" s="10" t="s">
        <v>19</v>
      </c>
    </row>
    <row r="14" spans="1:5" x14ac:dyDescent="0.35">
      <c r="A14" t="s">
        <v>8</v>
      </c>
      <c r="B14">
        <v>2</v>
      </c>
      <c r="C14" s="3">
        <v>43964</v>
      </c>
      <c r="D14" t="s">
        <v>6</v>
      </c>
      <c r="E14" s="4" t="s">
        <v>20</v>
      </c>
    </row>
    <row r="15" spans="1:5" x14ac:dyDescent="0.35">
      <c r="A15" t="s">
        <v>2</v>
      </c>
      <c r="B15">
        <v>3</v>
      </c>
      <c r="C15" s="1">
        <v>38771</v>
      </c>
      <c r="D15" t="s">
        <v>6</v>
      </c>
      <c r="E15" s="2" t="s">
        <v>21</v>
      </c>
    </row>
    <row r="16" spans="1:5" hidden="1" x14ac:dyDescent="0.35">
      <c r="A16" t="s">
        <v>5</v>
      </c>
      <c r="B16">
        <v>8</v>
      </c>
      <c r="C16" s="3">
        <v>9969</v>
      </c>
      <c r="D16" t="s">
        <v>22</v>
      </c>
      <c r="E16" s="4" t="s">
        <v>23</v>
      </c>
    </row>
    <row r="17" spans="1:5" x14ac:dyDescent="0.35">
      <c r="A17" t="s">
        <v>8</v>
      </c>
      <c r="B17">
        <v>9</v>
      </c>
      <c r="C17" s="3">
        <v>44391</v>
      </c>
      <c r="D17" t="s">
        <v>6</v>
      </c>
      <c r="E17" s="4" t="s">
        <v>24</v>
      </c>
    </row>
    <row r="18" spans="1:5" hidden="1" x14ac:dyDescent="0.35">
      <c r="A18" t="s">
        <v>2</v>
      </c>
      <c r="B18">
        <v>10</v>
      </c>
      <c r="C18" s="1">
        <v>55642</v>
      </c>
      <c r="D18" t="s">
        <v>11</v>
      </c>
      <c r="E18" s="2" t="s">
        <v>25</v>
      </c>
    </row>
    <row r="19" spans="1:5" hidden="1" x14ac:dyDescent="0.35">
      <c r="A19" t="s">
        <v>5</v>
      </c>
      <c r="B19">
        <v>15</v>
      </c>
      <c r="C19" s="3">
        <v>11908</v>
      </c>
      <c r="D19" t="s">
        <v>3</v>
      </c>
      <c r="E19" s="4" t="s">
        <v>26</v>
      </c>
    </row>
    <row r="20" spans="1:5" x14ac:dyDescent="0.35">
      <c r="A20" t="s">
        <v>8</v>
      </c>
      <c r="B20">
        <v>16</v>
      </c>
      <c r="C20" s="3">
        <v>54399</v>
      </c>
      <c r="D20" t="s">
        <v>6</v>
      </c>
      <c r="E20" s="4" t="s">
        <v>27</v>
      </c>
    </row>
    <row r="21" spans="1:5" x14ac:dyDescent="0.35">
      <c r="A21" t="s">
        <v>2</v>
      </c>
      <c r="B21">
        <v>17</v>
      </c>
      <c r="C21" s="1">
        <v>49546</v>
      </c>
      <c r="D21" t="s">
        <v>6</v>
      </c>
      <c r="E21" s="2" t="s">
        <v>28</v>
      </c>
    </row>
    <row r="22" spans="1:5" hidden="1" x14ac:dyDescent="0.35">
      <c r="A22" t="s">
        <v>15</v>
      </c>
      <c r="B22">
        <v>21</v>
      </c>
      <c r="C22" s="3">
        <v>14080</v>
      </c>
      <c r="D22" t="s">
        <v>16</v>
      </c>
      <c r="E22" s="4" t="s">
        <v>29</v>
      </c>
    </row>
    <row r="23" spans="1:5" x14ac:dyDescent="0.35">
      <c r="A23" t="s">
        <v>5</v>
      </c>
      <c r="B23">
        <v>22</v>
      </c>
      <c r="C23" s="3">
        <v>22368</v>
      </c>
      <c r="D23" t="s">
        <v>6</v>
      </c>
      <c r="E23" s="4" t="s">
        <v>30</v>
      </c>
    </row>
    <row r="24" spans="1:5" x14ac:dyDescent="0.35">
      <c r="A24" t="s">
        <v>8</v>
      </c>
      <c r="B24">
        <v>23</v>
      </c>
      <c r="C24" s="3">
        <v>34013</v>
      </c>
      <c r="D24" t="s">
        <v>6</v>
      </c>
      <c r="E24" s="4" t="s">
        <v>31</v>
      </c>
    </row>
    <row r="25" spans="1:5" x14ac:dyDescent="0.35">
      <c r="A25" t="s">
        <v>2</v>
      </c>
      <c r="B25">
        <v>24</v>
      </c>
      <c r="C25" s="6">
        <v>66137</v>
      </c>
      <c r="D25" t="s">
        <v>6</v>
      </c>
      <c r="E25" s="7" t="s">
        <v>32</v>
      </c>
    </row>
    <row r="26" spans="1:5" x14ac:dyDescent="0.35">
      <c r="A26" t="s">
        <v>5</v>
      </c>
      <c r="B26">
        <v>29</v>
      </c>
      <c r="C26" s="1">
        <v>4423</v>
      </c>
      <c r="D26" t="s">
        <v>6</v>
      </c>
      <c r="E26" s="8" t="s">
        <v>33</v>
      </c>
    </row>
    <row r="27" spans="1:5" hidden="1" x14ac:dyDescent="0.35"/>
    <row r="28" spans="1:5" hidden="1" x14ac:dyDescent="0.35">
      <c r="B28" t="s">
        <v>34</v>
      </c>
    </row>
    <row r="29" spans="1:5" x14ac:dyDescent="0.35">
      <c r="A29" t="s">
        <v>8</v>
      </c>
      <c r="B29">
        <v>1</v>
      </c>
      <c r="C29" s="9">
        <v>35629</v>
      </c>
      <c r="D29" t="s">
        <v>6</v>
      </c>
      <c r="E29" s="10" t="s">
        <v>35</v>
      </c>
    </row>
    <row r="30" spans="1:5" hidden="1" x14ac:dyDescent="0.35">
      <c r="A30" t="s">
        <v>2</v>
      </c>
      <c r="B30">
        <v>2</v>
      </c>
      <c r="C30" s="6">
        <v>78828</v>
      </c>
      <c r="D30" t="s">
        <v>11</v>
      </c>
      <c r="E30" s="7" t="s">
        <v>36</v>
      </c>
    </row>
    <row r="31" spans="1:5" x14ac:dyDescent="0.35">
      <c r="A31" t="s">
        <v>5</v>
      </c>
      <c r="B31">
        <v>7</v>
      </c>
      <c r="C31" s="3">
        <v>13028</v>
      </c>
      <c r="D31" t="s">
        <v>6</v>
      </c>
      <c r="E31" s="4" t="s">
        <v>37</v>
      </c>
    </row>
    <row r="32" spans="1:5" x14ac:dyDescent="0.35">
      <c r="A32" t="s">
        <v>8</v>
      </c>
      <c r="B32">
        <v>8</v>
      </c>
      <c r="C32" s="3">
        <v>18751</v>
      </c>
      <c r="D32" t="s">
        <v>6</v>
      </c>
      <c r="E32" s="4" t="s">
        <v>38</v>
      </c>
    </row>
    <row r="33" spans="1:5" x14ac:dyDescent="0.35">
      <c r="A33" t="s">
        <v>2</v>
      </c>
      <c r="B33">
        <v>9</v>
      </c>
      <c r="C33" s="3">
        <v>170708</v>
      </c>
      <c r="D33" t="s">
        <v>6</v>
      </c>
      <c r="E33" s="4" t="s">
        <v>39</v>
      </c>
    </row>
    <row r="34" spans="1:5" x14ac:dyDescent="0.35">
      <c r="A34" t="s">
        <v>40</v>
      </c>
      <c r="B34">
        <v>10</v>
      </c>
      <c r="C34" s="1">
        <v>62892</v>
      </c>
      <c r="D34" t="s">
        <v>6</v>
      </c>
      <c r="E34" s="2" t="s">
        <v>41</v>
      </c>
    </row>
    <row r="35" spans="1:5" hidden="1" x14ac:dyDescent="0.35">
      <c r="A35" t="s">
        <v>5</v>
      </c>
      <c r="B35">
        <v>14</v>
      </c>
      <c r="C35" s="3">
        <v>39230</v>
      </c>
      <c r="D35" t="s">
        <v>42</v>
      </c>
      <c r="E35" s="4" t="s">
        <v>43</v>
      </c>
    </row>
    <row r="36" spans="1:5" x14ac:dyDescent="0.35">
      <c r="A36" t="s">
        <v>8</v>
      </c>
      <c r="B36">
        <v>15</v>
      </c>
      <c r="C36" s="3">
        <v>31743</v>
      </c>
      <c r="D36" t="s">
        <v>6</v>
      </c>
      <c r="E36" s="4" t="s">
        <v>44</v>
      </c>
    </row>
    <row r="37" spans="1:5" x14ac:dyDescent="0.35">
      <c r="A37" t="s">
        <v>2</v>
      </c>
      <c r="B37">
        <v>16</v>
      </c>
      <c r="C37" s="1">
        <v>45043</v>
      </c>
      <c r="D37" t="s">
        <v>6</v>
      </c>
      <c r="E37" s="2" t="s">
        <v>45</v>
      </c>
    </row>
    <row r="38" spans="1:5" hidden="1" x14ac:dyDescent="0.35">
      <c r="A38" t="s">
        <v>15</v>
      </c>
      <c r="B38">
        <v>20</v>
      </c>
      <c r="C38" s="9">
        <v>96016</v>
      </c>
      <c r="D38" t="s">
        <v>11</v>
      </c>
      <c r="E38" s="10" t="s">
        <v>46</v>
      </c>
    </row>
    <row r="39" spans="1:5" hidden="1" x14ac:dyDescent="0.35">
      <c r="A39" t="s">
        <v>5</v>
      </c>
      <c r="B39">
        <v>21</v>
      </c>
      <c r="C39" s="3">
        <v>11787</v>
      </c>
      <c r="D39" t="s">
        <v>16</v>
      </c>
      <c r="E39" s="4" t="s">
        <v>47</v>
      </c>
    </row>
    <row r="40" spans="1:5" x14ac:dyDescent="0.35">
      <c r="A40" t="s">
        <v>8</v>
      </c>
      <c r="B40">
        <v>22</v>
      </c>
      <c r="C40" s="3">
        <v>55034</v>
      </c>
      <c r="D40" t="s">
        <v>6</v>
      </c>
      <c r="E40" s="4" t="s">
        <v>48</v>
      </c>
    </row>
    <row r="41" spans="1:5" hidden="1" x14ac:dyDescent="0.35">
      <c r="A41" t="s">
        <v>2</v>
      </c>
      <c r="B41">
        <v>23</v>
      </c>
      <c r="C41" s="6">
        <v>125343</v>
      </c>
      <c r="D41" t="s">
        <v>11</v>
      </c>
      <c r="E41" s="7" t="s">
        <v>49</v>
      </c>
    </row>
    <row r="42" spans="1:5" hidden="1" x14ac:dyDescent="0.35">
      <c r="A42" t="s">
        <v>2</v>
      </c>
      <c r="B42">
        <v>30</v>
      </c>
      <c r="C42" s="1">
        <v>2000</v>
      </c>
      <c r="D42" t="s">
        <v>11</v>
      </c>
      <c r="E42" s="8" t="s">
        <v>50</v>
      </c>
    </row>
    <row r="43" spans="1:5" hidden="1" x14ac:dyDescent="0.35"/>
    <row r="44" spans="1:5" hidden="1" x14ac:dyDescent="0.35">
      <c r="B44" t="s">
        <v>51</v>
      </c>
    </row>
    <row r="45" spans="1:5" hidden="1" x14ac:dyDescent="0.35">
      <c r="A45" t="s">
        <v>5</v>
      </c>
      <c r="B45">
        <v>4</v>
      </c>
      <c r="C45" s="9">
        <v>2209</v>
      </c>
      <c r="D45" t="s">
        <v>3</v>
      </c>
      <c r="E45" s="10" t="s">
        <v>52</v>
      </c>
    </row>
    <row r="46" spans="1:5" x14ac:dyDescent="0.35">
      <c r="A46" t="s">
        <v>8</v>
      </c>
      <c r="B46">
        <v>5</v>
      </c>
      <c r="C46" s="3">
        <v>31532</v>
      </c>
      <c r="D46" t="s">
        <v>6</v>
      </c>
      <c r="E46" s="4" t="s">
        <v>53</v>
      </c>
    </row>
    <row r="47" spans="1:5" x14ac:dyDescent="0.35">
      <c r="A47" t="s">
        <v>2</v>
      </c>
      <c r="B47">
        <v>6</v>
      </c>
      <c r="C47" s="3">
        <v>25123</v>
      </c>
      <c r="D47" t="s">
        <v>6</v>
      </c>
      <c r="E47" s="4" t="s">
        <v>54</v>
      </c>
    </row>
    <row r="48" spans="1:5" hidden="1" x14ac:dyDescent="0.35">
      <c r="A48" t="s">
        <v>40</v>
      </c>
      <c r="B48">
        <v>7</v>
      </c>
      <c r="C48" s="1">
        <v>4193</v>
      </c>
      <c r="D48" t="s">
        <v>11</v>
      </c>
      <c r="E48" s="2" t="s">
        <v>55</v>
      </c>
    </row>
    <row r="49" spans="1:5" hidden="1" x14ac:dyDescent="0.35">
      <c r="A49" t="s">
        <v>56</v>
      </c>
      <c r="B49">
        <v>9</v>
      </c>
      <c r="C49" s="3">
        <v>39928</v>
      </c>
      <c r="D49" t="s">
        <v>11</v>
      </c>
      <c r="E49" s="4" t="s">
        <v>57</v>
      </c>
    </row>
    <row r="50" spans="1:5" hidden="1" x14ac:dyDescent="0.35">
      <c r="A50" t="s">
        <v>5</v>
      </c>
      <c r="B50">
        <v>11</v>
      </c>
      <c r="C50" s="3">
        <v>9561</v>
      </c>
      <c r="D50" t="s">
        <v>58</v>
      </c>
      <c r="E50" s="4" t="s">
        <v>59</v>
      </c>
    </row>
    <row r="51" spans="1:5" x14ac:dyDescent="0.35">
      <c r="A51" t="s">
        <v>8</v>
      </c>
      <c r="B51">
        <v>12</v>
      </c>
      <c r="C51" s="3">
        <v>166280</v>
      </c>
      <c r="D51" t="s">
        <v>6</v>
      </c>
      <c r="E51" s="4" t="s">
        <v>60</v>
      </c>
    </row>
    <row r="52" spans="1:5" x14ac:dyDescent="0.35">
      <c r="A52" t="s">
        <v>2</v>
      </c>
      <c r="B52">
        <v>13</v>
      </c>
      <c r="C52" s="1">
        <v>50806</v>
      </c>
      <c r="D52" t="s">
        <v>6</v>
      </c>
      <c r="E52" s="2" t="s">
        <v>61</v>
      </c>
    </row>
    <row r="53" spans="1:5" hidden="1" x14ac:dyDescent="0.35">
      <c r="A53" t="s">
        <v>15</v>
      </c>
      <c r="B53">
        <v>17</v>
      </c>
      <c r="C53" s="3">
        <v>15907</v>
      </c>
      <c r="D53" t="s">
        <v>16</v>
      </c>
      <c r="E53" s="4" t="s">
        <v>62</v>
      </c>
    </row>
    <row r="54" spans="1:5" hidden="1" x14ac:dyDescent="0.35">
      <c r="A54" t="s">
        <v>5</v>
      </c>
      <c r="B54">
        <v>18</v>
      </c>
      <c r="C54" s="3">
        <v>3589</v>
      </c>
      <c r="D54" t="s">
        <v>3</v>
      </c>
      <c r="E54" s="4" t="s">
        <v>63</v>
      </c>
    </row>
    <row r="55" spans="1:5" x14ac:dyDescent="0.35">
      <c r="A55" t="s">
        <v>8</v>
      </c>
      <c r="B55">
        <v>19</v>
      </c>
      <c r="C55" s="3">
        <v>26250</v>
      </c>
      <c r="D55" t="s">
        <v>6</v>
      </c>
      <c r="E55" s="4" t="s">
        <v>64</v>
      </c>
    </row>
    <row r="56" spans="1:5" hidden="1" x14ac:dyDescent="0.35">
      <c r="A56" t="s">
        <v>2</v>
      </c>
      <c r="B56">
        <v>20</v>
      </c>
      <c r="C56" s="3">
        <v>10487</v>
      </c>
      <c r="D56" t="s">
        <v>11</v>
      </c>
      <c r="E56" s="4" t="s">
        <v>65</v>
      </c>
    </row>
    <row r="57" spans="1:5" x14ac:dyDescent="0.35">
      <c r="A57" t="s">
        <v>2</v>
      </c>
      <c r="B57">
        <v>20</v>
      </c>
      <c r="C57" s="3">
        <v>58046</v>
      </c>
      <c r="D57" t="s">
        <v>6</v>
      </c>
      <c r="E57" s="4" t="s">
        <v>66</v>
      </c>
    </row>
    <row r="58" spans="1:5" x14ac:dyDescent="0.35">
      <c r="A58" t="s">
        <v>40</v>
      </c>
      <c r="B58">
        <v>21</v>
      </c>
      <c r="C58" s="2">
        <v>750</v>
      </c>
      <c r="D58" t="s">
        <v>6</v>
      </c>
      <c r="E58" s="2" t="s">
        <v>67</v>
      </c>
    </row>
    <row r="59" spans="1:5" hidden="1" x14ac:dyDescent="0.35">
      <c r="A59" t="s">
        <v>5</v>
      </c>
      <c r="B59">
        <v>25</v>
      </c>
      <c r="C59" s="9">
        <v>2990</v>
      </c>
      <c r="D59" t="s">
        <v>68</v>
      </c>
      <c r="E59" s="10" t="s">
        <v>69</v>
      </c>
    </row>
    <row r="60" spans="1:5" x14ac:dyDescent="0.35">
      <c r="A60" t="s">
        <v>8</v>
      </c>
      <c r="B60">
        <v>26</v>
      </c>
      <c r="C60" s="3">
        <v>86991</v>
      </c>
      <c r="D60" t="s">
        <v>6</v>
      </c>
      <c r="E60" s="4" t="s">
        <v>70</v>
      </c>
    </row>
    <row r="61" spans="1:5" x14ac:dyDescent="0.35">
      <c r="A61" t="s">
        <v>2</v>
      </c>
      <c r="B61">
        <v>27</v>
      </c>
      <c r="C61" s="6">
        <v>27453</v>
      </c>
      <c r="D61" t="s">
        <v>6</v>
      </c>
      <c r="E61" s="7" t="s">
        <v>71</v>
      </c>
    </row>
    <row r="62" spans="1:5" hidden="1" x14ac:dyDescent="0.35"/>
    <row r="63" spans="1:5" hidden="1" x14ac:dyDescent="0.35">
      <c r="B63" t="s">
        <v>72</v>
      </c>
    </row>
    <row r="64" spans="1:5" x14ac:dyDescent="0.35">
      <c r="A64" t="s">
        <v>5</v>
      </c>
      <c r="B64">
        <v>2</v>
      </c>
      <c r="C64" s="11">
        <v>7788</v>
      </c>
      <c r="D64" t="s">
        <v>6</v>
      </c>
      <c r="E64" s="12" t="s">
        <v>73</v>
      </c>
    </row>
    <row r="65" spans="1:5" x14ac:dyDescent="0.35">
      <c r="A65" t="s">
        <v>8</v>
      </c>
      <c r="B65">
        <v>3</v>
      </c>
      <c r="C65" s="13">
        <v>19545</v>
      </c>
      <c r="D65" t="s">
        <v>6</v>
      </c>
      <c r="E65" s="14" t="s">
        <v>74</v>
      </c>
    </row>
    <row r="66" spans="1:5" hidden="1" x14ac:dyDescent="0.35">
      <c r="A66" t="s">
        <v>2</v>
      </c>
      <c r="B66">
        <v>4</v>
      </c>
      <c r="C66" s="15">
        <v>24914</v>
      </c>
      <c r="D66" t="s">
        <v>11</v>
      </c>
      <c r="E66" s="16" t="s">
        <v>75</v>
      </c>
    </row>
    <row r="67" spans="1:5" x14ac:dyDescent="0.35">
      <c r="A67" t="s">
        <v>5</v>
      </c>
      <c r="B67">
        <v>9</v>
      </c>
      <c r="C67" s="11">
        <v>29805</v>
      </c>
      <c r="D67" t="s">
        <v>6</v>
      </c>
      <c r="E67" s="12" t="s">
        <v>76</v>
      </c>
    </row>
    <row r="68" spans="1:5" hidden="1" x14ac:dyDescent="0.35">
      <c r="A68" t="s">
        <v>8</v>
      </c>
      <c r="B68">
        <v>10</v>
      </c>
      <c r="C68" s="13">
        <v>64099</v>
      </c>
      <c r="D68" t="s">
        <v>3</v>
      </c>
      <c r="E68" s="14" t="s">
        <v>77</v>
      </c>
    </row>
    <row r="69" spans="1:5" x14ac:dyDescent="0.35">
      <c r="A69" t="s">
        <v>2</v>
      </c>
      <c r="B69">
        <v>11</v>
      </c>
      <c r="C69" s="15">
        <v>90163</v>
      </c>
      <c r="D69" t="s">
        <v>6</v>
      </c>
      <c r="E69" s="16" t="s">
        <v>78</v>
      </c>
    </row>
    <row r="70" spans="1:5" hidden="1" x14ac:dyDescent="0.35">
      <c r="A70" t="s">
        <v>8</v>
      </c>
      <c r="B70">
        <v>17</v>
      </c>
      <c r="C70" s="11">
        <v>18373</v>
      </c>
      <c r="D70" t="s">
        <v>16</v>
      </c>
      <c r="E70" s="12" t="s">
        <v>79</v>
      </c>
    </row>
    <row r="71" spans="1:5" hidden="1" x14ac:dyDescent="0.35">
      <c r="A71" t="s">
        <v>40</v>
      </c>
      <c r="B71">
        <v>19</v>
      </c>
      <c r="C71" s="15">
        <v>1013</v>
      </c>
      <c r="D71" t="s">
        <v>68</v>
      </c>
      <c r="E71" s="16" t="s">
        <v>80</v>
      </c>
    </row>
    <row r="72" spans="1:5" hidden="1" x14ac:dyDescent="0.35">
      <c r="A72" t="s">
        <v>5</v>
      </c>
      <c r="B72">
        <v>23</v>
      </c>
      <c r="C72" s="11">
        <v>3649</v>
      </c>
      <c r="D72" t="s">
        <v>3</v>
      </c>
      <c r="E72" s="12" t="s">
        <v>81</v>
      </c>
    </row>
    <row r="73" spans="1:5" x14ac:dyDescent="0.35">
      <c r="A73" t="s">
        <v>8</v>
      </c>
      <c r="B73">
        <v>24</v>
      </c>
      <c r="C73" s="13">
        <v>22311</v>
      </c>
      <c r="D73" t="s">
        <v>6</v>
      </c>
      <c r="E73" s="14" t="s">
        <v>82</v>
      </c>
    </row>
    <row r="74" spans="1:5" x14ac:dyDescent="0.35">
      <c r="A74" t="s">
        <v>2</v>
      </c>
      <c r="B74">
        <v>25</v>
      </c>
      <c r="C74" s="13">
        <v>23824</v>
      </c>
      <c r="D74" t="s">
        <v>6</v>
      </c>
      <c r="E74" s="14" t="s">
        <v>83</v>
      </c>
    </row>
    <row r="75" spans="1:5" hidden="1" x14ac:dyDescent="0.35">
      <c r="A75" t="s">
        <v>40</v>
      </c>
      <c r="B75">
        <v>26</v>
      </c>
      <c r="C75" s="17">
        <v>708</v>
      </c>
      <c r="D75" t="s">
        <v>16</v>
      </c>
      <c r="E75" s="16" t="s">
        <v>84</v>
      </c>
    </row>
    <row r="76" spans="1:5" x14ac:dyDescent="0.35">
      <c r="A76" t="s">
        <v>5</v>
      </c>
      <c r="B76">
        <v>30</v>
      </c>
      <c r="C76" s="18">
        <v>62508</v>
      </c>
      <c r="D76" t="s">
        <v>6</v>
      </c>
      <c r="E76" s="4" t="s">
        <v>85</v>
      </c>
    </row>
    <row r="77" spans="1:5" hidden="1" x14ac:dyDescent="0.35">
      <c r="A77" t="s">
        <v>8</v>
      </c>
      <c r="B77">
        <v>31</v>
      </c>
      <c r="C77" s="8">
        <v>19379</v>
      </c>
      <c r="D77" t="s">
        <v>11</v>
      </c>
      <c r="E77" s="2" t="s">
        <v>86</v>
      </c>
    </row>
    <row r="78" spans="1:5" hidden="1" x14ac:dyDescent="0.35"/>
    <row r="79" spans="1:5" hidden="1" x14ac:dyDescent="0.35">
      <c r="B79" t="s">
        <v>87</v>
      </c>
    </row>
    <row r="80" spans="1:5" x14ac:dyDescent="0.35">
      <c r="A80" t="s">
        <v>2</v>
      </c>
      <c r="B80">
        <v>1</v>
      </c>
      <c r="C80" s="19">
        <v>59488</v>
      </c>
      <c r="D80" t="s">
        <v>6</v>
      </c>
      <c r="E80" s="20" t="s">
        <v>88</v>
      </c>
    </row>
    <row r="81" spans="1:5" x14ac:dyDescent="0.35">
      <c r="A81" t="s">
        <v>5</v>
      </c>
      <c r="B81">
        <v>6</v>
      </c>
      <c r="C81" s="3">
        <v>22260</v>
      </c>
      <c r="D81" t="s">
        <v>6</v>
      </c>
      <c r="E81" s="4" t="s">
        <v>89</v>
      </c>
    </row>
    <row r="82" spans="1:5" x14ac:dyDescent="0.35">
      <c r="A82" t="s">
        <v>8</v>
      </c>
      <c r="B82">
        <v>7</v>
      </c>
      <c r="C82" s="3">
        <v>24178</v>
      </c>
      <c r="D82" t="s">
        <v>6</v>
      </c>
      <c r="E82" s="4" t="s">
        <v>90</v>
      </c>
    </row>
    <row r="83" spans="1:5" hidden="1" x14ac:dyDescent="0.35">
      <c r="A83" t="s">
        <v>2</v>
      </c>
      <c r="B83">
        <v>8</v>
      </c>
      <c r="C83" s="1">
        <v>42118</v>
      </c>
      <c r="D83" t="s">
        <v>3</v>
      </c>
      <c r="E83" s="2" t="s">
        <v>91</v>
      </c>
    </row>
    <row r="84" spans="1:5" hidden="1" x14ac:dyDescent="0.35"/>
    <row r="85" spans="1:5" hidden="1" x14ac:dyDescent="0.35">
      <c r="B85" t="s">
        <v>92</v>
      </c>
    </row>
    <row r="86" spans="1:5" hidden="1" x14ac:dyDescent="0.35">
      <c r="A86" t="s">
        <v>2</v>
      </c>
      <c r="B86">
        <v>10</v>
      </c>
      <c r="C86" s="19">
        <v>31478</v>
      </c>
      <c r="D86" t="s">
        <v>3</v>
      </c>
      <c r="E86" s="20" t="s">
        <v>93</v>
      </c>
    </row>
    <row r="87" spans="1:5" hidden="1" x14ac:dyDescent="0.35">
      <c r="A87" t="s">
        <v>94</v>
      </c>
      <c r="B87">
        <v>12</v>
      </c>
      <c r="C87" s="3">
        <v>40720</v>
      </c>
      <c r="D87" t="s">
        <v>11</v>
      </c>
      <c r="E87" s="4" t="s">
        <v>95</v>
      </c>
    </row>
    <row r="88" spans="1:5" hidden="1" x14ac:dyDescent="0.35">
      <c r="A88" t="s">
        <v>15</v>
      </c>
      <c r="B88">
        <v>14</v>
      </c>
      <c r="C88" s="6">
        <v>56485</v>
      </c>
      <c r="D88" t="s">
        <v>11</v>
      </c>
      <c r="E88" s="7" t="s">
        <v>96</v>
      </c>
    </row>
    <row r="89" spans="1:5" hidden="1" x14ac:dyDescent="0.35">
      <c r="A89" t="s">
        <v>15</v>
      </c>
      <c r="B89">
        <v>21</v>
      </c>
      <c r="C89" s="3">
        <v>10923</v>
      </c>
      <c r="D89" t="s">
        <v>16</v>
      </c>
      <c r="E89" s="4" t="s">
        <v>97</v>
      </c>
    </row>
    <row r="90" spans="1:5" x14ac:dyDescent="0.35">
      <c r="A90" t="s">
        <v>5</v>
      </c>
      <c r="B90">
        <v>22</v>
      </c>
      <c r="C90" s="3">
        <v>21831</v>
      </c>
      <c r="D90" t="s">
        <v>6</v>
      </c>
      <c r="E90" s="4" t="s">
        <v>98</v>
      </c>
    </row>
    <row r="91" spans="1:5" x14ac:dyDescent="0.35">
      <c r="A91" t="s">
        <v>8</v>
      </c>
      <c r="B91">
        <v>23</v>
      </c>
      <c r="C91" s="3">
        <v>18442</v>
      </c>
      <c r="D91" t="s">
        <v>6</v>
      </c>
      <c r="E91" s="4" t="s">
        <v>99</v>
      </c>
    </row>
    <row r="92" spans="1:5" hidden="1" x14ac:dyDescent="0.35">
      <c r="A92" t="s">
        <v>2</v>
      </c>
      <c r="B92">
        <v>24</v>
      </c>
      <c r="C92" s="4">
        <v>546</v>
      </c>
      <c r="D92" t="s">
        <v>68</v>
      </c>
      <c r="E92" s="4" t="s">
        <v>100</v>
      </c>
    </row>
    <row r="93" spans="1:5" x14ac:dyDescent="0.35">
      <c r="A93" t="s">
        <v>5</v>
      </c>
      <c r="B93">
        <v>29</v>
      </c>
      <c r="C93" s="3">
        <v>55309</v>
      </c>
      <c r="D93" t="s">
        <v>6</v>
      </c>
      <c r="E93" s="4" t="s">
        <v>101</v>
      </c>
    </row>
    <row r="94" spans="1:5" hidden="1" x14ac:dyDescent="0.35">
      <c r="A94" t="s">
        <v>8</v>
      </c>
      <c r="B94">
        <v>30</v>
      </c>
      <c r="C94" s="3">
        <v>27232</v>
      </c>
      <c r="D94" t="s">
        <v>3</v>
      </c>
      <c r="E94" s="4" t="s">
        <v>102</v>
      </c>
    </row>
    <row r="95" spans="1:5" x14ac:dyDescent="0.35">
      <c r="A95" t="s">
        <v>2</v>
      </c>
      <c r="B95">
        <v>31</v>
      </c>
      <c r="C95" s="1">
        <v>69557</v>
      </c>
      <c r="D95" t="s">
        <v>6</v>
      </c>
      <c r="E95" s="8" t="s">
        <v>103</v>
      </c>
    </row>
    <row r="96" spans="1:5" hidden="1" x14ac:dyDescent="0.35"/>
    <row r="97" spans="1:5" hidden="1" x14ac:dyDescent="0.35">
      <c r="B97" t="s">
        <v>104</v>
      </c>
    </row>
    <row r="98" spans="1:5" hidden="1" x14ac:dyDescent="0.35">
      <c r="A98" t="s">
        <v>56</v>
      </c>
      <c r="B98">
        <v>3</v>
      </c>
      <c r="C98" s="21">
        <v>355</v>
      </c>
      <c r="D98" t="s">
        <v>68</v>
      </c>
      <c r="E98" s="22" t="s">
        <v>105</v>
      </c>
    </row>
    <row r="99" spans="1:5" x14ac:dyDescent="0.35">
      <c r="A99" t="s">
        <v>5</v>
      </c>
      <c r="B99">
        <v>5</v>
      </c>
      <c r="C99" s="23">
        <v>42845</v>
      </c>
      <c r="D99" t="s">
        <v>6</v>
      </c>
      <c r="E99" s="24" t="s">
        <v>106</v>
      </c>
    </row>
    <row r="100" spans="1:5" x14ac:dyDescent="0.35">
      <c r="A100" t="s">
        <v>8</v>
      </c>
      <c r="B100">
        <v>6</v>
      </c>
      <c r="C100" s="23">
        <v>79582</v>
      </c>
      <c r="D100" t="s">
        <v>6</v>
      </c>
      <c r="E100" s="24" t="s">
        <v>107</v>
      </c>
    </row>
    <row r="101" spans="1:5" x14ac:dyDescent="0.35">
      <c r="A101" t="s">
        <v>2</v>
      </c>
      <c r="B101">
        <v>7</v>
      </c>
      <c r="C101" s="25">
        <v>34773</v>
      </c>
      <c r="D101" t="s">
        <v>6</v>
      </c>
      <c r="E101" s="26" t="s">
        <v>108</v>
      </c>
    </row>
    <row r="102" spans="1:5" hidden="1" x14ac:dyDescent="0.35">
      <c r="A102" t="s">
        <v>5</v>
      </c>
      <c r="B102">
        <v>12</v>
      </c>
      <c r="C102" s="23">
        <v>2554</v>
      </c>
      <c r="D102" t="s">
        <v>68</v>
      </c>
      <c r="E102" s="24" t="s">
        <v>109</v>
      </c>
    </row>
    <row r="103" spans="1:5" x14ac:dyDescent="0.35">
      <c r="A103" t="s">
        <v>8</v>
      </c>
      <c r="B103">
        <v>13</v>
      </c>
      <c r="C103" s="23">
        <v>105981</v>
      </c>
      <c r="D103" t="s">
        <v>6</v>
      </c>
      <c r="E103" s="24" t="s">
        <v>110</v>
      </c>
    </row>
    <row r="104" spans="1:5" x14ac:dyDescent="0.35">
      <c r="A104" t="s">
        <v>2</v>
      </c>
      <c r="B104">
        <v>14</v>
      </c>
      <c r="C104" s="25">
        <v>126900</v>
      </c>
      <c r="D104" t="s">
        <v>6</v>
      </c>
      <c r="E104" s="26" t="s">
        <v>111</v>
      </c>
    </row>
    <row r="105" spans="1:5" hidden="1" x14ac:dyDescent="0.35">
      <c r="A105" t="s">
        <v>15</v>
      </c>
      <c r="B105">
        <v>18</v>
      </c>
      <c r="C105" s="23">
        <v>8692</v>
      </c>
      <c r="D105" t="s">
        <v>16</v>
      </c>
      <c r="E105" s="24" t="s">
        <v>112</v>
      </c>
    </row>
    <row r="106" spans="1:5" hidden="1" x14ac:dyDescent="0.35">
      <c r="A106" t="s">
        <v>5</v>
      </c>
      <c r="B106">
        <v>19</v>
      </c>
      <c r="C106" s="23">
        <v>19916</v>
      </c>
      <c r="D106" t="s">
        <v>42</v>
      </c>
      <c r="E106" s="24" t="s">
        <v>113</v>
      </c>
    </row>
    <row r="107" spans="1:5" hidden="1" x14ac:dyDescent="0.35">
      <c r="A107" t="s">
        <v>8</v>
      </c>
      <c r="B107">
        <v>20</v>
      </c>
      <c r="C107" s="23">
        <v>21286</v>
      </c>
      <c r="D107" t="s">
        <v>3</v>
      </c>
      <c r="E107" s="24" t="s">
        <v>114</v>
      </c>
    </row>
    <row r="108" spans="1:5" x14ac:dyDescent="0.35">
      <c r="A108" t="s">
        <v>2</v>
      </c>
      <c r="B108">
        <v>21</v>
      </c>
      <c r="C108" s="25">
        <v>21849</v>
      </c>
      <c r="D108" t="s">
        <v>6</v>
      </c>
      <c r="E108" s="26" t="s">
        <v>115</v>
      </c>
    </row>
    <row r="109" spans="1:5" x14ac:dyDescent="0.35">
      <c r="A109" t="s">
        <v>5</v>
      </c>
      <c r="B109">
        <v>26</v>
      </c>
      <c r="C109" s="23">
        <v>33013</v>
      </c>
      <c r="D109" t="s">
        <v>6</v>
      </c>
      <c r="E109" s="24" t="s">
        <v>116</v>
      </c>
    </row>
    <row r="110" spans="1:5" x14ac:dyDescent="0.35">
      <c r="A110" t="s">
        <v>8</v>
      </c>
      <c r="B110">
        <v>27</v>
      </c>
      <c r="C110" s="27">
        <v>40971</v>
      </c>
      <c r="D110" t="s">
        <v>6</v>
      </c>
      <c r="E110" s="24" t="s">
        <v>117</v>
      </c>
    </row>
    <row r="111" spans="1:5" x14ac:dyDescent="0.35">
      <c r="A111" t="s">
        <v>2</v>
      </c>
      <c r="B111">
        <v>28</v>
      </c>
      <c r="C111" s="28">
        <v>108977</v>
      </c>
      <c r="D111" t="s">
        <v>6</v>
      </c>
      <c r="E111" s="29" t="s">
        <v>118</v>
      </c>
    </row>
    <row r="112" spans="1:5" hidden="1" x14ac:dyDescent="0.35"/>
    <row r="113" spans="1:5" hidden="1" x14ac:dyDescent="0.35">
      <c r="B113" t="s">
        <v>119</v>
      </c>
    </row>
    <row r="114" spans="1:5" hidden="1" x14ac:dyDescent="0.35">
      <c r="A114" t="s">
        <v>5</v>
      </c>
      <c r="B114">
        <v>3</v>
      </c>
      <c r="C114" s="21">
        <v>17285</v>
      </c>
      <c r="D114" t="s">
        <v>42</v>
      </c>
      <c r="E114" s="22" t="s">
        <v>120</v>
      </c>
    </row>
    <row r="115" spans="1:5" x14ac:dyDescent="0.35">
      <c r="A115" t="s">
        <v>8</v>
      </c>
      <c r="B115">
        <v>4</v>
      </c>
      <c r="C115" s="23">
        <v>95667</v>
      </c>
      <c r="D115" t="s">
        <v>6</v>
      </c>
      <c r="E115" s="24" t="s">
        <v>121</v>
      </c>
    </row>
    <row r="116" spans="1:5" x14ac:dyDescent="0.35">
      <c r="A116" t="s">
        <v>2</v>
      </c>
      <c r="B116">
        <v>5</v>
      </c>
      <c r="C116" s="25">
        <v>23648</v>
      </c>
      <c r="D116" t="s">
        <v>6</v>
      </c>
      <c r="E116" s="26" t="s">
        <v>122</v>
      </c>
    </row>
    <row r="117" spans="1:5" hidden="1" x14ac:dyDescent="0.35">
      <c r="A117" t="s">
        <v>56</v>
      </c>
      <c r="B117">
        <v>8</v>
      </c>
      <c r="C117" s="23">
        <v>46433</v>
      </c>
      <c r="D117" t="s">
        <v>11</v>
      </c>
      <c r="E117" s="24" t="s">
        <v>137</v>
      </c>
    </row>
    <row r="118" spans="1:5" x14ac:dyDescent="0.35">
      <c r="A118" t="s">
        <v>5</v>
      </c>
      <c r="B118">
        <v>10</v>
      </c>
      <c r="C118" s="23">
        <v>21935</v>
      </c>
      <c r="D118" t="s">
        <v>6</v>
      </c>
      <c r="E118" s="24" t="s">
        <v>123</v>
      </c>
    </row>
    <row r="119" spans="1:5" x14ac:dyDescent="0.35">
      <c r="A119" t="s">
        <v>8</v>
      </c>
      <c r="B119">
        <v>11</v>
      </c>
      <c r="C119" s="23">
        <v>19742</v>
      </c>
      <c r="D119" t="s">
        <v>6</v>
      </c>
      <c r="E119" s="24" t="s">
        <v>124</v>
      </c>
    </row>
    <row r="120" spans="1:5" x14ac:dyDescent="0.35">
      <c r="A120" t="s">
        <v>2</v>
      </c>
      <c r="B120">
        <v>12</v>
      </c>
      <c r="C120" s="25">
        <v>37572</v>
      </c>
      <c r="D120" t="s">
        <v>6</v>
      </c>
      <c r="E120" s="26" t="s">
        <v>125</v>
      </c>
    </row>
    <row r="121" spans="1:5" hidden="1" x14ac:dyDescent="0.35">
      <c r="A121" t="s">
        <v>15</v>
      </c>
      <c r="B121">
        <v>16</v>
      </c>
      <c r="C121" s="23">
        <v>10392</v>
      </c>
      <c r="D121" t="s">
        <v>16</v>
      </c>
      <c r="E121" s="24" t="s">
        <v>126</v>
      </c>
    </row>
    <row r="122" spans="1:5" x14ac:dyDescent="0.35">
      <c r="A122" t="s">
        <v>5</v>
      </c>
      <c r="B122">
        <v>17</v>
      </c>
      <c r="C122" s="23">
        <v>33235</v>
      </c>
      <c r="D122" t="s">
        <v>6</v>
      </c>
      <c r="E122" s="24" t="s">
        <v>127</v>
      </c>
    </row>
    <row r="123" spans="1:5" x14ac:dyDescent="0.35">
      <c r="A123" t="s">
        <v>8</v>
      </c>
      <c r="B123">
        <v>18</v>
      </c>
      <c r="C123" s="23">
        <v>24643</v>
      </c>
      <c r="D123" t="s">
        <v>6</v>
      </c>
      <c r="E123" s="24" t="s">
        <v>128</v>
      </c>
    </row>
    <row r="124" spans="1:5" x14ac:dyDescent="0.35">
      <c r="A124" t="s">
        <v>2</v>
      </c>
      <c r="B124">
        <v>19</v>
      </c>
      <c r="C124" s="25">
        <v>63815</v>
      </c>
      <c r="D124" t="s">
        <v>6</v>
      </c>
      <c r="E124" s="26" t="s">
        <v>129</v>
      </c>
    </row>
    <row r="125" spans="1:5" x14ac:dyDescent="0.35">
      <c r="A125" t="s">
        <v>5</v>
      </c>
      <c r="B125">
        <v>24</v>
      </c>
      <c r="C125" s="23">
        <v>27410</v>
      </c>
      <c r="D125" t="s">
        <v>6</v>
      </c>
      <c r="E125" s="24" t="s">
        <v>130</v>
      </c>
    </row>
    <row r="126" spans="1:5" x14ac:dyDescent="0.35">
      <c r="A126" t="s">
        <v>8</v>
      </c>
      <c r="B126">
        <v>25</v>
      </c>
      <c r="C126" s="23">
        <v>42195</v>
      </c>
      <c r="D126" t="s">
        <v>6</v>
      </c>
      <c r="E126" s="24" t="s">
        <v>131</v>
      </c>
    </row>
    <row r="127" spans="1:5" x14ac:dyDescent="0.35">
      <c r="A127" t="s">
        <v>2</v>
      </c>
      <c r="B127">
        <v>26</v>
      </c>
      <c r="C127" s="27">
        <v>55574</v>
      </c>
      <c r="D127" t="s">
        <v>6</v>
      </c>
      <c r="E127" s="24" t="s">
        <v>132</v>
      </c>
    </row>
    <row r="128" spans="1:5" hidden="1" x14ac:dyDescent="0.35">
      <c r="A128" t="s">
        <v>40</v>
      </c>
      <c r="B128">
        <v>27</v>
      </c>
      <c r="C128" s="28">
        <v>8404</v>
      </c>
      <c r="D128" s="30" t="s">
        <v>11</v>
      </c>
      <c r="E128" s="29" t="s">
        <v>133</v>
      </c>
    </row>
  </sheetData>
  <autoFilter ref="D2:D128" xr:uid="{00000000-0001-0000-0000-000000000000}">
    <filterColumn colId="0">
      <filters>
        <filter val="konser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4F34E-E5C9-41B8-A3C1-D28143B1D79A}">
  <sheetPr>
    <tabColor rgb="FF92D050"/>
  </sheetPr>
  <dimension ref="A1:AJ64"/>
  <sheetViews>
    <sheetView tabSelected="1" workbookViewId="0">
      <pane xSplit="4" ySplit="1" topLeftCell="I53" activePane="bottomRight" state="frozen"/>
      <selection pane="topRight" activeCell="E1" sqref="E1"/>
      <selection pane="bottomLeft" activeCell="A2" sqref="A2"/>
      <selection pane="bottomRight" activeCell="V64" sqref="V64"/>
    </sheetView>
  </sheetViews>
  <sheetFormatPr baseColWidth="10" defaultRowHeight="14.5" x14ac:dyDescent="0.35"/>
  <cols>
    <col min="1" max="1" width="3.81640625" style="33" bestFit="1" customWidth="1"/>
    <col min="2" max="2" width="5.36328125" bestFit="1" customWidth="1"/>
    <col min="3" max="3" width="0" hidden="1" customWidth="1"/>
    <col min="4" max="4" width="48.7265625" bestFit="1" customWidth="1"/>
    <col min="6" max="6" width="7.54296875" style="35" bestFit="1" customWidth="1"/>
    <col min="7" max="7" width="8.1796875" style="35" bestFit="1" customWidth="1"/>
    <col min="8" max="8" width="6.54296875" style="35" bestFit="1" customWidth="1"/>
    <col min="9" max="9" width="10" style="51" bestFit="1" customWidth="1"/>
    <col min="10" max="10" width="8.453125" style="35" bestFit="1" customWidth="1"/>
    <col min="11" max="11" width="10" style="49" bestFit="1" customWidth="1"/>
    <col min="12" max="12" width="10.90625" style="38"/>
    <col min="13" max="13" width="9.1796875" style="37" bestFit="1" customWidth="1"/>
    <col min="14" max="14" width="9" style="62" bestFit="1" customWidth="1"/>
    <col min="15" max="15" width="5.54296875" style="65" bestFit="1" customWidth="1"/>
    <col min="16" max="16" width="5.54296875" style="66" customWidth="1"/>
    <col min="17" max="17" width="4.54296875" style="79" bestFit="1" customWidth="1"/>
    <col min="18" max="18" width="4.7265625" style="79" bestFit="1" customWidth="1"/>
    <col min="19" max="19" width="4.7265625" style="70" customWidth="1"/>
    <col min="20" max="20" width="4.26953125" style="69" bestFit="1" customWidth="1"/>
    <col min="21" max="21" width="4.54296875" style="69" bestFit="1" customWidth="1"/>
    <col min="22" max="22" width="6.26953125" style="54" customWidth="1"/>
    <col min="23" max="23" width="6.6328125" style="75" customWidth="1"/>
    <col min="24" max="24" width="8.7265625" style="36" bestFit="1" customWidth="1"/>
    <col min="25" max="25" width="6.1796875" style="77" customWidth="1"/>
  </cols>
  <sheetData>
    <row r="1" spans="1:36" s="34" customFormat="1" ht="26" x14ac:dyDescent="0.3">
      <c r="A1" s="34" t="s">
        <v>134</v>
      </c>
      <c r="B1" s="34" t="s">
        <v>135</v>
      </c>
      <c r="D1" s="34" t="s">
        <v>136</v>
      </c>
      <c r="F1" s="39" t="s">
        <v>146</v>
      </c>
      <c r="G1" s="39" t="s">
        <v>138</v>
      </c>
      <c r="H1" s="39" t="s">
        <v>139</v>
      </c>
      <c r="I1" s="50" t="s">
        <v>141</v>
      </c>
      <c r="J1" s="43" t="s">
        <v>212</v>
      </c>
      <c r="K1" s="48" t="s">
        <v>211</v>
      </c>
      <c r="L1" s="41" t="s">
        <v>140</v>
      </c>
      <c r="M1" s="42" t="s">
        <v>210</v>
      </c>
      <c r="N1" s="61" t="s">
        <v>142</v>
      </c>
      <c r="O1" s="63" t="s">
        <v>227</v>
      </c>
      <c r="P1" s="64" t="s">
        <v>228</v>
      </c>
      <c r="Q1" s="78" t="s">
        <v>229</v>
      </c>
      <c r="R1" s="78" t="s">
        <v>143</v>
      </c>
      <c r="S1" s="68" t="s">
        <v>224</v>
      </c>
      <c r="T1" s="67" t="s">
        <v>145</v>
      </c>
      <c r="U1" s="67" t="s">
        <v>144</v>
      </c>
      <c r="V1" s="52" t="s">
        <v>231</v>
      </c>
      <c r="W1" s="71" t="s">
        <v>232</v>
      </c>
      <c r="X1" s="40" t="s">
        <v>213</v>
      </c>
      <c r="Y1" s="76" t="s">
        <v>230</v>
      </c>
      <c r="AA1" s="34" t="s">
        <v>215</v>
      </c>
      <c r="AB1" s="34" t="s">
        <v>216</v>
      </c>
      <c r="AC1" s="34" t="s">
        <v>225</v>
      </c>
      <c r="AD1" s="34" t="s">
        <v>217</v>
      </c>
      <c r="AE1" s="34" t="s">
        <v>220</v>
      </c>
      <c r="AF1" s="34" t="s">
        <v>218</v>
      </c>
      <c r="AG1" s="34" t="s">
        <v>219</v>
      </c>
      <c r="AH1" s="34" t="s">
        <v>221</v>
      </c>
      <c r="AI1" s="34" t="s">
        <v>222</v>
      </c>
      <c r="AJ1" s="34" t="s">
        <v>223</v>
      </c>
    </row>
    <row r="2" spans="1:36" x14ac:dyDescent="0.35">
      <c r="A2" s="33" t="s">
        <v>5</v>
      </c>
      <c r="B2" t="s">
        <v>147</v>
      </c>
      <c r="C2" s="3">
        <v>51443</v>
      </c>
      <c r="D2" s="4" t="s">
        <v>7</v>
      </c>
      <c r="F2" s="35">
        <v>15500</v>
      </c>
      <c r="G2" s="35">
        <v>7750</v>
      </c>
      <c r="H2" s="35">
        <v>1650</v>
      </c>
      <c r="I2" s="51">
        <f>F2+G2+H2</f>
        <v>24900</v>
      </c>
      <c r="J2" s="35">
        <v>6970</v>
      </c>
      <c r="K2" s="49">
        <f>I2+J2</f>
        <v>31870</v>
      </c>
      <c r="L2" s="38">
        <v>25910</v>
      </c>
      <c r="M2" s="37">
        <f>L2/K2</f>
        <v>0.81299027298399751</v>
      </c>
      <c r="N2" s="62">
        <v>4553</v>
      </c>
      <c r="O2" s="65">
        <v>300</v>
      </c>
      <c r="P2" s="66">
        <v>230</v>
      </c>
      <c r="Q2" s="79">
        <v>81</v>
      </c>
      <c r="R2" s="79">
        <v>7</v>
      </c>
      <c r="S2" s="70">
        <f>Q2+R2</f>
        <v>88</v>
      </c>
      <c r="T2" s="69">
        <v>13</v>
      </c>
      <c r="U2" s="69">
        <v>8</v>
      </c>
      <c r="V2" s="53">
        <f t="shared" ref="V2:V33" si="0">K2/O2</f>
        <v>106.23333333333333</v>
      </c>
      <c r="W2" s="72">
        <f t="shared" ref="W2:W33" si="1">K2/P2</f>
        <v>138.56521739130434</v>
      </c>
    </row>
    <row r="3" spans="1:36" x14ac:dyDescent="0.35">
      <c r="A3" s="33" t="s">
        <v>2</v>
      </c>
      <c r="B3" t="s">
        <v>148</v>
      </c>
      <c r="C3" s="1">
        <v>46823</v>
      </c>
      <c r="D3" s="2" t="s">
        <v>10</v>
      </c>
      <c r="F3" s="35">
        <v>3000</v>
      </c>
      <c r="G3" s="35">
        <v>7750</v>
      </c>
      <c r="H3" s="35">
        <v>0</v>
      </c>
      <c r="I3" s="51">
        <f>F3+G3+H3</f>
        <v>10750</v>
      </c>
      <c r="J3" s="35">
        <v>6197</v>
      </c>
      <c r="K3" s="49">
        <f>I3+J3</f>
        <v>16947</v>
      </c>
      <c r="L3" s="38">
        <v>19500</v>
      </c>
      <c r="M3" s="57">
        <f>L3/K3</f>
        <v>1.1506461320587715</v>
      </c>
      <c r="N3" s="62">
        <v>15849</v>
      </c>
      <c r="O3" s="65">
        <v>250</v>
      </c>
      <c r="P3" s="66">
        <v>200</v>
      </c>
      <c r="Q3" s="79">
        <v>66</v>
      </c>
      <c r="R3" s="79">
        <v>15</v>
      </c>
      <c r="S3" s="70">
        <f>Q3+R3</f>
        <v>81</v>
      </c>
      <c r="T3" s="69">
        <v>10</v>
      </c>
      <c r="U3" s="69">
        <v>6</v>
      </c>
      <c r="V3" s="53">
        <f t="shared" si="0"/>
        <v>67.787999999999997</v>
      </c>
      <c r="W3" s="72">
        <f t="shared" si="1"/>
        <v>84.734999999999999</v>
      </c>
    </row>
    <row r="4" spans="1:36" x14ac:dyDescent="0.35">
      <c r="A4" s="33" t="s">
        <v>8</v>
      </c>
      <c r="B4" t="s">
        <v>149</v>
      </c>
      <c r="C4" s="3">
        <v>69874</v>
      </c>
      <c r="D4" s="4" t="s">
        <v>13</v>
      </c>
      <c r="F4" s="35">
        <v>10000</v>
      </c>
      <c r="G4" s="35">
        <v>7750</v>
      </c>
      <c r="H4" s="35">
        <v>2270</v>
      </c>
      <c r="I4" s="51">
        <f t="shared" ref="I4:I64" si="2">F4+G4+H4</f>
        <v>20020</v>
      </c>
      <c r="J4" s="35">
        <v>7287</v>
      </c>
      <c r="K4" s="49">
        <f t="shared" ref="K4:K64" si="3">I4+J4</f>
        <v>27307</v>
      </c>
      <c r="L4" s="38">
        <v>27400</v>
      </c>
      <c r="M4" s="57">
        <f t="shared" ref="M4:M64" si="4">L4/K4</f>
        <v>1.0034057201450177</v>
      </c>
      <c r="N4" s="62">
        <v>18255</v>
      </c>
      <c r="O4" s="65">
        <v>300</v>
      </c>
      <c r="P4" s="66">
        <v>250</v>
      </c>
      <c r="Q4" s="79">
        <v>73</v>
      </c>
      <c r="R4" s="79">
        <v>22</v>
      </c>
      <c r="S4" s="70">
        <f t="shared" ref="S4:S64" si="5">Q4+R4</f>
        <v>95</v>
      </c>
      <c r="T4" s="69">
        <v>25</v>
      </c>
      <c r="U4" s="69">
        <v>8</v>
      </c>
      <c r="V4" s="53">
        <f t="shared" si="0"/>
        <v>91.023333333333326</v>
      </c>
      <c r="W4" s="72">
        <f t="shared" si="1"/>
        <v>109.22799999999999</v>
      </c>
    </row>
    <row r="5" spans="1:36" x14ac:dyDescent="0.35">
      <c r="A5" s="44" t="s">
        <v>2</v>
      </c>
      <c r="B5" s="45" t="s">
        <v>150</v>
      </c>
      <c r="C5" s="6">
        <v>19656</v>
      </c>
      <c r="D5" s="7" t="s">
        <v>14</v>
      </c>
      <c r="F5" s="35">
        <v>15000</v>
      </c>
      <c r="G5" s="35">
        <v>8500</v>
      </c>
      <c r="H5" s="35">
        <v>0</v>
      </c>
      <c r="I5" s="51">
        <f t="shared" si="2"/>
        <v>23500</v>
      </c>
      <c r="J5" s="35">
        <v>4527</v>
      </c>
      <c r="K5" s="49">
        <f t="shared" si="3"/>
        <v>28027</v>
      </c>
      <c r="L5" s="38">
        <v>9300</v>
      </c>
      <c r="M5" s="58">
        <f t="shared" si="4"/>
        <v>0.33182288507510616</v>
      </c>
      <c r="N5" s="62">
        <v>-11426</v>
      </c>
      <c r="O5" s="65">
        <v>250</v>
      </c>
      <c r="P5" s="66">
        <v>200</v>
      </c>
      <c r="Q5" s="79">
        <v>26</v>
      </c>
      <c r="R5" s="79">
        <v>14</v>
      </c>
      <c r="S5" s="70">
        <f t="shared" si="5"/>
        <v>40</v>
      </c>
      <c r="T5" s="69">
        <v>17</v>
      </c>
      <c r="U5" s="69">
        <v>6</v>
      </c>
      <c r="V5" s="53">
        <f t="shared" si="0"/>
        <v>112.108</v>
      </c>
      <c r="W5" s="72">
        <f t="shared" si="1"/>
        <v>140.13499999999999</v>
      </c>
    </row>
    <row r="6" spans="1:36" x14ac:dyDescent="0.35">
      <c r="A6" s="33" t="s">
        <v>8</v>
      </c>
      <c r="B6" s="31" t="s">
        <v>153</v>
      </c>
      <c r="C6" s="3">
        <v>43964</v>
      </c>
      <c r="D6" s="4" t="s">
        <v>20</v>
      </c>
      <c r="F6" s="35">
        <v>3000</v>
      </c>
      <c r="G6" s="35">
        <v>8500</v>
      </c>
      <c r="H6" s="35">
        <v>0</v>
      </c>
      <c r="I6" s="51">
        <f t="shared" si="2"/>
        <v>11500</v>
      </c>
      <c r="J6" s="35">
        <v>7168</v>
      </c>
      <c r="K6" s="49">
        <f t="shared" si="3"/>
        <v>18668</v>
      </c>
      <c r="L6" s="38">
        <v>21480</v>
      </c>
      <c r="M6" s="57">
        <f t="shared" si="4"/>
        <v>1.1506320977073066</v>
      </c>
      <c r="N6" s="62">
        <v>12669</v>
      </c>
      <c r="O6" s="65">
        <v>240</v>
      </c>
      <c r="P6" s="66">
        <v>180</v>
      </c>
      <c r="Q6" s="79">
        <v>70</v>
      </c>
      <c r="R6" s="79">
        <v>26</v>
      </c>
      <c r="S6" s="70">
        <f t="shared" si="5"/>
        <v>96</v>
      </c>
      <c r="T6" s="69">
        <v>6</v>
      </c>
      <c r="U6" s="69">
        <v>10</v>
      </c>
      <c r="V6" s="53">
        <f t="shared" si="0"/>
        <v>77.783333333333331</v>
      </c>
      <c r="W6" s="72">
        <f t="shared" si="1"/>
        <v>103.71111111111111</v>
      </c>
    </row>
    <row r="7" spans="1:36" x14ac:dyDescent="0.35">
      <c r="A7" s="33" t="s">
        <v>2</v>
      </c>
      <c r="B7" t="s">
        <v>152</v>
      </c>
      <c r="C7" s="1">
        <v>38771</v>
      </c>
      <c r="D7" s="2" t="s">
        <v>21</v>
      </c>
      <c r="F7" s="35">
        <v>6000</v>
      </c>
      <c r="G7" s="35">
        <v>7750</v>
      </c>
      <c r="H7" s="35">
        <v>2190</v>
      </c>
      <c r="I7" s="51">
        <f t="shared" si="2"/>
        <v>15940</v>
      </c>
      <c r="J7" s="35">
        <v>5566</v>
      </c>
      <c r="K7" s="49">
        <f t="shared" si="3"/>
        <v>21506</v>
      </c>
      <c r="L7" s="38">
        <v>15200</v>
      </c>
      <c r="M7" s="37">
        <f t="shared" si="4"/>
        <v>0.70677950339440154</v>
      </c>
      <c r="N7" s="62">
        <v>3840</v>
      </c>
      <c r="O7" s="65">
        <v>300</v>
      </c>
      <c r="P7" s="66">
        <v>250</v>
      </c>
      <c r="Q7" s="79">
        <v>34</v>
      </c>
      <c r="R7" s="79">
        <v>20</v>
      </c>
      <c r="S7" s="70">
        <f t="shared" si="5"/>
        <v>54</v>
      </c>
      <c r="T7" s="69">
        <v>50</v>
      </c>
      <c r="U7" s="69">
        <v>8</v>
      </c>
      <c r="V7" s="53">
        <f t="shared" si="0"/>
        <v>71.686666666666667</v>
      </c>
      <c r="W7" s="72">
        <f t="shared" si="1"/>
        <v>86.024000000000001</v>
      </c>
    </row>
    <row r="8" spans="1:36" x14ac:dyDescent="0.35">
      <c r="A8" s="33" t="s">
        <v>8</v>
      </c>
      <c r="B8" t="s">
        <v>151</v>
      </c>
      <c r="C8" s="3">
        <v>44391</v>
      </c>
      <c r="D8" s="20" t="s">
        <v>24</v>
      </c>
      <c r="F8" s="35">
        <v>20000</v>
      </c>
      <c r="G8" s="35">
        <v>7750</v>
      </c>
      <c r="H8" s="35">
        <v>0</v>
      </c>
      <c r="I8" s="51">
        <f t="shared" si="2"/>
        <v>27750</v>
      </c>
      <c r="J8" s="35">
        <v>7731</v>
      </c>
      <c r="K8" s="49">
        <f t="shared" si="3"/>
        <v>35481</v>
      </c>
      <c r="L8" s="38">
        <v>23850</v>
      </c>
      <c r="M8" s="58">
        <f t="shared" si="4"/>
        <v>0.67219074997886197</v>
      </c>
      <c r="N8" s="62">
        <v>-3173</v>
      </c>
      <c r="O8" s="65">
        <v>300</v>
      </c>
      <c r="P8" s="66">
        <v>250</v>
      </c>
      <c r="Q8" s="79">
        <v>42</v>
      </c>
      <c r="R8" s="79">
        <v>45</v>
      </c>
      <c r="S8" s="70">
        <f t="shared" si="5"/>
        <v>87</v>
      </c>
      <c r="T8" s="69">
        <v>18</v>
      </c>
      <c r="U8" s="69">
        <v>15</v>
      </c>
      <c r="V8" s="53">
        <f t="shared" si="0"/>
        <v>118.27</v>
      </c>
      <c r="W8" s="72">
        <f t="shared" si="1"/>
        <v>141.92400000000001</v>
      </c>
    </row>
    <row r="9" spans="1:36" x14ac:dyDescent="0.35">
      <c r="A9" s="33" t="s">
        <v>8</v>
      </c>
      <c r="B9" t="s">
        <v>154</v>
      </c>
      <c r="C9" s="3">
        <v>54399</v>
      </c>
      <c r="D9" s="4" t="s">
        <v>27</v>
      </c>
      <c r="F9" s="35">
        <v>12000</v>
      </c>
      <c r="G9" s="35">
        <v>8500</v>
      </c>
      <c r="H9" s="35">
        <v>4380</v>
      </c>
      <c r="I9" s="51">
        <f t="shared" si="2"/>
        <v>24880</v>
      </c>
      <c r="J9" s="35">
        <v>7216</v>
      </c>
      <c r="K9" s="49">
        <f t="shared" si="3"/>
        <v>32096</v>
      </c>
      <c r="L9" s="38">
        <v>23600</v>
      </c>
      <c r="M9" s="37">
        <f t="shared" si="4"/>
        <v>0.73529411764705888</v>
      </c>
      <c r="N9" s="62">
        <v>4767</v>
      </c>
      <c r="O9" s="65">
        <v>350</v>
      </c>
      <c r="P9" s="66">
        <v>300</v>
      </c>
      <c r="Q9" s="79">
        <v>58</v>
      </c>
      <c r="R9" s="79">
        <v>11</v>
      </c>
      <c r="S9" s="70">
        <f t="shared" si="5"/>
        <v>69</v>
      </c>
      <c r="T9" s="69">
        <v>16</v>
      </c>
      <c r="U9" s="69">
        <v>25</v>
      </c>
      <c r="V9" s="53">
        <f t="shared" si="0"/>
        <v>91.702857142857141</v>
      </c>
      <c r="W9" s="72">
        <f t="shared" si="1"/>
        <v>106.98666666666666</v>
      </c>
    </row>
    <row r="10" spans="1:36" x14ac:dyDescent="0.35">
      <c r="A10" s="33" t="s">
        <v>2</v>
      </c>
      <c r="B10" t="s">
        <v>155</v>
      </c>
      <c r="C10" s="1">
        <v>49546</v>
      </c>
      <c r="D10" s="2" t="s">
        <v>28</v>
      </c>
      <c r="F10" s="35">
        <v>3500</v>
      </c>
      <c r="G10" s="35">
        <v>8500</v>
      </c>
      <c r="H10" s="35">
        <v>0</v>
      </c>
      <c r="I10" s="51">
        <f t="shared" si="2"/>
        <v>12000</v>
      </c>
      <c r="J10" s="35">
        <v>7205</v>
      </c>
      <c r="K10" s="49">
        <f t="shared" si="3"/>
        <v>19205</v>
      </c>
      <c r="L10" s="38">
        <v>21700</v>
      </c>
      <c r="M10" s="57">
        <f t="shared" si="4"/>
        <v>1.1299140848737308</v>
      </c>
      <c r="N10" s="62">
        <v>14949</v>
      </c>
      <c r="O10" s="65">
        <v>200</v>
      </c>
      <c r="P10" s="66">
        <v>150</v>
      </c>
      <c r="Q10" s="79">
        <v>47</v>
      </c>
      <c r="R10" s="79">
        <v>82</v>
      </c>
      <c r="S10" s="70">
        <f t="shared" si="5"/>
        <v>129</v>
      </c>
      <c r="T10" s="69">
        <v>19</v>
      </c>
      <c r="U10" s="69">
        <v>21</v>
      </c>
      <c r="V10" s="53">
        <f t="shared" si="0"/>
        <v>96.025000000000006</v>
      </c>
      <c r="W10" s="72">
        <f t="shared" si="1"/>
        <v>128.03333333333333</v>
      </c>
    </row>
    <row r="11" spans="1:36" x14ac:dyDescent="0.35">
      <c r="A11" s="33" t="s">
        <v>5</v>
      </c>
      <c r="B11" t="s">
        <v>156</v>
      </c>
      <c r="C11" s="3">
        <v>22368</v>
      </c>
      <c r="D11" s="4" t="s">
        <v>30</v>
      </c>
      <c r="F11" s="35">
        <v>12000</v>
      </c>
      <c r="G11" s="35">
        <v>7750</v>
      </c>
      <c r="H11" s="35">
        <v>3580</v>
      </c>
      <c r="I11" s="51">
        <f t="shared" si="2"/>
        <v>23330</v>
      </c>
      <c r="J11" s="35">
        <v>5032</v>
      </c>
      <c r="K11" s="49">
        <f t="shared" si="3"/>
        <v>28362</v>
      </c>
      <c r="L11" s="38">
        <v>11100</v>
      </c>
      <c r="M11" s="58">
        <f t="shared" si="4"/>
        <v>0.39136873281150836</v>
      </c>
      <c r="N11" s="62">
        <v>-12623</v>
      </c>
      <c r="O11" s="65">
        <v>300</v>
      </c>
      <c r="P11" s="66">
        <v>250</v>
      </c>
      <c r="Q11" s="79">
        <v>27</v>
      </c>
      <c r="R11" s="79">
        <v>12</v>
      </c>
      <c r="S11" s="70">
        <f t="shared" si="5"/>
        <v>39</v>
      </c>
      <c r="T11" s="69">
        <v>7</v>
      </c>
      <c r="U11" s="69">
        <v>12</v>
      </c>
      <c r="V11" s="53">
        <f t="shared" si="0"/>
        <v>94.54</v>
      </c>
      <c r="W11" s="72">
        <f t="shared" si="1"/>
        <v>113.44799999999999</v>
      </c>
    </row>
    <row r="12" spans="1:36" x14ac:dyDescent="0.35">
      <c r="A12" s="33" t="s">
        <v>8</v>
      </c>
      <c r="B12" t="s">
        <v>157</v>
      </c>
      <c r="C12" s="3">
        <v>34013</v>
      </c>
      <c r="D12" s="4" t="s">
        <v>31</v>
      </c>
      <c r="F12" s="35">
        <v>5000</v>
      </c>
      <c r="G12" s="35">
        <v>7750</v>
      </c>
      <c r="H12" s="35">
        <v>3085</v>
      </c>
      <c r="I12" s="51">
        <f>F12+G12+H12</f>
        <v>15835</v>
      </c>
      <c r="J12" s="35">
        <v>4916</v>
      </c>
      <c r="K12" s="49">
        <f t="shared" si="3"/>
        <v>20751</v>
      </c>
      <c r="L12" s="38">
        <v>11700</v>
      </c>
      <c r="M12" s="59">
        <f t="shared" si="4"/>
        <v>0.56382824924100039</v>
      </c>
      <c r="N12" s="62">
        <v>136</v>
      </c>
      <c r="O12" s="65">
        <v>250</v>
      </c>
      <c r="P12" s="66">
        <v>200</v>
      </c>
      <c r="Q12" s="79">
        <v>30</v>
      </c>
      <c r="R12" s="79">
        <v>21</v>
      </c>
      <c r="S12" s="70">
        <f t="shared" si="5"/>
        <v>51</v>
      </c>
      <c r="T12" s="69">
        <v>14</v>
      </c>
      <c r="U12" s="69">
        <v>12</v>
      </c>
      <c r="V12" s="53">
        <f t="shared" si="0"/>
        <v>83.004000000000005</v>
      </c>
      <c r="W12" s="72">
        <f t="shared" si="1"/>
        <v>103.755</v>
      </c>
    </row>
    <row r="13" spans="1:36" x14ac:dyDescent="0.35">
      <c r="A13" s="33" t="s">
        <v>2</v>
      </c>
      <c r="B13" t="s">
        <v>158</v>
      </c>
      <c r="C13" s="6">
        <v>66137</v>
      </c>
      <c r="D13" s="7" t="s">
        <v>32</v>
      </c>
      <c r="F13" s="35">
        <v>12000</v>
      </c>
      <c r="G13" s="35">
        <v>9000</v>
      </c>
      <c r="H13" s="35">
        <v>0</v>
      </c>
      <c r="I13" s="51">
        <f t="shared" si="2"/>
        <v>21000</v>
      </c>
      <c r="J13" s="35">
        <v>9617</v>
      </c>
      <c r="K13" s="49">
        <f t="shared" si="3"/>
        <v>30617</v>
      </c>
      <c r="L13" s="38">
        <v>30710</v>
      </c>
      <c r="M13" s="57">
        <f t="shared" si="4"/>
        <v>1.0030375281706241</v>
      </c>
      <c r="N13" s="62">
        <v>15489</v>
      </c>
      <c r="O13" s="65">
        <v>280</v>
      </c>
      <c r="P13" s="66">
        <v>250</v>
      </c>
      <c r="Q13" s="79">
        <v>82</v>
      </c>
      <c r="R13" s="79">
        <v>31</v>
      </c>
      <c r="S13" s="70">
        <f>Q13+R13</f>
        <v>113</v>
      </c>
      <c r="T13" s="69">
        <v>4</v>
      </c>
      <c r="U13" s="69">
        <v>16</v>
      </c>
      <c r="V13" s="53">
        <f t="shared" si="0"/>
        <v>109.34642857142858</v>
      </c>
      <c r="W13" s="72">
        <f t="shared" si="1"/>
        <v>122.468</v>
      </c>
    </row>
    <row r="14" spans="1:36" x14ac:dyDescent="0.35">
      <c r="A14" s="44" t="s">
        <v>5</v>
      </c>
      <c r="B14" s="46" t="s">
        <v>159</v>
      </c>
      <c r="C14" s="1">
        <v>4423</v>
      </c>
      <c r="D14" s="18" t="s">
        <v>33</v>
      </c>
      <c r="F14" s="35">
        <v>3499</v>
      </c>
      <c r="G14" s="35">
        <v>7000</v>
      </c>
      <c r="H14" s="35">
        <v>0</v>
      </c>
      <c r="I14" s="51">
        <f t="shared" si="2"/>
        <v>10499</v>
      </c>
      <c r="J14" s="35">
        <v>3145</v>
      </c>
      <c r="K14" s="49">
        <f t="shared" si="3"/>
        <v>13644</v>
      </c>
      <c r="L14" s="38">
        <v>1900</v>
      </c>
      <c r="M14" s="58">
        <f t="shared" si="4"/>
        <v>0.13925535033714453</v>
      </c>
      <c r="N14" s="62">
        <v>-10670</v>
      </c>
      <c r="O14" s="65">
        <v>250</v>
      </c>
      <c r="P14" s="66">
        <v>200</v>
      </c>
      <c r="Q14" s="79">
        <v>6</v>
      </c>
      <c r="R14" s="79">
        <v>2</v>
      </c>
      <c r="S14" s="70">
        <f>Q14+R14</f>
        <v>8</v>
      </c>
      <c r="T14" s="69">
        <v>0</v>
      </c>
      <c r="U14" s="69">
        <v>4</v>
      </c>
      <c r="V14" s="53">
        <f t="shared" si="0"/>
        <v>54.576000000000001</v>
      </c>
      <c r="W14" s="72">
        <f t="shared" si="1"/>
        <v>68.22</v>
      </c>
    </row>
    <row r="15" spans="1:36" x14ac:dyDescent="0.35">
      <c r="A15" s="33" t="s">
        <v>8</v>
      </c>
      <c r="B15" t="s">
        <v>160</v>
      </c>
      <c r="C15" s="9">
        <v>35629</v>
      </c>
      <c r="D15" s="7" t="s">
        <v>35</v>
      </c>
      <c r="F15" s="35">
        <v>5000</v>
      </c>
      <c r="G15" s="35">
        <v>7750</v>
      </c>
      <c r="H15" s="35">
        <v>3085</v>
      </c>
      <c r="I15" s="51">
        <f t="shared" si="2"/>
        <v>15835</v>
      </c>
      <c r="J15" s="35">
        <v>5157</v>
      </c>
      <c r="K15" s="49">
        <f t="shared" si="3"/>
        <v>20992</v>
      </c>
      <c r="L15" s="38">
        <v>13000</v>
      </c>
      <c r="M15" s="59">
        <f t="shared" si="4"/>
        <v>0.61928353658536583</v>
      </c>
      <c r="N15" s="62">
        <v>1325</v>
      </c>
      <c r="O15" s="65">
        <v>250</v>
      </c>
      <c r="P15" s="66">
        <v>200</v>
      </c>
      <c r="Q15" s="79">
        <v>40</v>
      </c>
      <c r="R15" s="79">
        <v>15</v>
      </c>
      <c r="S15" s="70">
        <f t="shared" si="5"/>
        <v>55</v>
      </c>
      <c r="T15" s="69">
        <v>32</v>
      </c>
      <c r="U15" s="69">
        <v>13</v>
      </c>
      <c r="V15" s="53">
        <f t="shared" si="0"/>
        <v>83.968000000000004</v>
      </c>
      <c r="W15" s="72">
        <f t="shared" si="1"/>
        <v>104.96</v>
      </c>
    </row>
    <row r="16" spans="1:36" x14ac:dyDescent="0.35">
      <c r="A16" s="33" t="s">
        <v>5</v>
      </c>
      <c r="B16" t="s">
        <v>161</v>
      </c>
      <c r="C16" s="3">
        <v>13028</v>
      </c>
      <c r="D16" s="4" t="s">
        <v>37</v>
      </c>
      <c r="F16" s="35">
        <v>8000</v>
      </c>
      <c r="G16" s="35">
        <v>7000</v>
      </c>
      <c r="H16" s="35">
        <v>3705</v>
      </c>
      <c r="I16" s="51">
        <f t="shared" si="2"/>
        <v>18705</v>
      </c>
      <c r="J16" s="35">
        <v>3503</v>
      </c>
      <c r="K16" s="49">
        <f t="shared" si="3"/>
        <v>22208</v>
      </c>
      <c r="L16" s="38">
        <v>7360</v>
      </c>
      <c r="M16" s="58">
        <f t="shared" si="4"/>
        <v>0.33141210374639768</v>
      </c>
      <c r="N16" s="62">
        <v>-12514</v>
      </c>
      <c r="O16" s="65">
        <v>300</v>
      </c>
      <c r="P16" s="66">
        <v>220</v>
      </c>
      <c r="Q16" s="79">
        <v>15</v>
      </c>
      <c r="R16" s="79">
        <v>13</v>
      </c>
      <c r="S16" s="70">
        <f t="shared" si="5"/>
        <v>28</v>
      </c>
      <c r="T16" s="69">
        <v>11</v>
      </c>
      <c r="U16" s="69">
        <v>2</v>
      </c>
      <c r="V16" s="53">
        <f t="shared" si="0"/>
        <v>74.026666666666671</v>
      </c>
      <c r="W16" s="72">
        <f t="shared" si="1"/>
        <v>100.94545454545455</v>
      </c>
    </row>
    <row r="17" spans="1:25" x14ac:dyDescent="0.35">
      <c r="A17" s="33" t="s">
        <v>8</v>
      </c>
      <c r="B17" t="s">
        <v>162</v>
      </c>
      <c r="C17" s="3">
        <v>18751</v>
      </c>
      <c r="D17" s="4" t="s">
        <v>38</v>
      </c>
      <c r="F17" s="35">
        <v>20000</v>
      </c>
      <c r="G17" s="35">
        <v>7000</v>
      </c>
      <c r="H17" s="35">
        <v>3980</v>
      </c>
      <c r="I17" s="51">
        <f t="shared" si="2"/>
        <v>30980</v>
      </c>
      <c r="J17" s="35">
        <v>4482</v>
      </c>
      <c r="K17" s="49">
        <f t="shared" si="3"/>
        <v>35462</v>
      </c>
      <c r="L17" s="38">
        <v>8650</v>
      </c>
      <c r="M17" s="58">
        <f t="shared" si="4"/>
        <v>0.24392307258473858</v>
      </c>
      <c r="N17" s="62">
        <v>-22494</v>
      </c>
      <c r="O17" s="65">
        <v>350</v>
      </c>
      <c r="P17" s="66">
        <v>300</v>
      </c>
      <c r="Q17" s="79">
        <v>17</v>
      </c>
      <c r="R17" s="79">
        <v>9</v>
      </c>
      <c r="S17" s="70">
        <f t="shared" si="5"/>
        <v>26</v>
      </c>
      <c r="T17" s="69">
        <v>13</v>
      </c>
      <c r="U17" s="69">
        <v>12</v>
      </c>
      <c r="V17" s="53">
        <f t="shared" si="0"/>
        <v>101.32</v>
      </c>
      <c r="W17" s="72">
        <f t="shared" si="1"/>
        <v>118.20666666666666</v>
      </c>
    </row>
    <row r="18" spans="1:25" x14ac:dyDescent="0.35">
      <c r="A18" s="33" t="s">
        <v>2</v>
      </c>
      <c r="B18" t="s">
        <v>163</v>
      </c>
      <c r="C18" s="3">
        <v>170708</v>
      </c>
      <c r="D18" s="4" t="s">
        <v>39</v>
      </c>
      <c r="F18" s="35">
        <v>30000</v>
      </c>
      <c r="G18" s="35">
        <v>7000</v>
      </c>
      <c r="H18" s="35">
        <v>1790</v>
      </c>
      <c r="I18" s="51">
        <f t="shared" si="2"/>
        <v>38790</v>
      </c>
      <c r="J18" s="35">
        <v>46204</v>
      </c>
      <c r="K18" s="49">
        <f t="shared" si="3"/>
        <v>84994</v>
      </c>
      <c r="L18" s="38">
        <v>102950</v>
      </c>
      <c r="M18" s="57">
        <f>L18/K18</f>
        <v>1.2112619714332777</v>
      </c>
      <c r="N18" s="62">
        <v>47955</v>
      </c>
      <c r="O18" s="65">
        <v>350</v>
      </c>
      <c r="P18" s="66">
        <v>300</v>
      </c>
      <c r="Q18" s="79">
        <v>235</v>
      </c>
      <c r="R18" s="79">
        <v>69</v>
      </c>
      <c r="S18" s="70">
        <f t="shared" si="5"/>
        <v>304</v>
      </c>
      <c r="T18" s="69">
        <v>20</v>
      </c>
      <c r="U18" s="69">
        <v>10</v>
      </c>
      <c r="V18" s="56">
        <f t="shared" si="0"/>
        <v>242.84</v>
      </c>
      <c r="W18" s="73">
        <f t="shared" si="1"/>
        <v>283.31333333333333</v>
      </c>
      <c r="X18" s="36">
        <v>30244</v>
      </c>
      <c r="Y18" s="77">
        <f>L18/(K18-X18)</f>
        <v>1.8803652968036531</v>
      </c>
    </row>
    <row r="19" spans="1:25" x14ac:dyDescent="0.35">
      <c r="A19" s="33" t="s">
        <v>40</v>
      </c>
      <c r="B19" t="s">
        <v>164</v>
      </c>
      <c r="C19" s="1">
        <v>62892</v>
      </c>
      <c r="D19" s="2" t="s">
        <v>41</v>
      </c>
      <c r="F19" s="35">
        <v>22500</v>
      </c>
      <c r="G19" s="35">
        <v>7750</v>
      </c>
      <c r="H19" s="35">
        <v>4350</v>
      </c>
      <c r="I19" s="51">
        <f t="shared" si="2"/>
        <v>34600</v>
      </c>
      <c r="J19" s="35">
        <v>9722</v>
      </c>
      <c r="K19" s="49">
        <f t="shared" si="3"/>
        <v>44322</v>
      </c>
      <c r="L19" s="38">
        <v>38000</v>
      </c>
      <c r="M19" s="37">
        <f t="shared" si="4"/>
        <v>0.85736203239926001</v>
      </c>
      <c r="N19" s="62">
        <v>4280</v>
      </c>
      <c r="O19" s="65">
        <v>400</v>
      </c>
      <c r="P19" s="66">
        <v>350</v>
      </c>
      <c r="Q19" s="79">
        <v>81</v>
      </c>
      <c r="R19" s="79">
        <v>16</v>
      </c>
      <c r="S19" s="70">
        <f t="shared" si="5"/>
        <v>97</v>
      </c>
      <c r="T19" s="69">
        <v>25</v>
      </c>
      <c r="U19" s="69">
        <v>10</v>
      </c>
      <c r="V19" s="53">
        <f t="shared" si="0"/>
        <v>110.80500000000001</v>
      </c>
      <c r="W19" s="72">
        <f t="shared" si="1"/>
        <v>126.63428571428571</v>
      </c>
    </row>
    <row r="20" spans="1:25" x14ac:dyDescent="0.35">
      <c r="A20" s="33" t="s">
        <v>8</v>
      </c>
      <c r="B20" t="s">
        <v>165</v>
      </c>
      <c r="C20" s="3">
        <v>31743</v>
      </c>
      <c r="D20" s="4" t="s">
        <v>44</v>
      </c>
      <c r="F20" s="35">
        <v>8000</v>
      </c>
      <c r="G20" s="35">
        <v>7750</v>
      </c>
      <c r="H20" s="35">
        <v>2190</v>
      </c>
      <c r="I20" s="51">
        <f t="shared" si="2"/>
        <v>17940</v>
      </c>
      <c r="J20" s="35">
        <v>5189</v>
      </c>
      <c r="K20" s="49">
        <f t="shared" si="3"/>
        <v>23129</v>
      </c>
      <c r="L20" s="38">
        <v>10800</v>
      </c>
      <c r="M20" s="58">
        <f t="shared" si="4"/>
        <v>0.46694625794457173</v>
      </c>
      <c r="N20" s="62">
        <v>-3705</v>
      </c>
      <c r="O20" s="65">
        <v>250</v>
      </c>
      <c r="P20" s="66">
        <v>200</v>
      </c>
      <c r="Q20" s="79">
        <v>36</v>
      </c>
      <c r="R20" s="79">
        <v>9</v>
      </c>
      <c r="S20" s="70">
        <f t="shared" si="5"/>
        <v>45</v>
      </c>
      <c r="T20" s="69">
        <v>23</v>
      </c>
      <c r="U20" s="69">
        <v>8</v>
      </c>
      <c r="V20" s="53">
        <f t="shared" si="0"/>
        <v>92.516000000000005</v>
      </c>
      <c r="W20" s="72">
        <f t="shared" si="1"/>
        <v>115.645</v>
      </c>
    </row>
    <row r="21" spans="1:25" x14ac:dyDescent="0.35">
      <c r="A21" s="33" t="s">
        <v>2</v>
      </c>
      <c r="B21" t="s">
        <v>166</v>
      </c>
      <c r="C21" s="1">
        <v>45043</v>
      </c>
      <c r="D21" s="2" t="s">
        <v>45</v>
      </c>
      <c r="F21" s="35">
        <v>5000</v>
      </c>
      <c r="G21" s="35">
        <v>7750</v>
      </c>
      <c r="H21" s="35">
        <v>3085</v>
      </c>
      <c r="I21" s="51">
        <f t="shared" si="2"/>
        <v>15835</v>
      </c>
      <c r="J21" s="35">
        <v>6223</v>
      </c>
      <c r="K21" s="49">
        <f t="shared" si="3"/>
        <v>22058</v>
      </c>
      <c r="L21" s="38">
        <v>19675</v>
      </c>
      <c r="M21" s="37">
        <f t="shared" si="4"/>
        <v>0.89196663342098104</v>
      </c>
      <c r="N21" s="62">
        <v>8597</v>
      </c>
      <c r="O21" s="65">
        <v>285</v>
      </c>
      <c r="P21" s="66">
        <v>250</v>
      </c>
      <c r="Q21" s="79">
        <v>55</v>
      </c>
      <c r="R21" s="79">
        <v>16</v>
      </c>
      <c r="S21" s="70">
        <f t="shared" si="5"/>
        <v>71</v>
      </c>
      <c r="T21" s="69">
        <v>3</v>
      </c>
      <c r="U21" s="69">
        <v>6</v>
      </c>
      <c r="V21" s="53">
        <f t="shared" si="0"/>
        <v>77.396491228070175</v>
      </c>
      <c r="W21" s="72">
        <f t="shared" si="1"/>
        <v>88.231999999999999</v>
      </c>
    </row>
    <row r="22" spans="1:25" x14ac:dyDescent="0.35">
      <c r="A22" s="44" t="s">
        <v>8</v>
      </c>
      <c r="B22" s="46" t="s">
        <v>167</v>
      </c>
      <c r="C22" s="3">
        <v>55034</v>
      </c>
      <c r="D22" s="20" t="s">
        <v>48</v>
      </c>
      <c r="F22" s="35">
        <v>3500</v>
      </c>
      <c r="G22" s="35">
        <v>7750</v>
      </c>
      <c r="H22" s="35">
        <v>0</v>
      </c>
      <c r="I22" s="51">
        <f t="shared" si="2"/>
        <v>11250</v>
      </c>
      <c r="J22" s="35">
        <v>6717</v>
      </c>
      <c r="K22" s="49">
        <f t="shared" si="3"/>
        <v>17967</v>
      </c>
      <c r="L22" s="38">
        <v>22538</v>
      </c>
      <c r="M22" s="57">
        <f t="shared" si="4"/>
        <v>1.2544108643624423</v>
      </c>
      <c r="N22" s="62">
        <v>19010</v>
      </c>
      <c r="O22" s="65">
        <v>200</v>
      </c>
      <c r="P22" s="66">
        <v>150</v>
      </c>
      <c r="Q22" s="79">
        <v>84</v>
      </c>
      <c r="R22" s="79">
        <v>38</v>
      </c>
      <c r="S22" s="70">
        <f t="shared" si="5"/>
        <v>122</v>
      </c>
      <c r="T22" s="69">
        <v>20</v>
      </c>
      <c r="U22" s="69">
        <v>11</v>
      </c>
      <c r="V22" s="53">
        <f t="shared" si="0"/>
        <v>89.834999999999994</v>
      </c>
      <c r="W22" s="72">
        <f t="shared" si="1"/>
        <v>119.78</v>
      </c>
    </row>
    <row r="23" spans="1:25" x14ac:dyDescent="0.35">
      <c r="A23" s="33" t="s">
        <v>8</v>
      </c>
      <c r="B23" t="s">
        <v>168</v>
      </c>
      <c r="C23" s="3">
        <v>31532</v>
      </c>
      <c r="D23" s="4" t="s">
        <v>53</v>
      </c>
      <c r="F23" s="35">
        <v>11000</v>
      </c>
      <c r="G23" s="35">
        <v>7750</v>
      </c>
      <c r="H23" s="35">
        <v>0</v>
      </c>
      <c r="I23" s="51">
        <f t="shared" si="2"/>
        <v>18750</v>
      </c>
      <c r="J23" s="35">
        <v>5688</v>
      </c>
      <c r="K23" s="49">
        <f t="shared" si="3"/>
        <v>24438</v>
      </c>
      <c r="L23" s="38">
        <v>14700</v>
      </c>
      <c r="M23" s="58">
        <f t="shared" si="4"/>
        <v>0.60152221949423035</v>
      </c>
      <c r="N23" s="62">
        <v>-2807</v>
      </c>
      <c r="O23" s="65">
        <v>300</v>
      </c>
      <c r="P23" s="66">
        <v>250</v>
      </c>
      <c r="Q23" s="79">
        <v>44</v>
      </c>
      <c r="R23" s="79">
        <v>6</v>
      </c>
      <c r="S23" s="70">
        <f t="shared" si="5"/>
        <v>50</v>
      </c>
      <c r="T23" s="69">
        <v>25</v>
      </c>
      <c r="U23" s="69">
        <v>13</v>
      </c>
      <c r="V23" s="53">
        <f t="shared" si="0"/>
        <v>81.459999999999994</v>
      </c>
      <c r="W23" s="72">
        <f t="shared" si="1"/>
        <v>97.751999999999995</v>
      </c>
    </row>
    <row r="24" spans="1:25" x14ac:dyDescent="0.35">
      <c r="A24" s="33" t="s">
        <v>2</v>
      </c>
      <c r="B24" t="s">
        <v>169</v>
      </c>
      <c r="C24" s="3">
        <v>25123</v>
      </c>
      <c r="D24" s="7" t="s">
        <v>54</v>
      </c>
      <c r="F24" s="35">
        <v>4500</v>
      </c>
      <c r="G24" s="35">
        <v>7750</v>
      </c>
      <c r="H24" s="35">
        <v>1095</v>
      </c>
      <c r="I24" s="51">
        <f t="shared" si="2"/>
        <v>13345</v>
      </c>
      <c r="J24" s="35">
        <v>4815</v>
      </c>
      <c r="K24" s="49">
        <f t="shared" si="3"/>
        <v>18160</v>
      </c>
      <c r="L24" s="38">
        <v>10700</v>
      </c>
      <c r="M24" s="58">
        <f t="shared" si="4"/>
        <v>0.58920704845814975</v>
      </c>
      <c r="N24" s="62">
        <v>-1098</v>
      </c>
      <c r="O24" s="65">
        <v>250</v>
      </c>
      <c r="P24" s="66">
        <v>200</v>
      </c>
      <c r="Q24" s="79">
        <v>30</v>
      </c>
      <c r="R24" s="79">
        <v>16</v>
      </c>
      <c r="S24" s="70">
        <f t="shared" si="5"/>
        <v>46</v>
      </c>
      <c r="T24" s="69">
        <v>11</v>
      </c>
      <c r="U24" s="69">
        <v>1</v>
      </c>
      <c r="V24" s="53">
        <f t="shared" si="0"/>
        <v>72.64</v>
      </c>
      <c r="W24" s="72">
        <f t="shared" si="1"/>
        <v>90.8</v>
      </c>
    </row>
    <row r="25" spans="1:25" x14ac:dyDescent="0.35">
      <c r="A25" s="33" t="s">
        <v>8</v>
      </c>
      <c r="B25" t="s">
        <v>171</v>
      </c>
      <c r="C25" s="3">
        <v>166280</v>
      </c>
      <c r="D25" s="4" t="s">
        <v>60</v>
      </c>
      <c r="F25" s="35">
        <v>25000</v>
      </c>
      <c r="G25" s="35">
        <v>8500</v>
      </c>
      <c r="H25" s="35">
        <v>4475</v>
      </c>
      <c r="I25" s="51">
        <f t="shared" si="2"/>
        <v>37975</v>
      </c>
      <c r="J25" s="35">
        <v>29806</v>
      </c>
      <c r="K25" s="49">
        <f t="shared" si="3"/>
        <v>67781</v>
      </c>
      <c r="L25" s="38">
        <v>79050</v>
      </c>
      <c r="M25" s="57">
        <f t="shared" si="4"/>
        <v>1.1662560304510114</v>
      </c>
      <c r="N25" s="62">
        <v>48475</v>
      </c>
      <c r="O25" s="65">
        <v>350</v>
      </c>
      <c r="P25" s="66">
        <v>300</v>
      </c>
      <c r="Q25" s="79">
        <v>207</v>
      </c>
      <c r="R25" s="79">
        <v>22</v>
      </c>
      <c r="S25" s="70">
        <f t="shared" si="5"/>
        <v>229</v>
      </c>
      <c r="T25" s="69">
        <v>10</v>
      </c>
      <c r="U25" s="69">
        <v>6</v>
      </c>
      <c r="V25" s="56">
        <f t="shared" si="0"/>
        <v>193.66</v>
      </c>
      <c r="W25" s="73">
        <f t="shared" si="1"/>
        <v>225.93666666666667</v>
      </c>
      <c r="X25" s="36">
        <v>13458</v>
      </c>
      <c r="Y25" s="77">
        <f>L25/(K25-X25)</f>
        <v>1.4551847283839259</v>
      </c>
    </row>
    <row r="26" spans="1:25" x14ac:dyDescent="0.35">
      <c r="A26" s="33" t="s">
        <v>2</v>
      </c>
      <c r="B26" t="s">
        <v>170</v>
      </c>
      <c r="C26" s="1">
        <v>50806</v>
      </c>
      <c r="D26" s="2" t="s">
        <v>61</v>
      </c>
      <c r="F26" s="35">
        <v>20000</v>
      </c>
      <c r="G26" s="35">
        <v>7750</v>
      </c>
      <c r="H26" s="35">
        <v>4180</v>
      </c>
      <c r="I26" s="51">
        <f t="shared" si="2"/>
        <v>31930</v>
      </c>
      <c r="J26" s="35">
        <v>7193</v>
      </c>
      <c r="K26" s="49">
        <f t="shared" si="3"/>
        <v>39123</v>
      </c>
      <c r="L26" s="38">
        <v>25500</v>
      </c>
      <c r="M26" s="58">
        <f t="shared" si="4"/>
        <v>0.65179050686297058</v>
      </c>
      <c r="N26" s="62">
        <v>-2709</v>
      </c>
      <c r="O26" s="65">
        <v>330</v>
      </c>
      <c r="P26" s="66">
        <v>240</v>
      </c>
      <c r="Q26" s="79">
        <v>70</v>
      </c>
      <c r="R26" s="79">
        <v>10</v>
      </c>
      <c r="S26" s="70">
        <f t="shared" si="5"/>
        <v>80</v>
      </c>
      <c r="T26" s="69">
        <v>19</v>
      </c>
      <c r="U26" s="69">
        <v>7</v>
      </c>
      <c r="V26" s="53">
        <f t="shared" si="0"/>
        <v>118.55454545454545</v>
      </c>
      <c r="W26" s="72">
        <f t="shared" si="1"/>
        <v>163.01249999999999</v>
      </c>
    </row>
    <row r="27" spans="1:25" x14ac:dyDescent="0.35">
      <c r="A27" s="33" t="s">
        <v>8</v>
      </c>
      <c r="B27" t="s">
        <v>172</v>
      </c>
      <c r="C27" s="3">
        <v>26250</v>
      </c>
      <c r="D27" s="4" t="s">
        <v>64</v>
      </c>
      <c r="F27" s="35">
        <v>8000</v>
      </c>
      <c r="G27" s="35">
        <v>7750</v>
      </c>
      <c r="H27" s="35">
        <v>1990</v>
      </c>
      <c r="I27" s="51">
        <f t="shared" si="2"/>
        <v>17740</v>
      </c>
      <c r="J27" s="35">
        <v>4885</v>
      </c>
      <c r="K27" s="49">
        <f t="shared" si="3"/>
        <v>22625</v>
      </c>
      <c r="L27" s="38">
        <v>9360</v>
      </c>
      <c r="M27" s="58">
        <f t="shared" si="4"/>
        <v>0.41370165745856352</v>
      </c>
      <c r="N27" s="62">
        <v>-6152</v>
      </c>
      <c r="O27" s="65">
        <v>290</v>
      </c>
      <c r="P27" s="66">
        <v>220</v>
      </c>
      <c r="Q27" s="79">
        <v>30</v>
      </c>
      <c r="R27" s="79">
        <v>3</v>
      </c>
      <c r="S27" s="70">
        <f t="shared" si="5"/>
        <v>33</v>
      </c>
      <c r="T27" s="69">
        <v>15</v>
      </c>
      <c r="U27" s="69">
        <v>15</v>
      </c>
      <c r="V27" s="53">
        <f t="shared" si="0"/>
        <v>78.017241379310349</v>
      </c>
      <c r="W27" s="72">
        <f t="shared" si="1"/>
        <v>102.84090909090909</v>
      </c>
    </row>
    <row r="28" spans="1:25" x14ac:dyDescent="0.35">
      <c r="A28" s="33" t="s">
        <v>2</v>
      </c>
      <c r="B28" t="s">
        <v>173</v>
      </c>
      <c r="C28" s="3">
        <v>58046</v>
      </c>
      <c r="D28" s="7" t="s">
        <v>66</v>
      </c>
      <c r="F28" s="35">
        <v>25000</v>
      </c>
      <c r="G28" s="35">
        <v>7000</v>
      </c>
      <c r="H28" s="35">
        <v>3085</v>
      </c>
      <c r="I28" s="51">
        <f>F28+G28+H28</f>
        <v>35085</v>
      </c>
      <c r="J28" s="35">
        <v>7118</v>
      </c>
      <c r="K28" s="49">
        <f>I28+J28</f>
        <v>42203</v>
      </c>
      <c r="L28" s="38">
        <v>29250</v>
      </c>
      <c r="M28" s="58">
        <f>L28/K28</f>
        <v>0.69307869108831122</v>
      </c>
      <c r="N28" s="62">
        <v>-1095</v>
      </c>
      <c r="O28" s="65">
        <v>350</v>
      </c>
      <c r="P28" s="66">
        <v>300</v>
      </c>
      <c r="Q28" s="79">
        <v>57</v>
      </c>
      <c r="R28" s="79">
        <v>31</v>
      </c>
      <c r="S28" s="70">
        <f t="shared" si="5"/>
        <v>88</v>
      </c>
      <c r="T28" s="69">
        <v>21</v>
      </c>
      <c r="U28" s="69">
        <v>12</v>
      </c>
      <c r="V28" s="55">
        <f t="shared" si="0"/>
        <v>120.58</v>
      </c>
      <c r="W28" s="74">
        <f t="shared" si="1"/>
        <v>140.67666666666668</v>
      </c>
    </row>
    <row r="29" spans="1:25" x14ac:dyDescent="0.35">
      <c r="A29" s="33" t="s">
        <v>8</v>
      </c>
      <c r="B29" t="s">
        <v>174</v>
      </c>
      <c r="C29" s="3">
        <v>86991</v>
      </c>
      <c r="D29" s="4" t="s">
        <v>70</v>
      </c>
      <c r="F29" s="35">
        <v>12000</v>
      </c>
      <c r="G29" s="35">
        <v>8500</v>
      </c>
      <c r="H29" s="35">
        <v>2190</v>
      </c>
      <c r="I29" s="51">
        <f>F29+G29+H29</f>
        <v>22690</v>
      </c>
      <c r="J29" s="35">
        <v>10571</v>
      </c>
      <c r="K29" s="49">
        <f>I29+J29</f>
        <v>33261</v>
      </c>
      <c r="L29" s="38">
        <v>31750</v>
      </c>
      <c r="M29" s="37">
        <f>L29/K29</f>
        <v>0.95457141998135953</v>
      </c>
      <c r="N29" s="62">
        <v>21852</v>
      </c>
      <c r="O29" s="65">
        <v>250</v>
      </c>
      <c r="P29" s="66">
        <v>200</v>
      </c>
      <c r="Q29" s="79">
        <v>123</v>
      </c>
      <c r="R29" s="79">
        <v>5</v>
      </c>
      <c r="S29" s="70">
        <f>Q29+R29</f>
        <v>128</v>
      </c>
      <c r="T29" s="69">
        <v>15</v>
      </c>
      <c r="U29" s="69">
        <v>9</v>
      </c>
      <c r="V29" s="53">
        <f t="shared" si="0"/>
        <v>133.04400000000001</v>
      </c>
      <c r="W29" s="72">
        <f t="shared" si="1"/>
        <v>166.30500000000001</v>
      </c>
    </row>
    <row r="30" spans="1:25" x14ac:dyDescent="0.35">
      <c r="A30" s="44" t="s">
        <v>2</v>
      </c>
      <c r="B30" s="46" t="s">
        <v>175</v>
      </c>
      <c r="C30" s="6">
        <v>27453</v>
      </c>
      <c r="D30" s="7" t="s">
        <v>71</v>
      </c>
      <c r="F30" s="35">
        <v>8000</v>
      </c>
      <c r="G30" s="35">
        <v>8500</v>
      </c>
      <c r="H30" s="35">
        <v>0</v>
      </c>
      <c r="I30" s="51">
        <f t="shared" si="2"/>
        <v>16500</v>
      </c>
      <c r="J30" s="35">
        <v>5495</v>
      </c>
      <c r="K30" s="49">
        <f t="shared" si="3"/>
        <v>21995</v>
      </c>
      <c r="L30" s="38">
        <v>11450</v>
      </c>
      <c r="M30" s="58">
        <f t="shared" si="4"/>
        <v>0.52057285746760629</v>
      </c>
      <c r="N30" s="62">
        <v>-3955</v>
      </c>
      <c r="O30" s="65">
        <v>250</v>
      </c>
      <c r="P30" s="66">
        <v>200</v>
      </c>
      <c r="Q30" s="79">
        <v>29</v>
      </c>
      <c r="R30" s="79">
        <v>21</v>
      </c>
      <c r="S30" s="70">
        <f t="shared" si="5"/>
        <v>50</v>
      </c>
      <c r="T30" s="69">
        <v>14</v>
      </c>
      <c r="U30" s="69">
        <v>16</v>
      </c>
      <c r="V30" s="53">
        <f t="shared" si="0"/>
        <v>87.98</v>
      </c>
      <c r="W30" s="72">
        <f t="shared" si="1"/>
        <v>109.97499999999999</v>
      </c>
    </row>
    <row r="31" spans="1:25" x14ac:dyDescent="0.35">
      <c r="A31" s="33" t="s">
        <v>5</v>
      </c>
      <c r="B31" t="s">
        <v>176</v>
      </c>
      <c r="C31" s="11">
        <v>7788</v>
      </c>
      <c r="D31" s="12" t="s">
        <v>73</v>
      </c>
      <c r="F31" s="35">
        <v>3000</v>
      </c>
      <c r="G31" s="35">
        <v>7000</v>
      </c>
      <c r="H31" s="35">
        <v>1095</v>
      </c>
      <c r="I31" s="51">
        <f t="shared" si="2"/>
        <v>11095</v>
      </c>
      <c r="J31" s="35">
        <v>3185</v>
      </c>
      <c r="K31" s="49">
        <f t="shared" si="3"/>
        <v>14280</v>
      </c>
      <c r="L31" s="38">
        <v>3930</v>
      </c>
      <c r="M31" s="58">
        <f t="shared" si="4"/>
        <v>0.27521008403361347</v>
      </c>
      <c r="N31" s="62">
        <v>-8762</v>
      </c>
      <c r="O31" s="65">
        <v>250</v>
      </c>
      <c r="P31" s="66">
        <v>180</v>
      </c>
      <c r="Q31" s="79">
        <v>15</v>
      </c>
      <c r="R31" s="79">
        <v>1</v>
      </c>
      <c r="S31" s="70">
        <f t="shared" si="5"/>
        <v>16</v>
      </c>
      <c r="T31" s="69">
        <v>13</v>
      </c>
      <c r="U31" s="69">
        <v>2</v>
      </c>
      <c r="V31" s="53">
        <f t="shared" si="0"/>
        <v>57.12</v>
      </c>
      <c r="W31" s="72">
        <f t="shared" si="1"/>
        <v>79.333333333333329</v>
      </c>
    </row>
    <row r="32" spans="1:25" x14ac:dyDescent="0.35">
      <c r="A32" s="33" t="s">
        <v>8</v>
      </c>
      <c r="B32" t="s">
        <v>177</v>
      </c>
      <c r="C32" s="13">
        <v>19545</v>
      </c>
      <c r="D32" s="14" t="s">
        <v>74</v>
      </c>
      <c r="F32" s="35">
        <v>12000</v>
      </c>
      <c r="G32" s="35">
        <v>7750</v>
      </c>
      <c r="H32" s="35">
        <v>3085</v>
      </c>
      <c r="I32" s="51">
        <f t="shared" si="2"/>
        <v>22835</v>
      </c>
      <c r="J32" s="35">
        <v>4564</v>
      </c>
      <c r="K32" s="49">
        <f t="shared" si="3"/>
        <v>27399</v>
      </c>
      <c r="L32" s="38">
        <v>8980</v>
      </c>
      <c r="M32" s="58">
        <f t="shared" si="4"/>
        <v>0.32774918792656665</v>
      </c>
      <c r="N32" s="62">
        <v>-14069</v>
      </c>
      <c r="O32" s="65">
        <v>320</v>
      </c>
      <c r="P32" s="66">
        <v>220</v>
      </c>
      <c r="Q32" s="79">
        <v>25</v>
      </c>
      <c r="R32" s="79">
        <v>3</v>
      </c>
      <c r="S32" s="70">
        <f t="shared" si="5"/>
        <v>28</v>
      </c>
      <c r="T32" s="69">
        <v>25</v>
      </c>
      <c r="U32" s="69">
        <v>10</v>
      </c>
      <c r="V32" s="53">
        <f t="shared" si="0"/>
        <v>85.621875000000003</v>
      </c>
      <c r="W32" s="72">
        <f t="shared" si="1"/>
        <v>124.5409090909091</v>
      </c>
    </row>
    <row r="33" spans="1:23" x14ac:dyDescent="0.35">
      <c r="A33" s="33" t="s">
        <v>5</v>
      </c>
      <c r="B33" t="s">
        <v>178</v>
      </c>
      <c r="C33" s="11">
        <v>29805</v>
      </c>
      <c r="D33" s="12" t="s">
        <v>76</v>
      </c>
      <c r="I33" s="51">
        <f t="shared" si="2"/>
        <v>0</v>
      </c>
      <c r="K33" s="49">
        <f t="shared" si="3"/>
        <v>0</v>
      </c>
      <c r="M33" s="37" t="e">
        <f t="shared" si="4"/>
        <v>#DIV/0!</v>
      </c>
      <c r="S33" s="70">
        <f t="shared" si="5"/>
        <v>0</v>
      </c>
      <c r="V33" s="53" t="e">
        <f t="shared" si="0"/>
        <v>#DIV/0!</v>
      </c>
      <c r="W33" s="72" t="e">
        <f t="shared" si="1"/>
        <v>#DIV/0!</v>
      </c>
    </row>
    <row r="34" spans="1:23" x14ac:dyDescent="0.35">
      <c r="A34" s="33" t="s">
        <v>2</v>
      </c>
      <c r="B34" t="s">
        <v>179</v>
      </c>
      <c r="C34" s="15">
        <v>90163</v>
      </c>
      <c r="D34" s="16" t="s">
        <v>78</v>
      </c>
      <c r="I34" s="51">
        <f t="shared" si="2"/>
        <v>0</v>
      </c>
      <c r="K34" s="49">
        <f t="shared" si="3"/>
        <v>0</v>
      </c>
      <c r="M34" s="37" t="e">
        <f t="shared" si="4"/>
        <v>#DIV/0!</v>
      </c>
      <c r="S34" s="70">
        <f t="shared" si="5"/>
        <v>0</v>
      </c>
      <c r="V34" s="53" t="e">
        <f t="shared" ref="V34:V64" si="6">K34/O34</f>
        <v>#DIV/0!</v>
      </c>
      <c r="W34" s="72" t="e">
        <f t="shared" ref="W34:W64" si="7">K34/P34</f>
        <v>#DIV/0!</v>
      </c>
    </row>
    <row r="35" spans="1:23" x14ac:dyDescent="0.35">
      <c r="A35" s="33" t="s">
        <v>8</v>
      </c>
      <c r="B35" t="s">
        <v>180</v>
      </c>
      <c r="C35" s="13">
        <v>22311</v>
      </c>
      <c r="D35" s="14" t="s">
        <v>82</v>
      </c>
      <c r="I35" s="51">
        <f t="shared" si="2"/>
        <v>0</v>
      </c>
      <c r="K35" s="49">
        <f t="shared" si="3"/>
        <v>0</v>
      </c>
      <c r="M35" s="37" t="e">
        <f t="shared" si="4"/>
        <v>#DIV/0!</v>
      </c>
      <c r="S35" s="70">
        <f t="shared" si="5"/>
        <v>0</v>
      </c>
      <c r="V35" s="53" t="e">
        <f t="shared" si="6"/>
        <v>#DIV/0!</v>
      </c>
      <c r="W35" s="72" t="e">
        <f t="shared" si="7"/>
        <v>#DIV/0!</v>
      </c>
    </row>
    <row r="36" spans="1:23" x14ac:dyDescent="0.35">
      <c r="A36" s="33" t="s">
        <v>2</v>
      </c>
      <c r="B36" t="s">
        <v>181</v>
      </c>
      <c r="C36" s="13">
        <v>23824</v>
      </c>
      <c r="D36" s="14" t="s">
        <v>83</v>
      </c>
      <c r="I36" s="51">
        <f t="shared" si="2"/>
        <v>0</v>
      </c>
      <c r="K36" s="49">
        <f t="shared" si="3"/>
        <v>0</v>
      </c>
      <c r="M36" s="37" t="e">
        <f t="shared" si="4"/>
        <v>#DIV/0!</v>
      </c>
      <c r="S36" s="70">
        <f t="shared" si="5"/>
        <v>0</v>
      </c>
      <c r="V36" s="53" t="e">
        <f t="shared" si="6"/>
        <v>#DIV/0!</v>
      </c>
      <c r="W36" s="72" t="e">
        <f t="shared" si="7"/>
        <v>#DIV/0!</v>
      </c>
    </row>
    <row r="37" spans="1:23" x14ac:dyDescent="0.35">
      <c r="A37" s="44" t="s">
        <v>5</v>
      </c>
      <c r="B37" s="47" t="s">
        <v>182</v>
      </c>
      <c r="C37" s="18">
        <v>62508</v>
      </c>
      <c r="D37" s="4" t="s">
        <v>85</v>
      </c>
      <c r="I37" s="51">
        <f t="shared" si="2"/>
        <v>0</v>
      </c>
      <c r="K37" s="49">
        <f t="shared" si="3"/>
        <v>0</v>
      </c>
      <c r="M37" s="37" t="e">
        <f t="shared" si="4"/>
        <v>#DIV/0!</v>
      </c>
      <c r="S37" s="70">
        <f t="shared" si="5"/>
        <v>0</v>
      </c>
      <c r="V37" s="53" t="e">
        <f t="shared" si="6"/>
        <v>#DIV/0!</v>
      </c>
      <c r="W37" s="72" t="e">
        <f t="shared" si="7"/>
        <v>#DIV/0!</v>
      </c>
    </row>
    <row r="38" spans="1:23" x14ac:dyDescent="0.35">
      <c r="A38" s="33" t="s">
        <v>2</v>
      </c>
      <c r="B38" t="s">
        <v>183</v>
      </c>
      <c r="C38" s="19">
        <v>59488</v>
      </c>
      <c r="D38" s="20" t="s">
        <v>88</v>
      </c>
      <c r="I38" s="51">
        <f t="shared" si="2"/>
        <v>0</v>
      </c>
      <c r="K38" s="49">
        <f t="shared" si="3"/>
        <v>0</v>
      </c>
      <c r="M38" s="37" t="e">
        <f t="shared" si="4"/>
        <v>#DIV/0!</v>
      </c>
      <c r="S38" s="70">
        <f t="shared" si="5"/>
        <v>0</v>
      </c>
      <c r="V38" s="53" t="e">
        <f t="shared" si="6"/>
        <v>#DIV/0!</v>
      </c>
      <c r="W38" s="72" t="e">
        <f t="shared" si="7"/>
        <v>#DIV/0!</v>
      </c>
    </row>
    <row r="39" spans="1:23" x14ac:dyDescent="0.35">
      <c r="A39" s="33" t="s">
        <v>5</v>
      </c>
      <c r="B39" t="s">
        <v>184</v>
      </c>
      <c r="C39" s="3">
        <v>22260</v>
      </c>
      <c r="D39" s="4" t="s">
        <v>89</v>
      </c>
      <c r="I39" s="51">
        <f t="shared" si="2"/>
        <v>0</v>
      </c>
      <c r="K39" s="49">
        <f t="shared" si="3"/>
        <v>0</v>
      </c>
      <c r="M39" s="37" t="e">
        <f t="shared" si="4"/>
        <v>#DIV/0!</v>
      </c>
      <c r="S39" s="70">
        <f t="shared" si="5"/>
        <v>0</v>
      </c>
      <c r="V39" s="53" t="e">
        <f t="shared" si="6"/>
        <v>#DIV/0!</v>
      </c>
      <c r="W39" s="72" t="e">
        <f t="shared" si="7"/>
        <v>#DIV/0!</v>
      </c>
    </row>
    <row r="40" spans="1:23" x14ac:dyDescent="0.35">
      <c r="A40" s="44" t="s">
        <v>8</v>
      </c>
      <c r="B40" s="46" t="s">
        <v>185</v>
      </c>
      <c r="C40" s="3">
        <v>24178</v>
      </c>
      <c r="D40" s="4" t="s">
        <v>90</v>
      </c>
      <c r="I40" s="51">
        <f t="shared" si="2"/>
        <v>0</v>
      </c>
      <c r="K40" s="49">
        <f t="shared" si="3"/>
        <v>0</v>
      </c>
      <c r="M40" s="37" t="e">
        <f t="shared" si="4"/>
        <v>#DIV/0!</v>
      </c>
      <c r="S40" s="70">
        <f t="shared" si="5"/>
        <v>0</v>
      </c>
      <c r="V40" s="53" t="e">
        <f t="shared" si="6"/>
        <v>#DIV/0!</v>
      </c>
      <c r="W40" s="72" t="e">
        <f t="shared" si="7"/>
        <v>#DIV/0!</v>
      </c>
    </row>
    <row r="41" spans="1:23" x14ac:dyDescent="0.35">
      <c r="A41" s="33" t="s">
        <v>5</v>
      </c>
      <c r="B41" t="s">
        <v>186</v>
      </c>
      <c r="C41" s="3">
        <v>21831</v>
      </c>
      <c r="D41" s="4" t="s">
        <v>98</v>
      </c>
      <c r="I41" s="51">
        <f t="shared" si="2"/>
        <v>0</v>
      </c>
      <c r="K41" s="49">
        <f t="shared" si="3"/>
        <v>0</v>
      </c>
      <c r="M41" s="37" t="e">
        <f t="shared" si="4"/>
        <v>#DIV/0!</v>
      </c>
      <c r="S41" s="70">
        <f t="shared" si="5"/>
        <v>0</v>
      </c>
      <c r="V41" s="53" t="e">
        <f t="shared" si="6"/>
        <v>#DIV/0!</v>
      </c>
      <c r="W41" s="72" t="e">
        <f t="shared" si="7"/>
        <v>#DIV/0!</v>
      </c>
    </row>
    <row r="42" spans="1:23" x14ac:dyDescent="0.35">
      <c r="A42" s="33" t="s">
        <v>8</v>
      </c>
      <c r="B42" t="s">
        <v>187</v>
      </c>
      <c r="C42" s="3">
        <v>18442</v>
      </c>
      <c r="D42" s="4" t="s">
        <v>99</v>
      </c>
      <c r="I42" s="51">
        <f t="shared" si="2"/>
        <v>0</v>
      </c>
      <c r="K42" s="49">
        <f t="shared" si="3"/>
        <v>0</v>
      </c>
      <c r="M42" s="37" t="e">
        <f t="shared" si="4"/>
        <v>#DIV/0!</v>
      </c>
      <c r="S42" s="70">
        <f t="shared" si="5"/>
        <v>0</v>
      </c>
      <c r="V42" s="53" t="e">
        <f t="shared" si="6"/>
        <v>#DIV/0!</v>
      </c>
      <c r="W42" s="72" t="e">
        <f t="shared" si="7"/>
        <v>#DIV/0!</v>
      </c>
    </row>
    <row r="43" spans="1:23" x14ac:dyDescent="0.35">
      <c r="A43" s="33" t="s">
        <v>5</v>
      </c>
      <c r="B43" t="s">
        <v>188</v>
      </c>
      <c r="C43" s="3">
        <v>55309</v>
      </c>
      <c r="D43" s="4" t="s">
        <v>101</v>
      </c>
      <c r="I43" s="51">
        <f t="shared" si="2"/>
        <v>0</v>
      </c>
      <c r="K43" s="49">
        <f t="shared" si="3"/>
        <v>0</v>
      </c>
      <c r="M43" s="37" t="e">
        <f t="shared" si="4"/>
        <v>#DIV/0!</v>
      </c>
      <c r="S43" s="70">
        <f t="shared" si="5"/>
        <v>0</v>
      </c>
      <c r="V43" s="53" t="e">
        <f t="shared" si="6"/>
        <v>#DIV/0!</v>
      </c>
      <c r="W43" s="72" t="e">
        <f t="shared" si="7"/>
        <v>#DIV/0!</v>
      </c>
    </row>
    <row r="44" spans="1:23" x14ac:dyDescent="0.35">
      <c r="A44" s="44" t="s">
        <v>2</v>
      </c>
      <c r="B44" s="46" t="s">
        <v>189</v>
      </c>
      <c r="C44" s="1">
        <v>69557</v>
      </c>
      <c r="D44" s="8" t="s">
        <v>103</v>
      </c>
      <c r="I44" s="51">
        <f t="shared" si="2"/>
        <v>0</v>
      </c>
      <c r="K44" s="49">
        <f t="shared" si="3"/>
        <v>0</v>
      </c>
      <c r="M44" s="37" t="e">
        <f t="shared" si="4"/>
        <v>#DIV/0!</v>
      </c>
      <c r="S44" s="70">
        <f t="shared" si="5"/>
        <v>0</v>
      </c>
      <c r="V44" s="53" t="e">
        <f t="shared" si="6"/>
        <v>#DIV/0!</v>
      </c>
      <c r="W44" s="72" t="e">
        <f t="shared" si="7"/>
        <v>#DIV/0!</v>
      </c>
    </row>
    <row r="45" spans="1:23" x14ac:dyDescent="0.35">
      <c r="A45" s="33" t="s">
        <v>5</v>
      </c>
      <c r="B45" t="s">
        <v>190</v>
      </c>
      <c r="C45" s="23">
        <v>42845</v>
      </c>
      <c r="D45" s="24" t="s">
        <v>106</v>
      </c>
      <c r="I45" s="51">
        <f t="shared" si="2"/>
        <v>0</v>
      </c>
      <c r="K45" s="49">
        <f t="shared" si="3"/>
        <v>0</v>
      </c>
      <c r="M45" s="37" t="e">
        <f t="shared" si="4"/>
        <v>#DIV/0!</v>
      </c>
      <c r="S45" s="70">
        <f t="shared" si="5"/>
        <v>0</v>
      </c>
      <c r="V45" s="53" t="e">
        <f t="shared" si="6"/>
        <v>#DIV/0!</v>
      </c>
      <c r="W45" s="72" t="e">
        <f t="shared" si="7"/>
        <v>#DIV/0!</v>
      </c>
    </row>
    <row r="46" spans="1:23" x14ac:dyDescent="0.35">
      <c r="A46" s="33" t="s">
        <v>8</v>
      </c>
      <c r="B46" t="s">
        <v>191</v>
      </c>
      <c r="C46" s="23">
        <v>79582</v>
      </c>
      <c r="D46" s="24" t="s">
        <v>107</v>
      </c>
      <c r="I46" s="51">
        <f t="shared" si="2"/>
        <v>0</v>
      </c>
      <c r="K46" s="49">
        <f t="shared" si="3"/>
        <v>0</v>
      </c>
      <c r="M46" s="37" t="e">
        <f t="shared" si="4"/>
        <v>#DIV/0!</v>
      </c>
      <c r="S46" s="70">
        <f t="shared" si="5"/>
        <v>0</v>
      </c>
      <c r="V46" s="53" t="e">
        <f t="shared" si="6"/>
        <v>#DIV/0!</v>
      </c>
      <c r="W46" s="72" t="e">
        <f t="shared" si="7"/>
        <v>#DIV/0!</v>
      </c>
    </row>
    <row r="47" spans="1:23" x14ac:dyDescent="0.35">
      <c r="A47" s="33" t="s">
        <v>2</v>
      </c>
      <c r="B47" t="s">
        <v>192</v>
      </c>
      <c r="C47" s="25">
        <v>34773</v>
      </c>
      <c r="D47" s="26" t="s">
        <v>108</v>
      </c>
      <c r="I47" s="51">
        <f t="shared" si="2"/>
        <v>0</v>
      </c>
      <c r="K47" s="49">
        <f t="shared" si="3"/>
        <v>0</v>
      </c>
      <c r="M47" s="37" t="e">
        <f t="shared" si="4"/>
        <v>#DIV/0!</v>
      </c>
      <c r="S47" s="70">
        <f t="shared" si="5"/>
        <v>0</v>
      </c>
      <c r="V47" s="53" t="e">
        <f t="shared" si="6"/>
        <v>#DIV/0!</v>
      </c>
      <c r="W47" s="72" t="e">
        <f t="shared" si="7"/>
        <v>#DIV/0!</v>
      </c>
    </row>
    <row r="48" spans="1:23" x14ac:dyDescent="0.35">
      <c r="A48" s="33" t="s">
        <v>8</v>
      </c>
      <c r="B48" t="s">
        <v>193</v>
      </c>
      <c r="C48" s="23">
        <v>105981</v>
      </c>
      <c r="D48" s="24" t="s">
        <v>110</v>
      </c>
      <c r="I48" s="51">
        <f t="shared" si="2"/>
        <v>0</v>
      </c>
      <c r="K48" s="49">
        <f t="shared" si="3"/>
        <v>0</v>
      </c>
      <c r="M48" s="37" t="e">
        <f t="shared" si="4"/>
        <v>#DIV/0!</v>
      </c>
      <c r="S48" s="70">
        <f t="shared" si="5"/>
        <v>0</v>
      </c>
      <c r="V48" s="53" t="e">
        <f t="shared" si="6"/>
        <v>#DIV/0!</v>
      </c>
      <c r="W48" s="72" t="e">
        <f t="shared" si="7"/>
        <v>#DIV/0!</v>
      </c>
    </row>
    <row r="49" spans="1:23" x14ac:dyDescent="0.35">
      <c r="A49" s="33" t="s">
        <v>2</v>
      </c>
      <c r="B49" t="s">
        <v>194</v>
      </c>
      <c r="C49" s="25">
        <v>126900</v>
      </c>
      <c r="D49" s="26" t="s">
        <v>111</v>
      </c>
      <c r="I49" s="51">
        <f t="shared" si="2"/>
        <v>0</v>
      </c>
      <c r="K49" s="49">
        <f t="shared" si="3"/>
        <v>0</v>
      </c>
      <c r="M49" s="37" t="e">
        <f t="shared" si="4"/>
        <v>#DIV/0!</v>
      </c>
      <c r="S49" s="70">
        <f t="shared" si="5"/>
        <v>0</v>
      </c>
      <c r="V49" s="53" t="e">
        <f t="shared" si="6"/>
        <v>#DIV/0!</v>
      </c>
      <c r="W49" s="72" t="e">
        <f t="shared" si="7"/>
        <v>#DIV/0!</v>
      </c>
    </row>
    <row r="50" spans="1:23" x14ac:dyDescent="0.35">
      <c r="A50" s="33" t="s">
        <v>2</v>
      </c>
      <c r="B50" t="s">
        <v>195</v>
      </c>
      <c r="C50" s="25">
        <v>21849</v>
      </c>
      <c r="D50" s="26" t="s">
        <v>115</v>
      </c>
      <c r="I50" s="51">
        <f t="shared" si="2"/>
        <v>0</v>
      </c>
      <c r="K50" s="49">
        <f t="shared" si="3"/>
        <v>0</v>
      </c>
      <c r="M50" s="37" t="e">
        <f t="shared" si="4"/>
        <v>#DIV/0!</v>
      </c>
      <c r="S50" s="70">
        <f t="shared" si="5"/>
        <v>0</v>
      </c>
      <c r="V50" s="53" t="e">
        <f t="shared" si="6"/>
        <v>#DIV/0!</v>
      </c>
      <c r="W50" s="72" t="e">
        <f t="shared" si="7"/>
        <v>#DIV/0!</v>
      </c>
    </row>
    <row r="51" spans="1:23" x14ac:dyDescent="0.35">
      <c r="A51" s="33" t="s">
        <v>5</v>
      </c>
      <c r="B51" t="s">
        <v>196</v>
      </c>
      <c r="C51" s="23">
        <v>33013</v>
      </c>
      <c r="D51" s="24" t="s">
        <v>116</v>
      </c>
      <c r="I51" s="51">
        <f t="shared" si="2"/>
        <v>0</v>
      </c>
      <c r="K51" s="49">
        <f t="shared" si="3"/>
        <v>0</v>
      </c>
      <c r="M51" s="37" t="e">
        <f t="shared" si="4"/>
        <v>#DIV/0!</v>
      </c>
      <c r="S51" s="70">
        <f t="shared" si="5"/>
        <v>0</v>
      </c>
      <c r="V51" s="53" t="e">
        <f t="shared" si="6"/>
        <v>#DIV/0!</v>
      </c>
      <c r="W51" s="72" t="e">
        <f t="shared" si="7"/>
        <v>#DIV/0!</v>
      </c>
    </row>
    <row r="52" spans="1:23" x14ac:dyDescent="0.35">
      <c r="A52" s="33" t="s">
        <v>8</v>
      </c>
      <c r="B52" t="s">
        <v>197</v>
      </c>
      <c r="C52" s="27">
        <v>40971</v>
      </c>
      <c r="D52" s="24" t="s">
        <v>117</v>
      </c>
      <c r="I52" s="51">
        <f t="shared" si="2"/>
        <v>0</v>
      </c>
      <c r="K52" s="49">
        <f t="shared" si="3"/>
        <v>0</v>
      </c>
      <c r="M52" s="37" t="e">
        <f t="shared" si="4"/>
        <v>#DIV/0!</v>
      </c>
      <c r="S52" s="70">
        <f t="shared" si="5"/>
        <v>0</v>
      </c>
      <c r="V52" s="53" t="e">
        <f t="shared" si="6"/>
        <v>#DIV/0!</v>
      </c>
      <c r="W52" s="72" t="e">
        <f t="shared" si="7"/>
        <v>#DIV/0!</v>
      </c>
    </row>
    <row r="53" spans="1:23" x14ac:dyDescent="0.35">
      <c r="A53" s="44" t="s">
        <v>2</v>
      </c>
      <c r="B53" s="46" t="s">
        <v>198</v>
      </c>
      <c r="C53" s="28">
        <v>108977</v>
      </c>
      <c r="D53" s="32" t="s">
        <v>118</v>
      </c>
      <c r="I53" s="51">
        <f t="shared" si="2"/>
        <v>0</v>
      </c>
      <c r="K53" s="49">
        <f t="shared" si="3"/>
        <v>0</v>
      </c>
      <c r="M53" s="37" t="e">
        <f t="shared" si="4"/>
        <v>#DIV/0!</v>
      </c>
      <c r="S53" s="70">
        <f t="shared" si="5"/>
        <v>0</v>
      </c>
      <c r="V53" s="53" t="e">
        <f t="shared" si="6"/>
        <v>#DIV/0!</v>
      </c>
      <c r="W53" s="72" t="e">
        <f t="shared" si="7"/>
        <v>#DIV/0!</v>
      </c>
    </row>
    <row r="54" spans="1:23" x14ac:dyDescent="0.35">
      <c r="A54" s="33" t="s">
        <v>8</v>
      </c>
      <c r="B54" t="s">
        <v>199</v>
      </c>
      <c r="C54" s="23">
        <v>95667</v>
      </c>
      <c r="D54" s="24" t="s">
        <v>121</v>
      </c>
      <c r="I54" s="51">
        <f t="shared" si="2"/>
        <v>0</v>
      </c>
      <c r="K54" s="49">
        <f t="shared" si="3"/>
        <v>0</v>
      </c>
      <c r="M54" s="37" t="e">
        <f t="shared" si="4"/>
        <v>#DIV/0!</v>
      </c>
      <c r="S54" s="70">
        <f t="shared" si="5"/>
        <v>0</v>
      </c>
      <c r="V54" s="53" t="e">
        <f t="shared" si="6"/>
        <v>#DIV/0!</v>
      </c>
      <c r="W54" s="72" t="e">
        <f t="shared" si="7"/>
        <v>#DIV/0!</v>
      </c>
    </row>
    <row r="55" spans="1:23" x14ac:dyDescent="0.35">
      <c r="A55" s="33" t="s">
        <v>2</v>
      </c>
      <c r="B55" t="s">
        <v>200</v>
      </c>
      <c r="C55" s="25">
        <v>23648</v>
      </c>
      <c r="D55" s="26" t="s">
        <v>122</v>
      </c>
      <c r="I55" s="51">
        <f t="shared" si="2"/>
        <v>0</v>
      </c>
      <c r="K55" s="49">
        <f t="shared" si="3"/>
        <v>0</v>
      </c>
      <c r="M55" s="37" t="e">
        <f t="shared" si="4"/>
        <v>#DIV/0!</v>
      </c>
      <c r="S55" s="70">
        <f t="shared" si="5"/>
        <v>0</v>
      </c>
      <c r="V55" s="53" t="e">
        <f t="shared" si="6"/>
        <v>#DIV/0!</v>
      </c>
      <c r="W55" s="72" t="e">
        <f t="shared" si="7"/>
        <v>#DIV/0!</v>
      </c>
    </row>
    <row r="56" spans="1:23" x14ac:dyDescent="0.35">
      <c r="A56" s="33" t="s">
        <v>5</v>
      </c>
      <c r="B56" t="s">
        <v>201</v>
      </c>
      <c r="C56" s="23">
        <v>21935</v>
      </c>
      <c r="D56" s="24" t="s">
        <v>123</v>
      </c>
      <c r="I56" s="51">
        <f t="shared" si="2"/>
        <v>0</v>
      </c>
      <c r="K56" s="49">
        <f t="shared" si="3"/>
        <v>0</v>
      </c>
      <c r="M56" s="37" t="e">
        <f t="shared" si="4"/>
        <v>#DIV/0!</v>
      </c>
      <c r="S56" s="70">
        <f t="shared" si="5"/>
        <v>0</v>
      </c>
      <c r="V56" s="53" t="e">
        <f t="shared" si="6"/>
        <v>#DIV/0!</v>
      </c>
      <c r="W56" s="72" t="e">
        <f t="shared" si="7"/>
        <v>#DIV/0!</v>
      </c>
    </row>
    <row r="57" spans="1:23" x14ac:dyDescent="0.35">
      <c r="A57" s="33" t="s">
        <v>8</v>
      </c>
      <c r="B57" t="s">
        <v>202</v>
      </c>
      <c r="C57" s="23">
        <v>19742</v>
      </c>
      <c r="D57" s="24" t="s">
        <v>124</v>
      </c>
      <c r="I57" s="51">
        <f t="shared" si="2"/>
        <v>0</v>
      </c>
      <c r="K57" s="49">
        <f t="shared" si="3"/>
        <v>0</v>
      </c>
      <c r="M57" s="37" t="e">
        <f t="shared" si="4"/>
        <v>#DIV/0!</v>
      </c>
      <c r="S57" s="70">
        <f t="shared" si="5"/>
        <v>0</v>
      </c>
      <c r="V57" s="53" t="e">
        <f t="shared" si="6"/>
        <v>#DIV/0!</v>
      </c>
      <c r="W57" s="72" t="e">
        <f t="shared" si="7"/>
        <v>#DIV/0!</v>
      </c>
    </row>
    <row r="58" spans="1:23" x14ac:dyDescent="0.35">
      <c r="A58" s="33" t="s">
        <v>2</v>
      </c>
      <c r="B58" t="s">
        <v>203</v>
      </c>
      <c r="C58" s="25">
        <v>37572</v>
      </c>
      <c r="D58" s="26" t="s">
        <v>125</v>
      </c>
      <c r="I58" s="51">
        <f t="shared" si="2"/>
        <v>0</v>
      </c>
      <c r="K58" s="49">
        <f t="shared" si="3"/>
        <v>0</v>
      </c>
      <c r="M58" s="37" t="e">
        <f t="shared" si="4"/>
        <v>#DIV/0!</v>
      </c>
      <c r="S58" s="70">
        <f t="shared" si="5"/>
        <v>0</v>
      </c>
      <c r="V58" s="53" t="e">
        <f t="shared" si="6"/>
        <v>#DIV/0!</v>
      </c>
      <c r="W58" s="72" t="e">
        <f t="shared" si="7"/>
        <v>#DIV/0!</v>
      </c>
    </row>
    <row r="59" spans="1:23" x14ac:dyDescent="0.35">
      <c r="A59" s="33" t="s">
        <v>5</v>
      </c>
      <c r="B59" t="s">
        <v>204</v>
      </c>
      <c r="C59" s="23">
        <v>33235</v>
      </c>
      <c r="D59" s="24" t="s">
        <v>127</v>
      </c>
      <c r="F59" s="35">
        <v>12000</v>
      </c>
      <c r="G59" s="35">
        <v>7750</v>
      </c>
      <c r="H59" s="35">
        <v>2190</v>
      </c>
      <c r="I59" s="51">
        <f t="shared" si="2"/>
        <v>21940</v>
      </c>
      <c r="J59" s="35">
        <v>7672</v>
      </c>
      <c r="K59" s="49">
        <f t="shared" si="3"/>
        <v>29612</v>
      </c>
      <c r="L59" s="38">
        <v>16550</v>
      </c>
      <c r="M59" s="37">
        <f t="shared" si="4"/>
        <v>0.55889504255031741</v>
      </c>
      <c r="N59" s="62">
        <v>-6192</v>
      </c>
      <c r="O59" s="65">
        <v>300</v>
      </c>
      <c r="P59" s="66">
        <v>250</v>
      </c>
      <c r="Q59" s="79">
        <v>46</v>
      </c>
      <c r="R59" s="79">
        <v>11</v>
      </c>
      <c r="S59" s="70">
        <f t="shared" si="5"/>
        <v>57</v>
      </c>
      <c r="T59" s="69">
        <v>10</v>
      </c>
      <c r="U59" s="69">
        <v>11</v>
      </c>
      <c r="V59" s="53">
        <f t="shared" si="6"/>
        <v>98.706666666666663</v>
      </c>
      <c r="W59" s="72">
        <f t="shared" si="7"/>
        <v>118.44799999999999</v>
      </c>
    </row>
    <row r="60" spans="1:23" x14ac:dyDescent="0.35">
      <c r="A60" s="33" t="s">
        <v>8</v>
      </c>
      <c r="B60" t="s">
        <v>205</v>
      </c>
      <c r="C60" s="23">
        <v>24643</v>
      </c>
      <c r="D60" s="24" t="s">
        <v>128</v>
      </c>
      <c r="F60" s="35">
        <v>17000</v>
      </c>
      <c r="G60" s="35">
        <v>8500</v>
      </c>
      <c r="H60" s="35">
        <v>3285</v>
      </c>
      <c r="I60" s="51">
        <f t="shared" si="2"/>
        <v>28785</v>
      </c>
      <c r="J60" s="35">
        <v>5062</v>
      </c>
      <c r="K60" s="49">
        <f t="shared" si="3"/>
        <v>33847</v>
      </c>
      <c r="L60" s="38">
        <v>3285</v>
      </c>
      <c r="M60" s="37">
        <f t="shared" si="4"/>
        <v>9.7054391822022634E-2</v>
      </c>
      <c r="N60" s="62">
        <v>-17912</v>
      </c>
      <c r="O60" s="65">
        <v>320</v>
      </c>
      <c r="P60" s="66">
        <v>240</v>
      </c>
      <c r="Q60" s="79">
        <v>27</v>
      </c>
      <c r="R60" s="79">
        <v>5</v>
      </c>
      <c r="S60" s="70">
        <f t="shared" si="5"/>
        <v>32</v>
      </c>
      <c r="T60" s="69">
        <v>4</v>
      </c>
      <c r="U60" s="69">
        <v>15</v>
      </c>
      <c r="V60" s="53">
        <f t="shared" si="6"/>
        <v>105.77187499999999</v>
      </c>
      <c r="W60" s="72">
        <f t="shared" si="7"/>
        <v>141.02916666666667</v>
      </c>
    </row>
    <row r="61" spans="1:23" x14ac:dyDescent="0.35">
      <c r="A61" s="33" t="s">
        <v>2</v>
      </c>
      <c r="B61" t="s">
        <v>206</v>
      </c>
      <c r="C61" s="25">
        <v>63815</v>
      </c>
      <c r="D61" s="26" t="s">
        <v>129</v>
      </c>
      <c r="F61" s="35">
        <v>22000</v>
      </c>
      <c r="G61" s="35">
        <v>7750</v>
      </c>
      <c r="H61" s="35">
        <v>3285</v>
      </c>
      <c r="I61" s="51">
        <f t="shared" si="2"/>
        <v>33035</v>
      </c>
      <c r="J61" s="35">
        <v>9708</v>
      </c>
      <c r="K61" s="49">
        <f t="shared" si="3"/>
        <v>42743</v>
      </c>
      <c r="L61" s="38">
        <v>29650</v>
      </c>
      <c r="M61" s="37">
        <f t="shared" si="4"/>
        <v>0.69368083662821978</v>
      </c>
      <c r="N61" s="62">
        <v>974</v>
      </c>
      <c r="O61" s="65">
        <v>350</v>
      </c>
      <c r="P61" s="66">
        <v>300</v>
      </c>
      <c r="Q61" s="79">
        <v>77</v>
      </c>
      <c r="R61" s="79">
        <v>9</v>
      </c>
      <c r="S61" s="70">
        <f t="shared" si="5"/>
        <v>86</v>
      </c>
      <c r="T61" s="69">
        <v>12</v>
      </c>
      <c r="U61" s="69">
        <v>7</v>
      </c>
      <c r="V61" s="53">
        <f t="shared" si="6"/>
        <v>122.12285714285714</v>
      </c>
      <c r="W61" s="72">
        <f t="shared" si="7"/>
        <v>142.47666666666666</v>
      </c>
    </row>
    <row r="62" spans="1:23" x14ac:dyDescent="0.35">
      <c r="A62" s="33" t="s">
        <v>5</v>
      </c>
      <c r="B62" t="s">
        <v>207</v>
      </c>
      <c r="C62" s="23">
        <v>27410</v>
      </c>
      <c r="D62" s="24" t="s">
        <v>130</v>
      </c>
      <c r="F62" s="35">
        <v>3000</v>
      </c>
      <c r="G62" s="35">
        <v>7750</v>
      </c>
      <c r="H62" s="35">
        <v>0</v>
      </c>
      <c r="I62" s="51">
        <f t="shared" si="2"/>
        <v>10750</v>
      </c>
      <c r="J62" s="35">
        <v>4852</v>
      </c>
      <c r="K62" s="49">
        <f t="shared" si="3"/>
        <v>15602</v>
      </c>
      <c r="L62" s="38">
        <v>9880</v>
      </c>
      <c r="M62" s="37">
        <f t="shared" si="4"/>
        <v>0.63325214716062039</v>
      </c>
      <c r="N62" s="62">
        <v>1672</v>
      </c>
      <c r="O62" s="65">
        <v>200</v>
      </c>
      <c r="P62" s="66">
        <v>180</v>
      </c>
      <c r="Q62" s="79">
        <v>44</v>
      </c>
      <c r="R62" s="79">
        <v>6</v>
      </c>
      <c r="S62" s="70">
        <f t="shared" si="5"/>
        <v>50</v>
      </c>
      <c r="T62" s="69">
        <v>7</v>
      </c>
      <c r="U62" s="69">
        <v>6</v>
      </c>
      <c r="V62" s="53">
        <f t="shared" si="6"/>
        <v>78.010000000000005</v>
      </c>
      <c r="W62" s="72">
        <f t="shared" si="7"/>
        <v>86.677777777777777</v>
      </c>
    </row>
    <row r="63" spans="1:23" x14ac:dyDescent="0.35">
      <c r="A63" s="33" t="s">
        <v>8</v>
      </c>
      <c r="B63" t="s">
        <v>208</v>
      </c>
      <c r="C63" s="23">
        <v>42195</v>
      </c>
      <c r="D63" s="24" t="s">
        <v>131</v>
      </c>
      <c r="F63" s="35">
        <v>13000</v>
      </c>
      <c r="G63" s="35">
        <v>7750</v>
      </c>
      <c r="H63" s="35">
        <v>1990</v>
      </c>
      <c r="I63" s="51">
        <f t="shared" si="2"/>
        <v>22740</v>
      </c>
      <c r="J63" s="35">
        <v>6145</v>
      </c>
      <c r="K63" s="49">
        <f t="shared" si="3"/>
        <v>28885</v>
      </c>
      <c r="L63" s="38">
        <v>17200</v>
      </c>
      <c r="M63" s="37">
        <f t="shared" si="4"/>
        <v>0.59546477410420628</v>
      </c>
      <c r="N63" s="62">
        <v>-1022</v>
      </c>
      <c r="O63" s="65">
        <v>300</v>
      </c>
      <c r="P63" s="66">
        <v>250</v>
      </c>
      <c r="Q63" s="79">
        <v>49</v>
      </c>
      <c r="R63" s="79">
        <v>10</v>
      </c>
      <c r="S63" s="70">
        <f t="shared" si="5"/>
        <v>59</v>
      </c>
      <c r="T63" s="69">
        <v>25</v>
      </c>
      <c r="U63" s="69">
        <v>10</v>
      </c>
      <c r="V63" s="53">
        <f t="shared" si="6"/>
        <v>96.283333333333331</v>
      </c>
      <c r="W63" s="72">
        <f t="shared" si="7"/>
        <v>115.54</v>
      </c>
    </row>
    <row r="64" spans="1:23" x14ac:dyDescent="0.35">
      <c r="A64" s="33" t="s">
        <v>2</v>
      </c>
      <c r="B64" t="s">
        <v>209</v>
      </c>
      <c r="C64" s="27">
        <v>55574</v>
      </c>
      <c r="D64" s="24" t="s">
        <v>132</v>
      </c>
      <c r="F64" s="35">
        <v>48000</v>
      </c>
      <c r="G64" s="35">
        <v>7750</v>
      </c>
      <c r="H64" s="35">
        <v>0</v>
      </c>
      <c r="I64" s="51">
        <f t="shared" si="2"/>
        <v>55750</v>
      </c>
      <c r="J64" s="35">
        <v>7416</v>
      </c>
      <c r="K64" s="49">
        <f t="shared" si="3"/>
        <v>63166</v>
      </c>
      <c r="L64" s="38">
        <v>27500</v>
      </c>
      <c r="M64" s="37">
        <f t="shared" si="4"/>
        <v>0.43536079536459488</v>
      </c>
      <c r="N64" s="62">
        <v>-24106</v>
      </c>
      <c r="O64" s="65">
        <v>400</v>
      </c>
      <c r="P64" s="66">
        <v>350</v>
      </c>
      <c r="Q64" s="79">
        <v>60</v>
      </c>
      <c r="R64" s="79">
        <v>10</v>
      </c>
      <c r="S64" s="70">
        <f t="shared" si="5"/>
        <v>70</v>
      </c>
      <c r="T64" s="69">
        <v>19</v>
      </c>
      <c r="U64" s="69">
        <v>12</v>
      </c>
      <c r="V64" s="53">
        <f t="shared" si="6"/>
        <v>157.91499999999999</v>
      </c>
      <c r="W64" s="72">
        <f t="shared" si="7"/>
        <v>180.47428571428571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9232A-AE19-4791-9B7D-74EF94F930E8}">
  <sheetPr>
    <tabColor rgb="FF00B0F0"/>
  </sheetPr>
  <dimension ref="A2:A8"/>
  <sheetViews>
    <sheetView workbookViewId="0">
      <selection activeCell="A2" sqref="A2"/>
    </sheetView>
  </sheetViews>
  <sheetFormatPr baseColWidth="10" defaultRowHeight="14.5" x14ac:dyDescent="0.35"/>
  <sheetData>
    <row r="2" spans="1:1" x14ac:dyDescent="0.35">
      <c r="A2" s="60" t="s">
        <v>236</v>
      </c>
    </row>
    <row r="3" spans="1:1" x14ac:dyDescent="0.35">
      <c r="A3" t="s">
        <v>214</v>
      </c>
    </row>
    <row r="4" spans="1:1" x14ac:dyDescent="0.35">
      <c r="A4" t="s">
        <v>226</v>
      </c>
    </row>
    <row r="6" spans="1:1" x14ac:dyDescent="0.35">
      <c r="A6" t="s">
        <v>233</v>
      </c>
    </row>
    <row r="7" spans="1:1" x14ac:dyDescent="0.35">
      <c r="A7" t="s">
        <v>234</v>
      </c>
    </row>
    <row r="8" spans="1:1" x14ac:dyDescent="0.35">
      <c r="A8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Data</vt:lpstr>
      <vt:lpstr>Tall og analyse</vt:lpstr>
      <vt:lpstr>Tanker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Nordeide Sjøvangen</dc:creator>
  <cp:lastModifiedBy>Rebecca Nordeide Sjøvangen</cp:lastModifiedBy>
  <dcterms:created xsi:type="dcterms:W3CDTF">2015-06-05T18:17:20Z</dcterms:created>
  <dcterms:modified xsi:type="dcterms:W3CDTF">2024-11-04T18:06:27Z</dcterms:modified>
</cp:coreProperties>
</file>