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nicolaecadin/Documents/PhD MaD/2019 PHM Conference Data Challenge/"/>
    </mc:Choice>
  </mc:AlternateContent>
  <xr:revisionPtr revIDLastSave="0" documentId="13_ncr:1_{1CDDDD94-9028-A242-9346-1706C9761B6D}" xr6:coauthVersionLast="43" xr6:coauthVersionMax="43" xr10:uidLastSave="{00000000-0000-0000-0000-000000000000}"/>
  <bookViews>
    <workbookView xWindow="0" yWindow="460" windowWidth="38400" windowHeight="22620" xr2:uid="{00000000-000D-0000-FFFF-FFFF00000000}"/>
  </bookViews>
  <sheets>
    <sheet name="Score sheet" sheetId="3" r:id="rId1"/>
    <sheet name="Calculations sheet" sheetId="4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2" i="4" l="1"/>
  <c r="R43" i="4"/>
  <c r="R44" i="4"/>
  <c r="R45" i="4"/>
  <c r="R46" i="4"/>
  <c r="R47" i="4"/>
  <c r="R48" i="4"/>
  <c r="R49" i="4"/>
  <c r="R50" i="4"/>
  <c r="R41" i="4"/>
  <c r="O42" i="4"/>
  <c r="O43" i="4"/>
  <c r="O41" i="4"/>
  <c r="L42" i="4"/>
  <c r="L43" i="4"/>
  <c r="L44" i="4"/>
  <c r="L45" i="4"/>
  <c r="L46" i="4"/>
  <c r="L47" i="4"/>
  <c r="L41" i="4"/>
  <c r="I42" i="4"/>
  <c r="I43" i="4"/>
  <c r="I44" i="4"/>
  <c r="I45" i="4"/>
  <c r="I46" i="4"/>
  <c r="I47" i="4"/>
  <c r="I48" i="4"/>
  <c r="I41" i="4"/>
  <c r="F42" i="4"/>
  <c r="F41" i="4"/>
  <c r="C42" i="4"/>
  <c r="C43" i="4"/>
  <c r="C44" i="4"/>
  <c r="C45" i="4"/>
  <c r="C46" i="4"/>
  <c r="C41" i="4"/>
  <c r="R5" i="4" l="1"/>
  <c r="R6" i="4"/>
  <c r="R7" i="4"/>
  <c r="R8" i="4"/>
  <c r="R9" i="4"/>
  <c r="R10" i="4"/>
  <c r="R11" i="4"/>
  <c r="R12" i="4"/>
  <c r="R13" i="4"/>
  <c r="R14" i="4"/>
  <c r="R4" i="4"/>
  <c r="O5" i="4"/>
  <c r="O6" i="4"/>
  <c r="O7" i="4"/>
  <c r="O4" i="4"/>
  <c r="L5" i="4"/>
  <c r="L6" i="4"/>
  <c r="L7" i="4"/>
  <c r="L8" i="4"/>
  <c r="L9" i="4"/>
  <c r="L10" i="4"/>
  <c r="L11" i="4"/>
  <c r="L4" i="4"/>
  <c r="I5" i="4"/>
  <c r="I6" i="4"/>
  <c r="I7" i="4"/>
  <c r="I8" i="4"/>
  <c r="I9" i="4"/>
  <c r="I10" i="4"/>
  <c r="I11" i="4"/>
  <c r="I12" i="4"/>
  <c r="I4" i="4"/>
  <c r="F5" i="4"/>
  <c r="F6" i="4"/>
  <c r="F4" i="4"/>
  <c r="C5" i="4"/>
  <c r="C6" i="4"/>
  <c r="C7" i="4"/>
  <c r="C8" i="4"/>
  <c r="C9" i="4"/>
  <c r="C10" i="4"/>
  <c r="C4" i="4"/>
  <c r="C18" i="4" l="1"/>
  <c r="C30" i="4"/>
  <c r="C54" i="4" s="1"/>
  <c r="L21" i="4"/>
  <c r="L33" i="4"/>
  <c r="L57" i="4" s="1"/>
  <c r="O30" i="4"/>
  <c r="O18" i="4"/>
  <c r="O17" i="4"/>
  <c r="O29" i="4"/>
  <c r="O53" i="4" s="1"/>
  <c r="L32" i="4"/>
  <c r="L20" i="4"/>
  <c r="R19" i="4"/>
  <c r="R31" i="4"/>
  <c r="R55" i="4" s="1"/>
  <c r="R18" i="4"/>
  <c r="R30" i="4"/>
  <c r="R54" i="4" s="1"/>
  <c r="F18" i="4"/>
  <c r="F30" i="4"/>
  <c r="F54" i="4" s="1"/>
  <c r="L30" i="4"/>
  <c r="L18" i="4"/>
  <c r="R29" i="4"/>
  <c r="R17" i="4"/>
  <c r="I33" i="4"/>
  <c r="I21" i="4"/>
  <c r="F16" i="4"/>
  <c r="F28" i="4"/>
  <c r="F52" i="4" s="1"/>
  <c r="I19" i="4"/>
  <c r="I31" i="4"/>
  <c r="F17" i="4"/>
  <c r="F29" i="4"/>
  <c r="R37" i="4"/>
  <c r="R25" i="4"/>
  <c r="L17" i="4"/>
  <c r="L29" i="4"/>
  <c r="L34" i="4"/>
  <c r="L22" i="4"/>
  <c r="R33" i="4"/>
  <c r="R21" i="4"/>
  <c r="C17" i="4"/>
  <c r="C29" i="4"/>
  <c r="C53" i="4" s="1"/>
  <c r="R16" i="4"/>
  <c r="R28" i="4"/>
  <c r="R52" i="4" s="1"/>
  <c r="C16" i="4"/>
  <c r="C28" i="4"/>
  <c r="L31" i="4"/>
  <c r="L19" i="4"/>
  <c r="I18" i="4"/>
  <c r="I30" i="4"/>
  <c r="I54" i="4" s="1"/>
  <c r="I16" i="4"/>
  <c r="I28" i="4"/>
  <c r="I52" i="4" s="1"/>
  <c r="R36" i="4"/>
  <c r="R24" i="4"/>
  <c r="C20" i="4"/>
  <c r="C32" i="4"/>
  <c r="I24" i="4"/>
  <c r="I36" i="4"/>
  <c r="L16" i="4"/>
  <c r="L28" i="4"/>
  <c r="L52" i="4" s="1"/>
  <c r="O16" i="4"/>
  <c r="O28" i="4"/>
  <c r="R35" i="4"/>
  <c r="R23" i="4"/>
  <c r="I34" i="4"/>
  <c r="I22" i="4"/>
  <c r="R20" i="4"/>
  <c r="R32" i="4"/>
  <c r="R56" i="4" s="1"/>
  <c r="I32" i="4"/>
  <c r="I20" i="4"/>
  <c r="R26" i="4"/>
  <c r="R38" i="4"/>
  <c r="R62" i="4" s="1"/>
  <c r="C22" i="4"/>
  <c r="C34" i="4"/>
  <c r="C58" i="4" s="1"/>
  <c r="C21" i="4"/>
  <c r="C33" i="4"/>
  <c r="C57" i="4" s="1"/>
  <c r="I17" i="4"/>
  <c r="I29" i="4"/>
  <c r="C19" i="4"/>
  <c r="C31" i="4"/>
  <c r="C55" i="4" s="1"/>
  <c r="I23" i="4"/>
  <c r="I35" i="4"/>
  <c r="I59" i="4" s="1"/>
  <c r="L35" i="4"/>
  <c r="L23" i="4"/>
  <c r="O31" i="4"/>
  <c r="O19" i="4"/>
  <c r="R34" i="4"/>
  <c r="R22" i="4"/>
  <c r="O55" i="4" l="1"/>
  <c r="L53" i="4"/>
  <c r="I60" i="4"/>
  <c r="L59" i="4"/>
  <c r="C56" i="4"/>
  <c r="F53" i="4"/>
  <c r="D63" i="4" s="1"/>
  <c r="G19" i="3" s="1"/>
  <c r="I56" i="4"/>
  <c r="R60" i="4"/>
  <c r="L58" i="4"/>
  <c r="L54" i="4"/>
  <c r="I58" i="4"/>
  <c r="R61" i="4"/>
  <c r="I57" i="4"/>
  <c r="O54" i="4"/>
  <c r="R59" i="4"/>
  <c r="L55" i="4"/>
  <c r="R57" i="4"/>
  <c r="R53" i="4"/>
  <c r="R58" i="4"/>
  <c r="I53" i="4"/>
  <c r="O52" i="4"/>
  <c r="C52" i="4"/>
  <c r="I55" i="4"/>
  <c r="L56" i="4"/>
  <c r="A63" i="4" l="1"/>
  <c r="E19" i="3" s="1"/>
  <c r="P63" i="4"/>
  <c r="O19" i="3" s="1"/>
  <c r="J63" i="4"/>
  <c r="K19" i="3" s="1"/>
  <c r="M63" i="4"/>
  <c r="M19" i="3" s="1"/>
  <c r="G63" i="4"/>
  <c r="I19" i="3" s="1"/>
</calcChain>
</file>

<file path=xl/sharedStrings.xml><?xml version="1.0" encoding="utf-8"?>
<sst xmlns="http://schemas.openxmlformats.org/spreadsheetml/2006/main" count="70" uniqueCount="28">
  <si>
    <t>Number of cycle</t>
    <phoneticPr fontId="0" type="noConversion"/>
  </si>
  <si>
    <t>Crack length (mm)</t>
    <phoneticPr fontId="0" type="noConversion"/>
  </si>
  <si>
    <t>T7</t>
  </si>
  <si>
    <t>T8</t>
  </si>
  <si>
    <t>Constant</t>
    <phoneticPr fontId="0" type="noConversion"/>
  </si>
  <si>
    <t>T1</t>
    <phoneticPr fontId="0" type="noConversion"/>
  </si>
  <si>
    <t>Loading Spectrum</t>
    <phoneticPr fontId="0" type="noConversion"/>
  </si>
  <si>
    <t>Specimen NO.</t>
    <phoneticPr fontId="0" type="noConversion"/>
  </si>
  <si>
    <t>T1</t>
  </si>
  <si>
    <t>T2</t>
  </si>
  <si>
    <t>T3</t>
  </si>
  <si>
    <t>T4</t>
  </si>
  <si>
    <t>T5</t>
  </si>
  <si>
    <t>T6</t>
  </si>
  <si>
    <t>Variable-amplitude</t>
  </si>
  <si>
    <t>TRAINING SPECIMENS: CRACK GROWTH VS. NUMBER OF LOAD CYCLES</t>
  </si>
  <si>
    <t>Number of cycle</t>
  </si>
  <si>
    <t>NORMALIZED CRACK LENGTH</t>
  </si>
  <si>
    <t>normalized crack length (-)</t>
  </si>
  <si>
    <t>crack length (mm)</t>
  </si>
  <si>
    <t>The grey columns should not be modified</t>
  </si>
  <si>
    <t>SPECIMEN LOAD CONDITIONS</t>
  </si>
  <si>
    <t>TIME PENALTY FUNCTION</t>
  </si>
  <si>
    <t>ASYMMETRIC ERROR FUNCTION</t>
  </si>
  <si>
    <t>MONOTONICITY FUNCTION</t>
  </si>
  <si>
    <t>PENALTY SCORE</t>
  </si>
  <si>
    <t xml:space="preserve">This spreadsheet is intended to help competing teams assess their estimation against ground-truth data from the training set. </t>
  </si>
  <si>
    <t>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</si>
</sst>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Arial"/>
      <family val="2"/>
    </font>
    <font>
      <sz val="14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86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/>
    </xf>
    <xf numFmtId="0" fontId="2" fillId="0" borderId="10" xfId="1" applyFont="1" applyBorder="1"/>
    <xf numFmtId="0" fontId="2" fillId="0" borderId="13" xfId="1" applyFont="1" applyBorder="1"/>
    <xf numFmtId="0" fontId="5" fillId="0" borderId="0" xfId="1" applyFont="1" applyBorder="1" applyAlignment="1">
      <alignment vertical="center"/>
    </xf>
    <xf numFmtId="0" fontId="3" fillId="2" borderId="5" xfId="1" applyFont="1" applyFill="1" applyBorder="1" applyAlignment="1">
      <alignment horizontal="center" vertical="center" wrapText="1"/>
    </xf>
    <xf numFmtId="0" fontId="3" fillId="2" borderId="6" xfId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4" fillId="2" borderId="5" xfId="1" applyFont="1" applyFill="1" applyBorder="1" applyAlignment="1">
      <alignment horizontal="center" vertical="center" wrapText="1"/>
    </xf>
    <xf numFmtId="0" fontId="4" fillId="2" borderId="6" xfId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/>
    </xf>
    <xf numFmtId="0" fontId="2" fillId="2" borderId="6" xfId="1" applyFont="1" applyFill="1" applyBorder="1" applyAlignment="1">
      <alignment horizontal="center" vertical="center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3" fillId="0" borderId="15" xfId="1" applyFont="1" applyBorder="1"/>
    <xf numFmtId="0" fontId="2" fillId="0" borderId="11" xfId="1" applyFont="1" applyBorder="1"/>
    <xf numFmtId="0" fontId="2" fillId="0" borderId="14" xfId="1" applyFont="1" applyBorder="1"/>
    <xf numFmtId="0" fontId="2" fillId="2" borderId="7" xfId="0" applyFont="1" applyFill="1" applyBorder="1" applyAlignment="1">
      <alignment horizontal="center" vertical="center" wrapText="1"/>
    </xf>
    <xf numFmtId="0" fontId="2" fillId="0" borderId="13" xfId="1" applyFont="1" applyFill="1" applyBorder="1"/>
    <xf numFmtId="0" fontId="8" fillId="4" borderId="5" xfId="1" applyFont="1" applyFill="1" applyBorder="1" applyAlignment="1">
      <alignment horizontal="center" vertical="center"/>
    </xf>
    <xf numFmtId="0" fontId="9" fillId="4" borderId="6" xfId="1" applyFont="1" applyFill="1" applyBorder="1" applyAlignment="1">
      <alignment horizontal="center" vertical="center"/>
    </xf>
    <xf numFmtId="0" fontId="8" fillId="4" borderId="7" xfId="1" applyFont="1" applyFill="1" applyBorder="1" applyAlignment="1">
      <alignment horizontal="center" vertical="center"/>
    </xf>
    <xf numFmtId="0" fontId="9" fillId="4" borderId="8" xfId="1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0" xfId="1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10" xfId="0" applyFont="1" applyFill="1" applyBorder="1"/>
    <xf numFmtId="0" fontId="2" fillId="3" borderId="0" xfId="0" applyFont="1" applyFill="1" applyBorder="1"/>
    <xf numFmtId="0" fontId="2" fillId="3" borderId="13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2" fillId="3" borderId="14" xfId="0" applyFont="1" applyFill="1" applyBorder="1"/>
    <xf numFmtId="0" fontId="2" fillId="3" borderId="1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vertical="center"/>
    </xf>
    <xf numFmtId="0" fontId="3" fillId="3" borderId="19" xfId="0" applyFont="1" applyFill="1" applyBorder="1" applyAlignment="1">
      <alignment vertical="center"/>
    </xf>
    <xf numFmtId="0" fontId="3" fillId="3" borderId="20" xfId="0" applyFont="1" applyFill="1" applyBorder="1" applyAlignment="1">
      <alignment vertical="center"/>
    </xf>
    <xf numFmtId="0" fontId="6" fillId="3" borderId="0" xfId="0" applyFont="1" applyFill="1" applyBorder="1" applyAlignment="1">
      <alignment horizontal="center"/>
    </xf>
    <xf numFmtId="0" fontId="6" fillId="3" borderId="0" xfId="0" applyFont="1" applyFill="1" applyBorder="1" applyAlignment="1">
      <alignment vertical="center"/>
    </xf>
    <xf numFmtId="0" fontId="6" fillId="3" borderId="10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7" fillId="3" borderId="18" xfId="0" applyFont="1" applyFill="1" applyBorder="1" applyAlignment="1">
      <alignment vertical="center"/>
    </xf>
    <xf numFmtId="0" fontId="7" fillId="3" borderId="19" xfId="0" applyFont="1" applyFill="1" applyBorder="1" applyAlignment="1">
      <alignment vertical="center"/>
    </xf>
    <xf numFmtId="0" fontId="7" fillId="3" borderId="20" xfId="0" applyFont="1" applyFill="1" applyBorder="1" applyAlignment="1">
      <alignment vertical="center"/>
    </xf>
    <xf numFmtId="0" fontId="6" fillId="3" borderId="10" xfId="0" applyFont="1" applyFill="1" applyBorder="1"/>
    <xf numFmtId="0" fontId="6" fillId="3" borderId="0" xfId="0" applyFont="1" applyFill="1" applyBorder="1"/>
    <xf numFmtId="0" fontId="6" fillId="3" borderId="13" xfId="0" applyFont="1" applyFill="1" applyBorder="1"/>
    <xf numFmtId="0" fontId="6" fillId="3" borderId="11" xfId="0" applyFont="1" applyFill="1" applyBorder="1"/>
    <xf numFmtId="0" fontId="6" fillId="3" borderId="12" xfId="0" applyFont="1" applyFill="1" applyBorder="1"/>
    <xf numFmtId="0" fontId="6" fillId="3" borderId="14" xfId="0" applyFont="1" applyFill="1" applyBorder="1"/>
    <xf numFmtId="0" fontId="2" fillId="0" borderId="16" xfId="1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2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2" fillId="0" borderId="13" xfId="0" applyFont="1" applyBorder="1" applyAlignment="1" applyProtection="1">
      <alignment horizontal="center" vertical="center" wrapText="1"/>
      <protection locked="0"/>
    </xf>
    <xf numFmtId="0" fontId="2" fillId="0" borderId="14" xfId="0" applyFont="1" applyBorder="1" applyAlignment="1" applyProtection="1">
      <alignment horizontal="center" vertical="center" wrapText="1"/>
      <protection locked="0"/>
    </xf>
    <xf numFmtId="0" fontId="4" fillId="2" borderId="3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0" fontId="4" fillId="2" borderId="15" xfId="1" applyFont="1" applyFill="1" applyBorder="1" applyAlignment="1">
      <alignment horizontal="center" vertical="center"/>
    </xf>
    <xf numFmtId="0" fontId="4" fillId="2" borderId="16" xfId="1" applyFont="1" applyFill="1" applyBorder="1" applyAlignment="1">
      <alignment horizontal="center" vertical="center"/>
    </xf>
    <xf numFmtId="0" fontId="4" fillId="2" borderId="17" xfId="1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/>
    </xf>
    <xf numFmtId="0" fontId="7" fillId="3" borderId="16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</cellXfs>
  <cellStyles count="2">
    <cellStyle name="Normal" xfId="0" builtinId="0"/>
    <cellStyle name="Normal 2" xfId="1" xr:uid="{851A2F82-DB71-4D43-8974-DE52B94764B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DC053-EB09-FD4E-8D2C-37C763EE7E6E}">
  <sheetPr codeName="Sheet1"/>
  <dimension ref="A1:O35"/>
  <sheetViews>
    <sheetView tabSelected="1" workbookViewId="0">
      <selection activeCell="E14" sqref="E14"/>
    </sheetView>
  </sheetViews>
  <sheetFormatPr baseColWidth="10" defaultColWidth="8.83203125" defaultRowHeight="18" x14ac:dyDescent="0.2"/>
  <cols>
    <col min="1" max="1" width="25.33203125" style="1" customWidth="1"/>
    <col min="2" max="2" width="28.33203125" style="1" bestFit="1" customWidth="1"/>
    <col min="3" max="3" width="24.6640625" style="1" customWidth="1"/>
    <col min="4" max="4" width="22.83203125" style="1" customWidth="1"/>
    <col min="5" max="5" width="26.5" style="1" customWidth="1"/>
    <col min="6" max="6" width="13" style="1" bestFit="1" customWidth="1"/>
    <col min="7" max="7" width="15.6640625" style="1" bestFit="1" customWidth="1"/>
    <col min="8" max="8" width="13" style="1" bestFit="1" customWidth="1"/>
    <col min="9" max="9" width="15.6640625" style="1" bestFit="1" customWidth="1"/>
    <col min="10" max="10" width="13" style="1" bestFit="1" customWidth="1"/>
    <col min="11" max="11" width="15.6640625" style="1" bestFit="1" customWidth="1"/>
    <col min="12" max="12" width="13" style="1" bestFit="1" customWidth="1"/>
    <col min="13" max="13" width="21.1640625" style="1" customWidth="1"/>
    <col min="14" max="14" width="18.5" style="1" bestFit="1" customWidth="1"/>
    <col min="15" max="15" width="15.6640625" style="1" bestFit="1" customWidth="1"/>
    <col min="16" max="16384" width="8.83203125" style="1"/>
  </cols>
  <sheetData>
    <row r="1" spans="1:15" x14ac:dyDescent="0.2">
      <c r="A1" s="1" t="s">
        <v>26</v>
      </c>
    </row>
    <row r="2" spans="1:15" x14ac:dyDescent="0.2">
      <c r="A2" s="1" t="s">
        <v>20</v>
      </c>
    </row>
    <row r="4" spans="1:15" ht="19" thickBot="1" x14ac:dyDescent="0.25"/>
    <row r="5" spans="1:15" ht="24" thickBot="1" x14ac:dyDescent="0.25">
      <c r="A5" s="69" t="s">
        <v>21</v>
      </c>
      <c r="B5" s="70"/>
      <c r="C5" s="5"/>
      <c r="D5" s="71" t="s">
        <v>15</v>
      </c>
      <c r="E5" s="72"/>
      <c r="F5" s="72"/>
      <c r="G5" s="72"/>
      <c r="H5" s="72"/>
      <c r="I5" s="72"/>
      <c r="J5" s="72"/>
      <c r="K5" s="72"/>
      <c r="L5" s="72"/>
      <c r="M5" s="72"/>
      <c r="N5" s="72"/>
      <c r="O5" s="73"/>
    </row>
    <row r="6" spans="1:15" ht="31" customHeight="1" x14ac:dyDescent="0.2">
      <c r="A6" s="12" t="s">
        <v>7</v>
      </c>
      <c r="B6" s="13" t="s">
        <v>6</v>
      </c>
      <c r="C6" s="5"/>
      <c r="D6" s="69" t="s">
        <v>8</v>
      </c>
      <c r="E6" s="70"/>
      <c r="F6" s="69" t="s">
        <v>9</v>
      </c>
      <c r="G6" s="70"/>
      <c r="H6" s="69" t="s">
        <v>10</v>
      </c>
      <c r="I6" s="70"/>
      <c r="J6" s="69" t="s">
        <v>11</v>
      </c>
      <c r="K6" s="70"/>
      <c r="L6" s="69" t="s">
        <v>12</v>
      </c>
      <c r="M6" s="70"/>
      <c r="N6" s="69" t="s">
        <v>13</v>
      </c>
      <c r="O6" s="70"/>
    </row>
    <row r="7" spans="1:15" ht="38" customHeight="1" x14ac:dyDescent="0.2">
      <c r="A7" s="14" t="s">
        <v>5</v>
      </c>
      <c r="B7" s="15" t="s">
        <v>4</v>
      </c>
      <c r="D7" s="6" t="s">
        <v>0</v>
      </c>
      <c r="E7" s="7" t="s">
        <v>1</v>
      </c>
      <c r="F7" s="8" t="s">
        <v>0</v>
      </c>
      <c r="G7" s="9" t="s">
        <v>1</v>
      </c>
      <c r="H7" s="8" t="s">
        <v>0</v>
      </c>
      <c r="I7" s="9" t="s">
        <v>1</v>
      </c>
      <c r="J7" s="8" t="s">
        <v>0</v>
      </c>
      <c r="K7" s="9" t="s">
        <v>1</v>
      </c>
      <c r="L7" s="8" t="s">
        <v>0</v>
      </c>
      <c r="M7" s="9" t="s">
        <v>1</v>
      </c>
      <c r="N7" s="8" t="s">
        <v>0</v>
      </c>
      <c r="O7" s="9" t="s">
        <v>1</v>
      </c>
    </row>
    <row r="8" spans="1:15" x14ac:dyDescent="0.2">
      <c r="A8" s="14" t="s">
        <v>9</v>
      </c>
      <c r="B8" s="15" t="s">
        <v>4</v>
      </c>
      <c r="D8" s="10">
        <v>50000</v>
      </c>
      <c r="E8" s="64">
        <v>0</v>
      </c>
      <c r="F8" s="11">
        <v>50000</v>
      </c>
      <c r="G8" s="66">
        <v>0</v>
      </c>
      <c r="H8" s="11">
        <v>14000</v>
      </c>
      <c r="I8" s="66">
        <v>0</v>
      </c>
      <c r="J8" s="11">
        <v>55900</v>
      </c>
      <c r="K8" s="66">
        <v>0</v>
      </c>
      <c r="L8" s="11">
        <v>42000</v>
      </c>
      <c r="M8" s="66">
        <v>0</v>
      </c>
      <c r="N8" s="11">
        <v>40000</v>
      </c>
      <c r="O8" s="67">
        <v>0</v>
      </c>
    </row>
    <row r="9" spans="1:15" ht="15" customHeight="1" x14ac:dyDescent="0.2">
      <c r="A9" s="14" t="s">
        <v>10</v>
      </c>
      <c r="B9" s="15" t="s">
        <v>4</v>
      </c>
      <c r="D9" s="10">
        <v>60000</v>
      </c>
      <c r="E9" s="64">
        <v>0</v>
      </c>
      <c r="F9" s="11">
        <v>70033</v>
      </c>
      <c r="G9" s="66">
        <v>0</v>
      </c>
      <c r="H9" s="11">
        <v>50000</v>
      </c>
      <c r="I9" s="66">
        <v>0</v>
      </c>
      <c r="J9" s="11">
        <v>60200</v>
      </c>
      <c r="K9" s="66">
        <v>0</v>
      </c>
      <c r="L9" s="11">
        <v>46000</v>
      </c>
      <c r="M9" s="66">
        <v>0</v>
      </c>
      <c r="N9" s="11">
        <v>50000</v>
      </c>
      <c r="O9" s="67">
        <v>0</v>
      </c>
    </row>
    <row r="10" spans="1:15" x14ac:dyDescent="0.2">
      <c r="A10" s="14" t="s">
        <v>11</v>
      </c>
      <c r="B10" s="15" t="s">
        <v>4</v>
      </c>
      <c r="D10" s="10">
        <v>62500</v>
      </c>
      <c r="E10" s="64">
        <v>0</v>
      </c>
      <c r="F10" s="11">
        <v>72000</v>
      </c>
      <c r="G10" s="66">
        <v>0</v>
      </c>
      <c r="H10" s="11">
        <v>57038</v>
      </c>
      <c r="I10" s="66">
        <v>0</v>
      </c>
      <c r="J10" s="11">
        <v>65001</v>
      </c>
      <c r="K10" s="66">
        <v>0</v>
      </c>
      <c r="L10" s="11">
        <v>51000</v>
      </c>
      <c r="M10" s="66">
        <v>0</v>
      </c>
      <c r="N10" s="11">
        <v>70000</v>
      </c>
      <c r="O10" s="67">
        <v>0</v>
      </c>
    </row>
    <row r="11" spans="1:15" x14ac:dyDescent="0.2">
      <c r="A11" s="14" t="s">
        <v>12</v>
      </c>
      <c r="B11" s="15" t="s">
        <v>4</v>
      </c>
      <c r="D11" s="10">
        <v>65500</v>
      </c>
      <c r="E11" s="64">
        <v>0</v>
      </c>
      <c r="F11" s="3"/>
      <c r="G11" s="4"/>
      <c r="H11" s="11">
        <v>60035</v>
      </c>
      <c r="I11" s="66">
        <v>0</v>
      </c>
      <c r="J11" s="11">
        <v>67054</v>
      </c>
      <c r="K11" s="66">
        <v>0</v>
      </c>
      <c r="L11" s="11">
        <v>56000</v>
      </c>
      <c r="M11" s="66">
        <v>0</v>
      </c>
      <c r="N11" s="11">
        <v>73000</v>
      </c>
      <c r="O11" s="67">
        <v>0</v>
      </c>
    </row>
    <row r="12" spans="1:15" x14ac:dyDescent="0.2">
      <c r="A12" s="14" t="s">
        <v>13</v>
      </c>
      <c r="B12" s="15" t="s">
        <v>27</v>
      </c>
      <c r="D12" s="10">
        <v>69025</v>
      </c>
      <c r="E12" s="64">
        <v>0</v>
      </c>
      <c r="F12" s="3"/>
      <c r="G12" s="4"/>
      <c r="H12" s="11">
        <v>62017</v>
      </c>
      <c r="I12" s="66">
        <v>0</v>
      </c>
      <c r="J12" s="11">
        <v>70016</v>
      </c>
      <c r="K12" s="66">
        <v>0</v>
      </c>
      <c r="L12" s="3"/>
      <c r="M12" s="4"/>
      <c r="N12" s="11">
        <v>77000</v>
      </c>
      <c r="O12" s="67">
        <v>0</v>
      </c>
    </row>
    <row r="13" spans="1:15" x14ac:dyDescent="0.2">
      <c r="A13" s="23" t="s">
        <v>2</v>
      </c>
      <c r="B13" s="24" t="s">
        <v>4</v>
      </c>
      <c r="D13" s="10">
        <v>70026</v>
      </c>
      <c r="E13" s="65">
        <v>0</v>
      </c>
      <c r="F13" s="3"/>
      <c r="G13" s="4"/>
      <c r="H13" s="11">
        <v>64019</v>
      </c>
      <c r="I13" s="66">
        <v>0</v>
      </c>
      <c r="J13" s="11">
        <v>71130</v>
      </c>
      <c r="K13" s="66">
        <v>0</v>
      </c>
      <c r="L13" s="3"/>
      <c r="M13" s="4"/>
      <c r="N13" s="11">
        <v>79000</v>
      </c>
      <c r="O13" s="67">
        <v>0</v>
      </c>
    </row>
    <row r="14" spans="1:15" ht="19" thickBot="1" x14ac:dyDescent="0.25">
      <c r="A14" s="25" t="s">
        <v>3</v>
      </c>
      <c r="B14" s="26" t="s">
        <v>14</v>
      </c>
      <c r="D14" s="10">
        <v>70766</v>
      </c>
      <c r="E14" s="65">
        <v>0</v>
      </c>
      <c r="F14" s="3"/>
      <c r="G14" s="4"/>
      <c r="H14" s="11">
        <v>65029</v>
      </c>
      <c r="I14" s="66">
        <v>0</v>
      </c>
      <c r="J14" s="11">
        <v>73210</v>
      </c>
      <c r="K14" s="66">
        <v>0</v>
      </c>
      <c r="L14" s="3"/>
      <c r="M14" s="4"/>
      <c r="N14" s="11">
        <v>82000</v>
      </c>
      <c r="O14" s="67">
        <v>0</v>
      </c>
    </row>
    <row r="15" spans="1:15" x14ac:dyDescent="0.2">
      <c r="D15" s="3"/>
      <c r="E15" s="22"/>
      <c r="F15" s="3"/>
      <c r="G15" s="4"/>
      <c r="H15" s="11">
        <v>66012</v>
      </c>
      <c r="I15" s="66">
        <v>0</v>
      </c>
      <c r="J15" s="11">
        <v>75045</v>
      </c>
      <c r="K15" s="66">
        <v>0</v>
      </c>
      <c r="L15" s="3"/>
      <c r="M15" s="4"/>
      <c r="N15" s="11">
        <v>85000</v>
      </c>
      <c r="O15" s="67">
        <v>0</v>
      </c>
    </row>
    <row r="16" spans="1:15" x14ac:dyDescent="0.2">
      <c r="D16" s="3"/>
      <c r="E16" s="4"/>
      <c r="F16" s="3"/>
      <c r="G16" s="4"/>
      <c r="H16" s="11">
        <v>66510</v>
      </c>
      <c r="I16" s="66">
        <v>0</v>
      </c>
      <c r="J16" s="3"/>
      <c r="K16" s="4"/>
      <c r="L16" s="3"/>
      <c r="M16" s="4"/>
      <c r="N16" s="11">
        <v>88000</v>
      </c>
      <c r="O16" s="67">
        <v>0</v>
      </c>
    </row>
    <row r="17" spans="4:15" x14ac:dyDescent="0.2">
      <c r="D17" s="3"/>
      <c r="E17" s="4"/>
      <c r="F17" s="3"/>
      <c r="G17" s="4"/>
      <c r="H17" s="3"/>
      <c r="I17" s="4"/>
      <c r="J17" s="3"/>
      <c r="K17" s="4"/>
      <c r="L17" s="3"/>
      <c r="M17" s="4"/>
      <c r="N17" s="11">
        <v>91000</v>
      </c>
      <c r="O17" s="67">
        <v>0</v>
      </c>
    </row>
    <row r="18" spans="4:15" ht="19" thickBot="1" x14ac:dyDescent="0.25">
      <c r="D18" s="19"/>
      <c r="E18" s="20"/>
      <c r="F18" s="19"/>
      <c r="G18" s="20"/>
      <c r="H18" s="19"/>
      <c r="I18" s="20"/>
      <c r="J18" s="19"/>
      <c r="K18" s="20"/>
      <c r="L18" s="19"/>
      <c r="M18" s="20"/>
      <c r="N18" s="21">
        <v>93000</v>
      </c>
      <c r="O18" s="68">
        <v>0</v>
      </c>
    </row>
    <row r="19" spans="4:15" ht="19" thickBot="1" x14ac:dyDescent="0.25">
      <c r="D19" s="18" t="s">
        <v>25</v>
      </c>
      <c r="E19" s="62">
        <f>'Calculations sheet'!A63</f>
        <v>2256.9560482261504</v>
      </c>
      <c r="F19" s="62"/>
      <c r="G19" s="62">
        <f>'Calculations sheet'!D63</f>
        <v>1988.6759332116178</v>
      </c>
      <c r="H19" s="62"/>
      <c r="I19" s="62">
        <f>'Calculations sheet'!G63</f>
        <v>4681.2951156294457</v>
      </c>
      <c r="J19" s="62"/>
      <c r="K19" s="62">
        <f>'Calculations sheet'!J63</f>
        <v>2257.2951762620023</v>
      </c>
      <c r="L19" s="62"/>
      <c r="M19" s="62">
        <f>'Calculations sheet'!M63</f>
        <v>2143.8196225557854</v>
      </c>
      <c r="N19" s="62"/>
      <c r="O19" s="63">
        <f>'Calculations sheet'!P63</f>
        <v>4408.5528749853174</v>
      </c>
    </row>
    <row r="32" spans="4:15" ht="22" customHeight="1" x14ac:dyDescent="0.2"/>
    <row r="34" spans="2:3" x14ac:dyDescent="0.2">
      <c r="B34" s="2"/>
    </row>
    <row r="35" spans="2:3" x14ac:dyDescent="0.2">
      <c r="C35" s="2"/>
    </row>
  </sheetData>
  <sheetProtection algorithmName="SHA-512" hashValue="Eb+0hB/sCdfnrSm6pqX15+8YAjGU3SqdUaifDkFLSkHPl5G8tX6SlLlIZUwEwcF6E8tdsa5yvSj+GU+0Iu9C/w==" saltValue="ArKjJ+fKTZU/uaaFxfjaaA==" spinCount="100000" sheet="1" objects="1" scenarios="1" selectLockedCells="1"/>
  <mergeCells count="8">
    <mergeCell ref="A5:B5"/>
    <mergeCell ref="D5:O5"/>
    <mergeCell ref="N6:O6"/>
    <mergeCell ref="L6:M6"/>
    <mergeCell ref="J6:K6"/>
    <mergeCell ref="H6:I6"/>
    <mergeCell ref="F6:G6"/>
    <mergeCell ref="D6:E6"/>
  </mergeCells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52961-27F9-8249-8E21-7B8E0D9AD393}">
  <sheetPr codeName="Sheet2"/>
  <dimension ref="A1:R63"/>
  <sheetViews>
    <sheetView zoomScale="107" workbookViewId="0">
      <selection activeCell="D68" sqref="D68"/>
    </sheetView>
  </sheetViews>
  <sheetFormatPr baseColWidth="10" defaultRowHeight="19" x14ac:dyDescent="0.25"/>
  <cols>
    <col min="1" max="2" width="10.83203125" style="16"/>
    <col min="3" max="3" width="23" style="16" customWidth="1"/>
    <col min="4" max="5" width="10.83203125" style="16"/>
    <col min="6" max="6" width="21.5" style="16" customWidth="1"/>
    <col min="7" max="7" width="24.5" style="16" customWidth="1"/>
    <col min="8" max="8" width="25.83203125" style="16" customWidth="1"/>
    <col min="9" max="9" width="18.83203125" style="16" customWidth="1"/>
    <col min="10" max="10" width="29" style="16" customWidth="1"/>
    <col min="11" max="11" width="18.6640625" style="16" customWidth="1"/>
    <col min="12" max="12" width="22" style="16" customWidth="1"/>
    <col min="13" max="13" width="23.83203125" style="16" customWidth="1"/>
    <col min="14" max="14" width="16.83203125" style="16" customWidth="1"/>
    <col min="15" max="15" width="21" style="16" customWidth="1"/>
    <col min="16" max="16" width="24" style="16" customWidth="1"/>
    <col min="17" max="17" width="19.83203125" style="16" customWidth="1"/>
    <col min="18" max="18" width="29" style="16" customWidth="1"/>
    <col min="19" max="16384" width="10.83203125" style="16"/>
  </cols>
  <sheetData>
    <row r="1" spans="1:18" ht="20" thickBot="1" x14ac:dyDescent="0.3">
      <c r="A1" s="74" t="s">
        <v>17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6"/>
    </row>
    <row r="2" spans="1:18" x14ac:dyDescent="0.25">
      <c r="A2" s="77" t="s">
        <v>8</v>
      </c>
      <c r="B2" s="78"/>
      <c r="C2" s="79"/>
      <c r="D2" s="77" t="s">
        <v>9</v>
      </c>
      <c r="E2" s="78"/>
      <c r="F2" s="79"/>
      <c r="G2" s="77" t="s">
        <v>10</v>
      </c>
      <c r="H2" s="78"/>
      <c r="I2" s="79"/>
      <c r="J2" s="77" t="s">
        <v>11</v>
      </c>
      <c r="K2" s="78"/>
      <c r="L2" s="79"/>
      <c r="M2" s="77" t="s">
        <v>12</v>
      </c>
      <c r="N2" s="78"/>
      <c r="O2" s="79"/>
      <c r="P2" s="77" t="s">
        <v>13</v>
      </c>
      <c r="Q2" s="78"/>
      <c r="R2" s="79"/>
    </row>
    <row r="3" spans="1:18" ht="57" x14ac:dyDescent="0.25">
      <c r="A3" s="27" t="s">
        <v>16</v>
      </c>
      <c r="B3" s="28" t="s">
        <v>19</v>
      </c>
      <c r="C3" s="29" t="s">
        <v>18</v>
      </c>
      <c r="D3" s="27" t="s">
        <v>16</v>
      </c>
      <c r="E3" s="28" t="s">
        <v>19</v>
      </c>
      <c r="F3" s="29" t="s">
        <v>18</v>
      </c>
      <c r="G3" s="27" t="s">
        <v>16</v>
      </c>
      <c r="H3" s="28" t="s">
        <v>19</v>
      </c>
      <c r="I3" s="29" t="s">
        <v>18</v>
      </c>
      <c r="J3" s="27" t="s">
        <v>16</v>
      </c>
      <c r="K3" s="28" t="s">
        <v>19</v>
      </c>
      <c r="L3" s="29" t="s">
        <v>18</v>
      </c>
      <c r="M3" s="27" t="s">
        <v>16</v>
      </c>
      <c r="N3" s="28" t="s">
        <v>19</v>
      </c>
      <c r="O3" s="29" t="s">
        <v>18</v>
      </c>
      <c r="P3" s="27" t="s">
        <v>16</v>
      </c>
      <c r="Q3" s="28" t="s">
        <v>19</v>
      </c>
      <c r="R3" s="29" t="s">
        <v>18</v>
      </c>
    </row>
    <row r="4" spans="1:18" x14ac:dyDescent="0.25">
      <c r="A4" s="30">
        <v>50000</v>
      </c>
      <c r="B4" s="31">
        <v>0</v>
      </c>
      <c r="C4" s="32">
        <f>B4/$B$10</f>
        <v>0</v>
      </c>
      <c r="D4" s="30">
        <v>50000</v>
      </c>
      <c r="E4" s="33">
        <v>0</v>
      </c>
      <c r="F4" s="32">
        <f>E4/$E$6</f>
        <v>0</v>
      </c>
      <c r="G4" s="30">
        <v>14000</v>
      </c>
      <c r="H4" s="33">
        <v>0</v>
      </c>
      <c r="I4" s="32">
        <f>H4/$H$12</f>
        <v>0</v>
      </c>
      <c r="J4" s="30">
        <v>55900</v>
      </c>
      <c r="K4" s="33">
        <v>0</v>
      </c>
      <c r="L4" s="32">
        <f>K4/$K$11</f>
        <v>0</v>
      </c>
      <c r="M4" s="30">
        <v>42000</v>
      </c>
      <c r="N4" s="33">
        <v>0</v>
      </c>
      <c r="O4" s="32">
        <f>N4/$N$7</f>
        <v>0</v>
      </c>
      <c r="P4" s="30">
        <v>40000</v>
      </c>
      <c r="Q4" s="33">
        <v>0</v>
      </c>
      <c r="R4" s="32">
        <f>Q4/$Q$14</f>
        <v>0</v>
      </c>
    </row>
    <row r="5" spans="1:18" x14ac:dyDescent="0.25">
      <c r="A5" s="30">
        <v>60000</v>
      </c>
      <c r="B5" s="31">
        <v>2.1800000000000002</v>
      </c>
      <c r="C5" s="32">
        <f t="shared" ref="C5:C10" si="0">B5/$B$10</f>
        <v>0.29222520107238609</v>
      </c>
      <c r="D5" s="30">
        <v>70033</v>
      </c>
      <c r="E5" s="33">
        <v>3.25</v>
      </c>
      <c r="F5" s="32">
        <f t="shared" ref="F5:F6" si="1">E5/$E$6</f>
        <v>0.65656565656565657</v>
      </c>
      <c r="G5" s="30">
        <v>50000</v>
      </c>
      <c r="H5" s="33">
        <v>0</v>
      </c>
      <c r="I5" s="32">
        <f t="shared" ref="I5:I12" si="2">H5/$H$12</f>
        <v>0</v>
      </c>
      <c r="J5" s="30">
        <v>60200</v>
      </c>
      <c r="K5" s="33">
        <v>1.61</v>
      </c>
      <c r="L5" s="32">
        <f t="shared" ref="L5:L11" si="3">K5/$K$11</f>
        <v>0.22237569060773482</v>
      </c>
      <c r="M5" s="30">
        <v>46000</v>
      </c>
      <c r="N5" s="33">
        <v>0</v>
      </c>
      <c r="O5" s="32">
        <f t="shared" ref="O5:O7" si="4">N5/$N$7</f>
        <v>0</v>
      </c>
      <c r="P5" s="30">
        <v>50000</v>
      </c>
      <c r="Q5" s="33">
        <v>0</v>
      </c>
      <c r="R5" s="32">
        <f t="shared" ref="R5:R14" si="5">Q5/$Q$14</f>
        <v>0</v>
      </c>
    </row>
    <row r="6" spans="1:18" x14ac:dyDescent="0.25">
      <c r="A6" s="30">
        <v>62500</v>
      </c>
      <c r="B6" s="31">
        <v>2.76</v>
      </c>
      <c r="C6" s="32">
        <f t="shared" si="0"/>
        <v>0.36997319034852544</v>
      </c>
      <c r="D6" s="30">
        <v>72000</v>
      </c>
      <c r="E6" s="33">
        <v>4.95</v>
      </c>
      <c r="F6" s="32">
        <f t="shared" si="1"/>
        <v>1</v>
      </c>
      <c r="G6" s="30">
        <v>57038</v>
      </c>
      <c r="H6" s="33">
        <v>2.57</v>
      </c>
      <c r="I6" s="32">
        <f t="shared" si="2"/>
        <v>0.37085137085137082</v>
      </c>
      <c r="J6" s="30">
        <v>65001</v>
      </c>
      <c r="K6" s="33">
        <v>2.17</v>
      </c>
      <c r="L6" s="32">
        <f t="shared" si="3"/>
        <v>0.29972375690607733</v>
      </c>
      <c r="M6" s="30">
        <v>51000</v>
      </c>
      <c r="N6" s="33">
        <v>2.7</v>
      </c>
      <c r="O6" s="32">
        <f t="shared" si="4"/>
        <v>0.74175824175824179</v>
      </c>
      <c r="P6" s="30">
        <v>70000</v>
      </c>
      <c r="Q6" s="33">
        <v>1.86</v>
      </c>
      <c r="R6" s="32">
        <f t="shared" si="5"/>
        <v>0.37349397590361444</v>
      </c>
    </row>
    <row r="7" spans="1:18" x14ac:dyDescent="0.25">
      <c r="A7" s="30">
        <v>65500</v>
      </c>
      <c r="B7" s="31">
        <v>3.51</v>
      </c>
      <c r="C7" s="32">
        <f t="shared" si="0"/>
        <v>0.47050938337801607</v>
      </c>
      <c r="D7" s="34"/>
      <c r="E7" s="35"/>
      <c r="F7" s="36"/>
      <c r="G7" s="30">
        <v>60035</v>
      </c>
      <c r="H7" s="33">
        <v>4.0199999999999996</v>
      </c>
      <c r="I7" s="32">
        <f t="shared" si="2"/>
        <v>0.58008658008658009</v>
      </c>
      <c r="J7" s="30">
        <v>7054</v>
      </c>
      <c r="K7" s="33">
        <v>2.74</v>
      </c>
      <c r="L7" s="32">
        <f t="shared" si="3"/>
        <v>0.37845303867403318</v>
      </c>
      <c r="M7" s="30">
        <v>56000</v>
      </c>
      <c r="N7" s="33">
        <v>3.64</v>
      </c>
      <c r="O7" s="32">
        <f t="shared" si="4"/>
        <v>1</v>
      </c>
      <c r="P7" s="30">
        <v>73000</v>
      </c>
      <c r="Q7" s="33">
        <v>1.92</v>
      </c>
      <c r="R7" s="32">
        <f t="shared" si="5"/>
        <v>0.38554216867469876</v>
      </c>
    </row>
    <row r="8" spans="1:18" x14ac:dyDescent="0.25">
      <c r="A8" s="30">
        <v>69025</v>
      </c>
      <c r="B8" s="31">
        <v>4.51</v>
      </c>
      <c r="C8" s="32">
        <f t="shared" si="0"/>
        <v>0.6045576407506702</v>
      </c>
      <c r="D8" s="34"/>
      <c r="E8" s="35"/>
      <c r="F8" s="36"/>
      <c r="G8" s="30">
        <v>62017</v>
      </c>
      <c r="H8" s="33">
        <v>4.72</v>
      </c>
      <c r="I8" s="32">
        <f t="shared" si="2"/>
        <v>0.68109668109668109</v>
      </c>
      <c r="J8" s="30">
        <v>70016</v>
      </c>
      <c r="K8" s="33">
        <v>3.13</v>
      </c>
      <c r="L8" s="32">
        <f t="shared" si="3"/>
        <v>0.43232044198895025</v>
      </c>
      <c r="M8" s="34"/>
      <c r="N8" s="35"/>
      <c r="O8" s="36"/>
      <c r="P8" s="30">
        <v>77000</v>
      </c>
      <c r="Q8" s="33">
        <v>2.5</v>
      </c>
      <c r="R8" s="32">
        <f t="shared" si="5"/>
        <v>0.50200803212851397</v>
      </c>
    </row>
    <row r="9" spans="1:18" x14ac:dyDescent="0.25">
      <c r="A9" s="30">
        <v>70026</v>
      </c>
      <c r="B9" s="31">
        <v>4.9000000000000004</v>
      </c>
      <c r="C9" s="32">
        <f t="shared" si="0"/>
        <v>0.65683646112600547</v>
      </c>
      <c r="D9" s="34"/>
      <c r="E9" s="35"/>
      <c r="F9" s="36"/>
      <c r="G9" s="30">
        <v>64019</v>
      </c>
      <c r="H9" s="33">
        <v>5.49</v>
      </c>
      <c r="I9" s="32">
        <f t="shared" si="2"/>
        <v>0.79220779220779225</v>
      </c>
      <c r="J9" s="30">
        <v>71130</v>
      </c>
      <c r="K9" s="33">
        <v>4.0599999999999996</v>
      </c>
      <c r="L9" s="32">
        <f t="shared" si="3"/>
        <v>0.56077348066298338</v>
      </c>
      <c r="M9" s="34"/>
      <c r="N9" s="35"/>
      <c r="O9" s="36"/>
      <c r="P9" s="30">
        <v>79000</v>
      </c>
      <c r="Q9" s="33">
        <v>2.67</v>
      </c>
      <c r="R9" s="32">
        <f t="shared" si="5"/>
        <v>0.53614457831325291</v>
      </c>
    </row>
    <row r="10" spans="1:18" x14ac:dyDescent="0.25">
      <c r="A10" s="30">
        <v>70766</v>
      </c>
      <c r="B10" s="31">
        <v>7.46</v>
      </c>
      <c r="C10" s="32">
        <f t="shared" si="0"/>
        <v>1</v>
      </c>
      <c r="D10" s="34"/>
      <c r="E10" s="35"/>
      <c r="F10" s="36"/>
      <c r="G10" s="30">
        <v>65029</v>
      </c>
      <c r="H10" s="33">
        <v>5.9</v>
      </c>
      <c r="I10" s="32">
        <f t="shared" si="2"/>
        <v>0.85137085137085144</v>
      </c>
      <c r="J10" s="30">
        <v>73210</v>
      </c>
      <c r="K10" s="33">
        <v>4.96</v>
      </c>
      <c r="L10" s="32">
        <f t="shared" si="3"/>
        <v>0.68508287292817682</v>
      </c>
      <c r="M10" s="34"/>
      <c r="N10" s="35"/>
      <c r="O10" s="36"/>
      <c r="P10" s="30">
        <v>82000</v>
      </c>
      <c r="Q10" s="33">
        <v>3.13</v>
      </c>
      <c r="R10" s="32">
        <f t="shared" si="5"/>
        <v>0.62851405622489953</v>
      </c>
    </row>
    <row r="11" spans="1:18" x14ac:dyDescent="0.25">
      <c r="A11" s="34"/>
      <c r="B11" s="35"/>
      <c r="C11" s="36"/>
      <c r="D11" s="34"/>
      <c r="E11" s="35"/>
      <c r="F11" s="36"/>
      <c r="G11" s="30">
        <v>66012</v>
      </c>
      <c r="H11" s="33">
        <v>6.52</v>
      </c>
      <c r="I11" s="32">
        <f t="shared" si="2"/>
        <v>0.9408369408369408</v>
      </c>
      <c r="J11" s="30">
        <v>75045</v>
      </c>
      <c r="K11" s="33">
        <v>7.24</v>
      </c>
      <c r="L11" s="32">
        <f t="shared" si="3"/>
        <v>1</v>
      </c>
      <c r="M11" s="34"/>
      <c r="N11" s="35"/>
      <c r="O11" s="36"/>
      <c r="P11" s="30">
        <v>85000</v>
      </c>
      <c r="Q11" s="33">
        <v>3.71</v>
      </c>
      <c r="R11" s="32">
        <f t="shared" si="5"/>
        <v>0.7449799196787148</v>
      </c>
    </row>
    <row r="12" spans="1:18" x14ac:dyDescent="0.25">
      <c r="A12" s="34"/>
      <c r="B12" s="35"/>
      <c r="C12" s="36"/>
      <c r="D12" s="34"/>
      <c r="E12" s="35"/>
      <c r="F12" s="36"/>
      <c r="G12" s="30">
        <v>66510</v>
      </c>
      <c r="H12" s="33">
        <v>6.93</v>
      </c>
      <c r="I12" s="32">
        <f t="shared" si="2"/>
        <v>1</v>
      </c>
      <c r="J12" s="34"/>
      <c r="K12" s="35"/>
      <c r="L12" s="36"/>
      <c r="M12" s="34"/>
      <c r="N12" s="35"/>
      <c r="O12" s="36"/>
      <c r="P12" s="30">
        <v>88000</v>
      </c>
      <c r="Q12" s="33">
        <v>4.0599999999999996</v>
      </c>
      <c r="R12" s="32">
        <f t="shared" si="5"/>
        <v>0.81526104417670664</v>
      </c>
    </row>
    <row r="13" spans="1:18" x14ac:dyDescent="0.25">
      <c r="A13" s="34"/>
      <c r="B13" s="35"/>
      <c r="C13" s="36"/>
      <c r="D13" s="34"/>
      <c r="E13" s="35"/>
      <c r="F13" s="36"/>
      <c r="G13" s="34"/>
      <c r="H13" s="35"/>
      <c r="I13" s="36"/>
      <c r="J13" s="34"/>
      <c r="K13" s="35"/>
      <c r="L13" s="36"/>
      <c r="M13" s="34"/>
      <c r="N13" s="35"/>
      <c r="O13" s="36"/>
      <c r="P13" s="30">
        <v>91000</v>
      </c>
      <c r="Q13" s="33">
        <v>4.68</v>
      </c>
      <c r="R13" s="32">
        <f t="shared" si="5"/>
        <v>0.93975903614457823</v>
      </c>
    </row>
    <row r="14" spans="1:18" ht="20" thickBot="1" x14ac:dyDescent="0.3">
      <c r="A14" s="37"/>
      <c r="B14" s="38"/>
      <c r="C14" s="39"/>
      <c r="D14" s="37"/>
      <c r="E14" s="38"/>
      <c r="F14" s="39"/>
      <c r="G14" s="37"/>
      <c r="H14" s="38"/>
      <c r="I14" s="39"/>
      <c r="J14" s="37"/>
      <c r="K14" s="38"/>
      <c r="L14" s="39"/>
      <c r="M14" s="37"/>
      <c r="N14" s="38"/>
      <c r="O14" s="39"/>
      <c r="P14" s="40">
        <v>93000</v>
      </c>
      <c r="Q14" s="41">
        <v>4.9800000000000004</v>
      </c>
      <c r="R14" s="42">
        <f t="shared" si="5"/>
        <v>1</v>
      </c>
    </row>
    <row r="15" spans="1:18" hidden="1" x14ac:dyDescent="0.25">
      <c r="A15" s="43" t="s">
        <v>22</v>
      </c>
      <c r="B15" s="44"/>
      <c r="C15" s="45"/>
      <c r="D15" s="43"/>
      <c r="E15" s="44"/>
      <c r="F15" s="45"/>
      <c r="G15" s="43"/>
      <c r="H15" s="44"/>
      <c r="I15" s="45"/>
      <c r="J15" s="43"/>
      <c r="K15" s="44"/>
      <c r="L15" s="45"/>
      <c r="M15" s="43"/>
      <c r="N15" s="44"/>
      <c r="O15" s="45"/>
      <c r="P15" s="43"/>
      <c r="Q15" s="44"/>
      <c r="R15" s="45"/>
    </row>
    <row r="16" spans="1:18" s="17" customFormat="1" hidden="1" x14ac:dyDescent="0.25">
      <c r="A16" s="46"/>
      <c r="B16" s="47"/>
      <c r="C16" s="47">
        <f t="shared" ref="C16:C22" si="6">2+10*C4</f>
        <v>2</v>
      </c>
      <c r="D16" s="48"/>
      <c r="E16" s="46"/>
      <c r="F16" s="49">
        <f>2+10*F4</f>
        <v>2</v>
      </c>
      <c r="G16" s="48"/>
      <c r="H16" s="46"/>
      <c r="I16" s="49">
        <f t="shared" ref="I16:I24" si="7">2+10*I4</f>
        <v>2</v>
      </c>
      <c r="J16" s="48"/>
      <c r="K16" s="46"/>
      <c r="L16" s="49">
        <f>2+10*L4</f>
        <v>2</v>
      </c>
      <c r="M16" s="48"/>
      <c r="N16" s="46"/>
      <c r="O16" s="49">
        <f>2+10*O4</f>
        <v>2</v>
      </c>
      <c r="P16" s="48"/>
      <c r="Q16" s="46"/>
      <c r="R16" s="49">
        <f>2+10*R4</f>
        <v>2</v>
      </c>
    </row>
    <row r="17" spans="1:18" s="17" customFormat="1" hidden="1" x14ac:dyDescent="0.25">
      <c r="A17" s="46"/>
      <c r="B17" s="47"/>
      <c r="C17" s="47">
        <f t="shared" si="6"/>
        <v>4.9222520107238612</v>
      </c>
      <c r="D17" s="48"/>
      <c r="E17" s="46"/>
      <c r="F17" s="49">
        <f>2+10*F5</f>
        <v>8.5656565656565657</v>
      </c>
      <c r="G17" s="48"/>
      <c r="H17" s="46"/>
      <c r="I17" s="49">
        <f t="shared" si="7"/>
        <v>2</v>
      </c>
      <c r="J17" s="48"/>
      <c r="K17" s="46"/>
      <c r="L17" s="49">
        <f t="shared" ref="L17:L23" si="8">2+10*L5</f>
        <v>4.2237569060773481</v>
      </c>
      <c r="M17" s="48"/>
      <c r="N17" s="46"/>
      <c r="O17" s="49">
        <f t="shared" ref="O17:O19" si="9">2+10*O5</f>
        <v>2</v>
      </c>
      <c r="P17" s="48"/>
      <c r="Q17" s="46"/>
      <c r="R17" s="49">
        <f t="shared" ref="R17:R26" si="10">2+10*R5</f>
        <v>2</v>
      </c>
    </row>
    <row r="18" spans="1:18" s="17" customFormat="1" hidden="1" x14ac:dyDescent="0.25">
      <c r="A18" s="46"/>
      <c r="B18" s="47"/>
      <c r="C18" s="47">
        <f t="shared" si="6"/>
        <v>5.6997319034852545</v>
      </c>
      <c r="D18" s="48"/>
      <c r="E18" s="46"/>
      <c r="F18" s="49">
        <f>2+10*F6</f>
        <v>12</v>
      </c>
      <c r="G18" s="48"/>
      <c r="H18" s="46"/>
      <c r="I18" s="49">
        <f t="shared" si="7"/>
        <v>5.7085137085137081</v>
      </c>
      <c r="J18" s="48"/>
      <c r="K18" s="46"/>
      <c r="L18" s="49">
        <f t="shared" si="8"/>
        <v>4.9972375690607738</v>
      </c>
      <c r="M18" s="48"/>
      <c r="N18" s="46"/>
      <c r="O18" s="49">
        <f t="shared" si="9"/>
        <v>9.4175824175824179</v>
      </c>
      <c r="P18" s="48"/>
      <c r="Q18" s="46"/>
      <c r="R18" s="49">
        <f t="shared" si="10"/>
        <v>5.7349397590361448</v>
      </c>
    </row>
    <row r="19" spans="1:18" s="17" customFormat="1" hidden="1" x14ac:dyDescent="0.25">
      <c r="A19" s="46"/>
      <c r="B19" s="47"/>
      <c r="C19" s="47">
        <f t="shared" si="6"/>
        <v>6.7050938337801611</v>
      </c>
      <c r="D19" s="48"/>
      <c r="E19" s="46"/>
      <c r="F19" s="49"/>
      <c r="G19" s="48"/>
      <c r="H19" s="46"/>
      <c r="I19" s="49">
        <f t="shared" si="7"/>
        <v>7.8008658008658012</v>
      </c>
      <c r="J19" s="48"/>
      <c r="K19" s="46"/>
      <c r="L19" s="49">
        <f t="shared" si="8"/>
        <v>5.7845303867403324</v>
      </c>
      <c r="M19" s="48"/>
      <c r="N19" s="46"/>
      <c r="O19" s="49">
        <f t="shared" si="9"/>
        <v>12</v>
      </c>
      <c r="P19" s="48"/>
      <c r="Q19" s="46"/>
      <c r="R19" s="49">
        <f t="shared" si="10"/>
        <v>5.8554216867469879</v>
      </c>
    </row>
    <row r="20" spans="1:18" s="17" customFormat="1" hidden="1" x14ac:dyDescent="0.25">
      <c r="A20" s="46"/>
      <c r="B20" s="47"/>
      <c r="C20" s="47">
        <f t="shared" si="6"/>
        <v>8.0455764075067009</v>
      </c>
      <c r="D20" s="48"/>
      <c r="E20" s="46"/>
      <c r="F20" s="49"/>
      <c r="G20" s="48"/>
      <c r="H20" s="46"/>
      <c r="I20" s="49">
        <f t="shared" si="7"/>
        <v>8.8109668109668107</v>
      </c>
      <c r="J20" s="48"/>
      <c r="K20" s="46"/>
      <c r="L20" s="49">
        <f t="shared" si="8"/>
        <v>6.3232044198895023</v>
      </c>
      <c r="M20" s="48"/>
      <c r="N20" s="46"/>
      <c r="O20" s="49"/>
      <c r="P20" s="48"/>
      <c r="Q20" s="46"/>
      <c r="R20" s="49">
        <f t="shared" si="10"/>
        <v>7.0200803212851399</v>
      </c>
    </row>
    <row r="21" spans="1:18" s="17" customFormat="1" hidden="1" x14ac:dyDescent="0.25">
      <c r="A21" s="46"/>
      <c r="B21" s="47"/>
      <c r="C21" s="47">
        <f t="shared" si="6"/>
        <v>8.5683646112600549</v>
      </c>
      <c r="D21" s="48"/>
      <c r="E21" s="46"/>
      <c r="F21" s="49"/>
      <c r="G21" s="48"/>
      <c r="H21" s="46"/>
      <c r="I21" s="49">
        <f t="shared" si="7"/>
        <v>9.9220779220779214</v>
      </c>
      <c r="J21" s="48"/>
      <c r="K21" s="46"/>
      <c r="L21" s="49">
        <f t="shared" si="8"/>
        <v>7.6077348066298338</v>
      </c>
      <c r="M21" s="48"/>
      <c r="N21" s="46"/>
      <c r="O21" s="49"/>
      <c r="P21" s="48"/>
      <c r="Q21" s="46"/>
      <c r="R21" s="49">
        <f t="shared" si="10"/>
        <v>7.3614457831325293</v>
      </c>
    </row>
    <row r="22" spans="1:18" s="17" customFormat="1" hidden="1" x14ac:dyDescent="0.25">
      <c r="A22" s="46"/>
      <c r="B22" s="47"/>
      <c r="C22" s="47">
        <f t="shared" si="6"/>
        <v>12</v>
      </c>
      <c r="D22" s="48"/>
      <c r="E22" s="46"/>
      <c r="F22" s="49"/>
      <c r="G22" s="48"/>
      <c r="H22" s="46"/>
      <c r="I22" s="49">
        <f t="shared" si="7"/>
        <v>10.513708513708515</v>
      </c>
      <c r="J22" s="48"/>
      <c r="K22" s="46"/>
      <c r="L22" s="49">
        <f t="shared" si="8"/>
        <v>8.8508287292817691</v>
      </c>
      <c r="M22" s="48"/>
      <c r="N22" s="46"/>
      <c r="O22" s="49"/>
      <c r="P22" s="48"/>
      <c r="Q22" s="46"/>
      <c r="R22" s="49">
        <f t="shared" si="10"/>
        <v>8.2851405622489942</v>
      </c>
    </row>
    <row r="23" spans="1:18" s="17" customFormat="1" hidden="1" x14ac:dyDescent="0.25">
      <c r="A23" s="48"/>
      <c r="B23" s="46"/>
      <c r="C23" s="49"/>
      <c r="D23" s="48"/>
      <c r="E23" s="46"/>
      <c r="F23" s="49"/>
      <c r="G23" s="48"/>
      <c r="H23" s="46"/>
      <c r="I23" s="49">
        <f t="shared" si="7"/>
        <v>11.408369408369408</v>
      </c>
      <c r="J23" s="48"/>
      <c r="K23" s="46"/>
      <c r="L23" s="49">
        <f t="shared" si="8"/>
        <v>12</v>
      </c>
      <c r="M23" s="48"/>
      <c r="N23" s="46"/>
      <c r="O23" s="49"/>
      <c r="P23" s="48"/>
      <c r="Q23" s="46"/>
      <c r="R23" s="49">
        <f t="shared" si="10"/>
        <v>9.4497991967871471</v>
      </c>
    </row>
    <row r="24" spans="1:18" s="17" customFormat="1" hidden="1" x14ac:dyDescent="0.25">
      <c r="A24" s="48"/>
      <c r="B24" s="46"/>
      <c r="C24" s="49"/>
      <c r="D24" s="48"/>
      <c r="E24" s="46"/>
      <c r="F24" s="49"/>
      <c r="G24" s="48"/>
      <c r="H24" s="46"/>
      <c r="I24" s="49">
        <f t="shared" si="7"/>
        <v>12</v>
      </c>
      <c r="J24" s="48"/>
      <c r="K24" s="46"/>
      <c r="L24" s="49"/>
      <c r="M24" s="48"/>
      <c r="N24" s="46"/>
      <c r="O24" s="49"/>
      <c r="P24" s="48"/>
      <c r="Q24" s="46"/>
      <c r="R24" s="49">
        <f t="shared" si="10"/>
        <v>10.152610441767067</v>
      </c>
    </row>
    <row r="25" spans="1:18" s="17" customFormat="1" hidden="1" x14ac:dyDescent="0.25">
      <c r="A25" s="48"/>
      <c r="B25" s="46"/>
      <c r="C25" s="49"/>
      <c r="D25" s="48"/>
      <c r="E25" s="46"/>
      <c r="F25" s="49"/>
      <c r="G25" s="48"/>
      <c r="H25" s="46"/>
      <c r="I25" s="49"/>
      <c r="J25" s="48"/>
      <c r="K25" s="46"/>
      <c r="L25" s="49"/>
      <c r="M25" s="48"/>
      <c r="N25" s="46"/>
      <c r="O25" s="49"/>
      <c r="P25" s="48"/>
      <c r="Q25" s="46"/>
      <c r="R25" s="49">
        <f t="shared" si="10"/>
        <v>11.397590361445783</v>
      </c>
    </row>
    <row r="26" spans="1:18" s="17" customFormat="1" ht="20" hidden="1" thickBot="1" x14ac:dyDescent="0.3">
      <c r="A26" s="50"/>
      <c r="B26" s="51"/>
      <c r="C26" s="52"/>
      <c r="D26" s="50"/>
      <c r="E26" s="51"/>
      <c r="F26" s="52"/>
      <c r="G26" s="50"/>
      <c r="H26" s="51"/>
      <c r="I26" s="52"/>
      <c r="J26" s="50"/>
      <c r="K26" s="51"/>
      <c r="L26" s="52"/>
      <c r="M26" s="50"/>
      <c r="N26" s="51"/>
      <c r="O26" s="52"/>
      <c r="P26" s="50"/>
      <c r="Q26" s="51"/>
      <c r="R26" s="52">
        <f t="shared" si="10"/>
        <v>12</v>
      </c>
    </row>
    <row r="27" spans="1:18" s="17" customFormat="1" hidden="1" x14ac:dyDescent="0.25">
      <c r="A27" s="53" t="s">
        <v>23</v>
      </c>
      <c r="B27" s="54"/>
      <c r="C27" s="55"/>
      <c r="D27" s="53"/>
      <c r="E27" s="54"/>
      <c r="F27" s="55"/>
      <c r="G27" s="53"/>
      <c r="H27" s="54"/>
      <c r="I27" s="55"/>
      <c r="J27" s="53"/>
      <c r="K27" s="54"/>
      <c r="L27" s="55"/>
      <c r="M27" s="53"/>
      <c r="N27" s="54"/>
      <c r="O27" s="55"/>
      <c r="P27" s="53"/>
      <c r="Q27" s="54"/>
      <c r="R27" s="55"/>
    </row>
    <row r="28" spans="1:18" s="17" customFormat="1" hidden="1" x14ac:dyDescent="0.25">
      <c r="A28" s="48"/>
      <c r="B28" s="46"/>
      <c r="C28" s="49">
        <f>IF(('Score sheet'!E8/'Calculations sheet'!$B$10 -'Calculations sheet'!C4)&gt;=0, EXP(ABS('Score sheet'!E8/'Calculations sheet'!$B$10-'Calculations sheet'!C4)/0.5)-1,  EXP(ABS('Score sheet'!E8/'Calculations sheet'!$B$10-'Calculations sheet'!C4)/0.2)-1)</f>
        <v>0</v>
      </c>
      <c r="D28" s="48"/>
      <c r="E28" s="46"/>
      <c r="F28" s="49">
        <f>IF(('Score sheet'!G8/'Calculations sheet'!$E$6 -'Calculations sheet'!F4)&gt;=0, EXP(ABS('Score sheet'!G8/'Calculations sheet'!$E$6-'Calculations sheet'!F4)/0.5)-1,  EXP(ABS('Score sheet'!G8/'Calculations sheet'!$E$6-'Calculations sheet'!F4)/0.2)-1)</f>
        <v>0</v>
      </c>
      <c r="G28" s="48"/>
      <c r="H28" s="46"/>
      <c r="I28" s="49">
        <f>IF(('Score sheet'!I8/'Calculations sheet'!$H$12 -'Calculations sheet'!I4)&gt;=0, EXP(ABS('Score sheet'!I8/'Calculations sheet'!$H$12-'Calculations sheet'!I4)/0.5)-1,  EXP(ABS('Score sheet'!I8/'Calculations sheet'!$H$12-'Calculations sheet'!I4)/0.2)-1)</f>
        <v>0</v>
      </c>
      <c r="J28" s="48"/>
      <c r="K28" s="46"/>
      <c r="L28" s="49">
        <f>IF(('Score sheet'!K8/'Calculations sheet'!$K$11 -'Calculations sheet'!L4)&gt;=0, EXP(ABS('Score sheet'!K8/'Calculations sheet'!$K$11-'Calculations sheet'!L4)/0.5)-1,  EXP(ABS('Score sheet'!K8/'Calculations sheet'!$K$11-'Calculations sheet'!L4)/0.2)-1)</f>
        <v>0</v>
      </c>
      <c r="M28" s="48"/>
      <c r="N28" s="46"/>
      <c r="O28" s="49">
        <f>IF(('Score sheet'!M8/'Calculations sheet'!$N$7 -'Calculations sheet'!O4)&gt;=0, EXP(ABS('Score sheet'!M8/'Calculations sheet'!$N$7-'Calculations sheet'!O4)/0.5)-1,  EXP(ABS('Score sheet'!M8/'Calculations sheet'!$N$7-'Calculations sheet'!O4)/0.2)-1)</f>
        <v>0</v>
      </c>
      <c r="P28" s="48"/>
      <c r="Q28" s="46"/>
      <c r="R28" s="49">
        <f>IF(('Score sheet'!O8/'Calculations sheet'!$Q$14 -'Calculations sheet'!R4)&gt;=0, EXP(ABS('Score sheet'!O8/'Calculations sheet'!$Q$14-'Calculations sheet'!R4)/0.5)-1,  EXP(ABS('Score sheet'!O8/'Calculations sheet'!$Q$14-'Calculations sheet'!R4)/0.2)-1)</f>
        <v>0</v>
      </c>
    </row>
    <row r="29" spans="1:18" s="17" customFormat="1" hidden="1" x14ac:dyDescent="0.25">
      <c r="A29" s="48"/>
      <c r="B29" s="46"/>
      <c r="C29" s="49">
        <f>IF(('Score sheet'!E9/'Calculations sheet'!$B$10 -'Calculations sheet'!C5)&gt;=0, EXP(ABS('Score sheet'!E9/'Calculations sheet'!$B$10-'Calculations sheet'!C5)/0.5)-1,  EXP(ABS('Score sheet'!E9/'Calculations sheet'!$B$10-'Calculations sheet'!C5)/0.2)-1)</f>
        <v>3.3108107926246015</v>
      </c>
      <c r="D29" s="48"/>
      <c r="E29" s="46"/>
      <c r="F29" s="49">
        <f>IF(('Score sheet'!G9/'Calculations sheet'!$E$6 -'Calculations sheet'!F5)&gt;=0, EXP(ABS('Score sheet'!G9/'Calculations sheet'!$E$6-'Calculations sheet'!F5)/0.5)-1,  EXP(ABS('Score sheet'!G9/'Calculations sheet'!$E$6-'Calculations sheet'!F5)/0.2)-1)</f>
        <v>25.651042893973084</v>
      </c>
      <c r="G29" s="48"/>
      <c r="H29" s="46"/>
      <c r="I29" s="49">
        <f>IF(('Score sheet'!I9/'Calculations sheet'!$H$12 -'Calculations sheet'!I5)&gt;=0, EXP(ABS('Score sheet'!I9/'Calculations sheet'!$H$12-'Calculations sheet'!I5)/0.5)-1,  EXP(ABS('Score sheet'!I9/'Calculations sheet'!$H$12-'Calculations sheet'!I5)/0.2)-1)</f>
        <v>0</v>
      </c>
      <c r="J29" s="48"/>
      <c r="K29" s="46"/>
      <c r="L29" s="49">
        <f>IF(('Score sheet'!K9/'Calculations sheet'!$K$11 -'Calculations sheet'!L5)&gt;=0, EXP(ABS('Score sheet'!K9/'Calculations sheet'!$K$11-'Calculations sheet'!L5)/0.5)-1,  EXP(ABS('Score sheet'!K9/'Calculations sheet'!$K$11-'Calculations sheet'!L5)/0.2)-1)</f>
        <v>2.040063651032801</v>
      </c>
      <c r="M29" s="48"/>
      <c r="N29" s="46"/>
      <c r="O29" s="49">
        <f>IF(('Score sheet'!M9/'Calculations sheet'!$N$7 -'Calculations sheet'!O5)&gt;=0, EXP(ABS('Score sheet'!M9/'Calculations sheet'!$N$7-'Calculations sheet'!O5)/0.5)-1,  EXP(ABS('Score sheet'!M9/'Calculations sheet'!$N$7-'Calculations sheet'!O5)/0.2)-1)</f>
        <v>0</v>
      </c>
      <c r="P29" s="48"/>
      <c r="Q29" s="46"/>
      <c r="R29" s="49">
        <f>IF(('Score sheet'!O9/'Calculations sheet'!$Q$14 -'Calculations sheet'!R5)&gt;=0, EXP(ABS('Score sheet'!O9/'Calculations sheet'!$Q$14-'Calculations sheet'!R5)/0.5)-1,  EXP(ABS('Score sheet'!O9/'Calculations sheet'!$Q$14-'Calculations sheet'!R5)/0.2)-1)</f>
        <v>0</v>
      </c>
    </row>
    <row r="30" spans="1:18" s="17" customFormat="1" hidden="1" x14ac:dyDescent="0.25">
      <c r="A30" s="48"/>
      <c r="B30" s="46"/>
      <c r="C30" s="49">
        <f>IF(('Score sheet'!E10/'Calculations sheet'!$B$10 -'Calculations sheet'!C6)&gt;=0, EXP(ABS('Score sheet'!E10/'Calculations sheet'!$B$10-'Calculations sheet'!C6)/0.5)-1,  EXP(ABS('Score sheet'!E10/'Calculations sheet'!$B$10-'Calculations sheet'!C6)/0.2)-1)</f>
        <v>5.3589670570146604</v>
      </c>
      <c r="D30" s="48"/>
      <c r="E30" s="46"/>
      <c r="F30" s="49">
        <f>IF(('Score sheet'!G10/'Calculations sheet'!$E$6 -'Calculations sheet'!F6)&gt;=0, EXP(ABS('Score sheet'!G10/'Calculations sheet'!$E$6-'Calculations sheet'!F6)/0.5)-1,  EXP(ABS('Score sheet'!G10/'Calculations sheet'!$E$6-'Calculations sheet'!F6)/0.2)-1)</f>
        <v>147.4131591025766</v>
      </c>
      <c r="G30" s="48"/>
      <c r="H30" s="46"/>
      <c r="I30" s="49">
        <f>IF(('Score sheet'!I10/'Calculations sheet'!$H$12 -'Calculations sheet'!I6)&gt;=0, EXP(ABS('Score sheet'!I10/'Calculations sheet'!$H$12-'Calculations sheet'!I6)/0.5)-1,  EXP(ABS('Score sheet'!I10/'Calculations sheet'!$H$12-'Calculations sheet'!I6)/0.2)-1)</f>
        <v>5.3869500517948721</v>
      </c>
      <c r="J30" s="48"/>
      <c r="K30" s="46"/>
      <c r="L30" s="49">
        <f>IF(('Score sheet'!K10/'Calculations sheet'!$K$11 -'Calculations sheet'!L6)&gt;=0, EXP(ABS('Score sheet'!K10/'Calculations sheet'!$K$11-'Calculations sheet'!L6)/0.5)-1,  EXP(ABS('Score sheet'!K10/'Calculations sheet'!$K$11-'Calculations sheet'!L6)/0.2)-1)</f>
        <v>3.4755031650815669</v>
      </c>
      <c r="M30" s="48"/>
      <c r="N30" s="46"/>
      <c r="O30" s="49">
        <f>IF(('Score sheet'!M10/'Calculations sheet'!$N$7 -'Calculations sheet'!O6)&gt;=0, EXP(ABS('Score sheet'!M10/'Calculations sheet'!$N$7-'Calculations sheet'!O6)/0.5)-1,  EXP(ABS('Score sheet'!M10/'Calculations sheet'!$N$7-'Calculations sheet'!O6)/0.2)-1)</f>
        <v>39.804452640096649</v>
      </c>
      <c r="P30" s="48"/>
      <c r="Q30" s="46"/>
      <c r="R30" s="49">
        <f>IF(('Score sheet'!O10/'Calculations sheet'!$Q$14 -'Calculations sheet'!R6)&gt;=0, EXP(ABS('Score sheet'!O10/'Calculations sheet'!$Q$14-'Calculations sheet'!R6)/0.5)-1,  EXP(ABS('Score sheet'!O10/'Calculations sheet'!$Q$14-'Calculations sheet'!R6)/0.2)-1)</f>
        <v>5.4719009776164329</v>
      </c>
    </row>
    <row r="31" spans="1:18" hidden="1" x14ac:dyDescent="0.25">
      <c r="A31" s="56"/>
      <c r="B31" s="57"/>
      <c r="C31" s="49">
        <f>IF(('Score sheet'!E11/'Calculations sheet'!$B$10 -'Calculations sheet'!C7)&gt;=0, EXP(ABS('Score sheet'!E11/'Calculations sheet'!$B$10-'Calculations sheet'!C7)/0.5)-1,  EXP(ABS('Score sheet'!E11/'Calculations sheet'!$B$10-'Calculations sheet'!C7)/0.2)-1)</f>
        <v>9.5123096370741216</v>
      </c>
      <c r="D31" s="56"/>
      <c r="E31" s="57"/>
      <c r="F31" s="49"/>
      <c r="G31" s="56"/>
      <c r="H31" s="57"/>
      <c r="I31" s="49">
        <f>IF(('Score sheet'!I11/'Calculations sheet'!$H$12 -'Calculations sheet'!I7)&gt;=0, EXP(ABS('Score sheet'!I11/'Calculations sheet'!$H$12-'Calculations sheet'!I7)/0.5)-1,  EXP(ABS('Score sheet'!I11/'Calculations sheet'!$H$12-'Calculations sheet'!I7)/0.2)-1)</f>
        <v>17.18201466802957</v>
      </c>
      <c r="J31" s="56"/>
      <c r="K31" s="57"/>
      <c r="L31" s="49">
        <f>IF(('Score sheet'!K11/'Calculations sheet'!$K$11 -'Calculations sheet'!L7)&gt;=0, EXP(ABS('Score sheet'!K11/'Calculations sheet'!$K$11-'Calculations sheet'!L7)/0.5)-1,  EXP(ABS('Score sheet'!K11/'Calculations sheet'!$K$11-'Calculations sheet'!L7)/0.2)-1)</f>
        <v>5.6343798262487166</v>
      </c>
      <c r="M31" s="56"/>
      <c r="N31" s="57"/>
      <c r="O31" s="49">
        <f>IF(('Score sheet'!M11/'Calculations sheet'!$N$7 -'Calculations sheet'!O7)&gt;=0, EXP(ABS('Score sheet'!M11/'Calculations sheet'!$N$7-'Calculations sheet'!O7)/0.5)-1,  EXP(ABS('Score sheet'!M11/'Calculations sheet'!$N$7-'Calculations sheet'!O7)/0.2)-1)</f>
        <v>147.4131591025766</v>
      </c>
      <c r="P31" s="56"/>
      <c r="Q31" s="57"/>
      <c r="R31" s="49">
        <f>IF(('Score sheet'!O11/'Calculations sheet'!$Q$14 -'Calculations sheet'!R7)&gt;=0, EXP(ABS('Score sheet'!O11/'Calculations sheet'!$Q$14-'Calculations sheet'!R7)/0.5)-1,  EXP(ABS('Score sheet'!O11/'Calculations sheet'!$Q$14-'Calculations sheet'!R7)/0.2)-1)</f>
        <v>5.8737571111290547</v>
      </c>
    </row>
    <row r="32" spans="1:18" hidden="1" x14ac:dyDescent="0.25">
      <c r="A32" s="56"/>
      <c r="B32" s="57"/>
      <c r="C32" s="49">
        <f>IF(('Score sheet'!E12/'Calculations sheet'!$B$10 -'Calculations sheet'!C8)&gt;=0, EXP(ABS('Score sheet'!E12/'Calculations sheet'!$B$10-'Calculations sheet'!C8)/0.5)-1,  EXP(ABS('Score sheet'!E12/'Calculations sheet'!$B$10-'Calculations sheet'!C8)/0.2)-1)</f>
        <v>19.548505305128867</v>
      </c>
      <c r="D32" s="56"/>
      <c r="E32" s="57"/>
      <c r="F32" s="49"/>
      <c r="G32" s="56"/>
      <c r="H32" s="57"/>
      <c r="I32" s="49">
        <f>IF(('Score sheet'!I12/'Calculations sheet'!$H$12 -'Calculations sheet'!I8)&gt;=0, EXP(ABS('Score sheet'!I12/'Calculations sheet'!$H$12-'Calculations sheet'!I8)/0.5)-1,  EXP(ABS('Score sheet'!I12/'Calculations sheet'!$H$12-'Calculations sheet'!I8)/0.2)-1)</f>
        <v>29.12885665873392</v>
      </c>
      <c r="J32" s="56"/>
      <c r="K32" s="57"/>
      <c r="L32" s="49">
        <f>IF(('Score sheet'!K12/'Calculations sheet'!$K$11 -'Calculations sheet'!L8)&gt;=0, EXP(ABS('Score sheet'!K12/'Calculations sheet'!$K$11-'Calculations sheet'!L8)/0.5)-1,  EXP(ABS('Score sheet'!K12/'Calculations sheet'!$K$11-'Calculations sheet'!L8)/0.2)-1)</f>
        <v>7.6850417771363446</v>
      </c>
      <c r="M32" s="56"/>
      <c r="N32" s="57"/>
      <c r="O32" s="49"/>
      <c r="P32" s="56"/>
      <c r="Q32" s="57"/>
      <c r="R32" s="49">
        <f>IF(('Score sheet'!O12/'Calculations sheet'!$Q$14 -'Calculations sheet'!R8)&gt;=0, EXP(ABS('Score sheet'!O12/'Calculations sheet'!$Q$14-'Calculations sheet'!R8)/0.5)-1,  EXP(ABS('Score sheet'!O12/'Calculations sheet'!$Q$14-'Calculations sheet'!R8)/0.2)-1)</f>
        <v>11.305424244331718</v>
      </c>
    </row>
    <row r="33" spans="1:18" hidden="1" x14ac:dyDescent="0.25">
      <c r="A33" s="56"/>
      <c r="B33" s="57"/>
      <c r="C33" s="49">
        <f>IF(('Score sheet'!E13/'Calculations sheet'!$B$10 -'Calculations sheet'!C9)&gt;=0, EXP(ABS('Score sheet'!E13/'Calculations sheet'!$B$10-'Calculations sheet'!C9)/0.5)-1,  EXP(ABS('Score sheet'!E13/'Calculations sheet'!$B$10-'Calculations sheet'!C9)/0.2)-1)</f>
        <v>25.687153455486598</v>
      </c>
      <c r="D33" s="56"/>
      <c r="E33" s="57"/>
      <c r="F33" s="58"/>
      <c r="G33" s="56"/>
      <c r="H33" s="57"/>
      <c r="I33" s="49">
        <f>IF(('Score sheet'!I13/'Calculations sheet'!$H$12 -'Calculations sheet'!I9)&gt;=0, EXP(ABS('Score sheet'!I13/'Calculations sheet'!$H$12-'Calculations sheet'!I9)/0.5)-1,  EXP(ABS('Score sheet'!I13/'Calculations sheet'!$H$12-'Calculations sheet'!I9)/0.2)-1)</f>
        <v>51.511855389044932</v>
      </c>
      <c r="J33" s="56"/>
      <c r="K33" s="57"/>
      <c r="L33" s="49">
        <f>IF(('Score sheet'!K13/'Calculations sheet'!$K$11 -'Calculations sheet'!L9)&gt;=0, EXP(ABS('Score sheet'!K13/'Calculations sheet'!$K$11-'Calculations sheet'!L9)/0.5)-1,  EXP(ABS('Score sheet'!K13/'Calculations sheet'!$K$11-'Calculations sheet'!L9)/0.2)-1)</f>
        <v>15.508367990938499</v>
      </c>
      <c r="M33" s="56"/>
      <c r="N33" s="57"/>
      <c r="O33" s="49"/>
      <c r="P33" s="56"/>
      <c r="Q33" s="57"/>
      <c r="R33" s="49">
        <f>IF(('Score sheet'!O13/'Calculations sheet'!$Q$14 -'Calculations sheet'!R9)&gt;=0, EXP(ABS('Score sheet'!O13/'Calculations sheet'!$Q$14-'Calculations sheet'!R9)/0.5)-1,  EXP(ABS('Score sheet'!O13/'Calculations sheet'!$Q$14-'Calculations sheet'!R9)/0.2)-1)</f>
        <v>13.595640548618276</v>
      </c>
    </row>
    <row r="34" spans="1:18" hidden="1" x14ac:dyDescent="0.25">
      <c r="A34" s="56"/>
      <c r="B34" s="57"/>
      <c r="C34" s="49">
        <f>IF(('Score sheet'!E14/'Calculations sheet'!$B$10 -'Calculations sheet'!C10)&gt;=0, EXP(ABS('Score sheet'!E14/'Calculations sheet'!$B$10-'Calculations sheet'!C10)/0.5)-1,  EXP(ABS('Score sheet'!E14/'Calculations sheet'!$B$10-'Calculations sheet'!C10)/0.2)-1)</f>
        <v>147.4131591025766</v>
      </c>
      <c r="D34" s="56"/>
      <c r="E34" s="57"/>
      <c r="F34" s="58"/>
      <c r="G34" s="56"/>
      <c r="H34" s="57"/>
      <c r="I34" s="49">
        <f>IF(('Score sheet'!I14/'Calculations sheet'!$H$12 -'Calculations sheet'!I10)&gt;=0, EXP(ABS('Score sheet'!I14/'Calculations sheet'!$H$12-'Calculations sheet'!I10)/0.5)-1,  EXP(ABS('Score sheet'!I14/'Calculations sheet'!$H$12-'Calculations sheet'!I10)/0.2)-1)</f>
        <v>69.587583424260401</v>
      </c>
      <c r="J34" s="56"/>
      <c r="K34" s="57"/>
      <c r="L34" s="49">
        <f>IF(('Score sheet'!K14/'Calculations sheet'!$K$11 -'Calculations sheet'!L10)&gt;=0, EXP(ABS('Score sheet'!K14/'Calculations sheet'!$K$11-'Calculations sheet'!L10)/0.5)-1,  EXP(ABS('Score sheet'!K14/'Calculations sheet'!$K$11-'Calculations sheet'!L10)/0.2)-1)</f>
        <v>29.735377867077343</v>
      </c>
      <c r="M34" s="56"/>
      <c r="N34" s="57"/>
      <c r="O34" s="49"/>
      <c r="P34" s="56"/>
      <c r="Q34" s="57"/>
      <c r="R34" s="49">
        <f>IF(('Score sheet'!O14/'Calculations sheet'!$Q$14 -'Calculations sheet'!R10)&gt;=0, EXP(ABS('Score sheet'!O14/'Calculations sheet'!$Q$14-'Calculations sheet'!R10)/0.5)-1,  EXP(ABS('Score sheet'!O14/'Calculations sheet'!$Q$14-'Calculations sheet'!R10)/0.2)-1)</f>
        <v>22.163326673097004</v>
      </c>
    </row>
    <row r="35" spans="1:18" hidden="1" x14ac:dyDescent="0.25">
      <c r="A35" s="56"/>
      <c r="B35" s="57"/>
      <c r="C35" s="58"/>
      <c r="D35" s="56"/>
      <c r="E35" s="57"/>
      <c r="F35" s="58"/>
      <c r="G35" s="56"/>
      <c r="H35" s="57"/>
      <c r="I35" s="49">
        <f>IF(('Score sheet'!I15/'Calculations sheet'!$H$12 -'Calculations sheet'!I11)&gt;=0, EXP(ABS('Score sheet'!I15/'Calculations sheet'!$H$12-'Calculations sheet'!I11)/0.5)-1,  EXP(ABS('Score sheet'!I15/'Calculations sheet'!$H$12-'Calculations sheet'!I11)/0.2)-1)</f>
        <v>109.40823287268493</v>
      </c>
      <c r="J35" s="56"/>
      <c r="K35" s="57"/>
      <c r="L35" s="49">
        <f>IF(('Score sheet'!K15/'Calculations sheet'!$K$11 -'Calculations sheet'!L11)&gt;=0, EXP(ABS('Score sheet'!K15/'Calculations sheet'!$K$11-'Calculations sheet'!L11)/0.5)-1,  EXP(ABS('Score sheet'!K15/'Calculations sheet'!$K$11-'Calculations sheet'!L11)/0.2)-1)</f>
        <v>147.4131591025766</v>
      </c>
      <c r="M35" s="56"/>
      <c r="N35" s="57"/>
      <c r="O35" s="49"/>
      <c r="P35" s="56"/>
      <c r="Q35" s="57"/>
      <c r="R35" s="49">
        <f>IF(('Score sheet'!O15/'Calculations sheet'!$Q$14 -'Calculations sheet'!R11)&gt;=0, EXP(ABS('Score sheet'!O15/'Calculations sheet'!$Q$14-'Calculations sheet'!R11)/0.5)-1,  EXP(ABS('Score sheet'!O15/'Calculations sheet'!$Q$14-'Calculations sheet'!R11)/0.2)-1)</f>
        <v>40.467069175460729</v>
      </c>
    </row>
    <row r="36" spans="1:18" hidden="1" x14ac:dyDescent="0.25">
      <c r="A36" s="56"/>
      <c r="B36" s="57"/>
      <c r="C36" s="58"/>
      <c r="D36" s="56"/>
      <c r="E36" s="57"/>
      <c r="F36" s="58"/>
      <c r="G36" s="56"/>
      <c r="H36" s="57"/>
      <c r="I36" s="49">
        <f>IF(('Score sheet'!I16/'Calculations sheet'!$H$12 -'Calculations sheet'!I12)&gt;=0, EXP(ABS('Score sheet'!I16/'Calculations sheet'!$H$12-'Calculations sheet'!I12)/0.5)-1,  EXP(ABS('Score sheet'!I16/'Calculations sheet'!$H$12-'Calculations sheet'!I12)/0.2)-1)</f>
        <v>147.4131591025766</v>
      </c>
      <c r="J36" s="56"/>
      <c r="K36" s="57"/>
      <c r="L36" s="49"/>
      <c r="M36" s="56"/>
      <c r="N36" s="57"/>
      <c r="O36" s="49"/>
      <c r="P36" s="56"/>
      <c r="Q36" s="57"/>
      <c r="R36" s="49">
        <f>IF(('Score sheet'!O16/'Calculations sheet'!$Q$14 -'Calculations sheet'!R12)&gt;=0, EXP(ABS('Score sheet'!O16/'Calculations sheet'!$Q$14-'Calculations sheet'!R12)/0.5)-1,  EXP(ABS('Score sheet'!O16/'Calculations sheet'!$Q$14-'Calculations sheet'!R12)/0.2)-1)</f>
        <v>57.927343615319266</v>
      </c>
    </row>
    <row r="37" spans="1:18" hidden="1" x14ac:dyDescent="0.25">
      <c r="A37" s="56"/>
      <c r="B37" s="57"/>
      <c r="C37" s="58"/>
      <c r="D37" s="56"/>
      <c r="E37" s="57"/>
      <c r="F37" s="58"/>
      <c r="G37" s="56"/>
      <c r="H37" s="57"/>
      <c r="I37" s="49"/>
      <c r="J37" s="56"/>
      <c r="K37" s="57"/>
      <c r="L37" s="58"/>
      <c r="M37" s="56"/>
      <c r="N37" s="57"/>
      <c r="O37" s="58"/>
      <c r="P37" s="56"/>
      <c r="Q37" s="57"/>
      <c r="R37" s="49">
        <f>IF(('Score sheet'!O17/'Calculations sheet'!$Q$14 -'Calculations sheet'!R13)&gt;=0, EXP(ABS('Score sheet'!O17/'Calculations sheet'!$Q$14-'Calculations sheet'!R13)/0.5)-1,  EXP(ABS('Score sheet'!O17/'Calculations sheet'!$Q$14-'Calculations sheet'!R13)/0.2)-1)</f>
        <v>108.81478574633134</v>
      </c>
    </row>
    <row r="38" spans="1:18" ht="20" hidden="1" thickBot="1" x14ac:dyDescent="0.3">
      <c r="A38" s="59"/>
      <c r="B38" s="60"/>
      <c r="C38" s="61"/>
      <c r="D38" s="59"/>
      <c r="E38" s="60"/>
      <c r="F38" s="61"/>
      <c r="G38" s="59"/>
      <c r="H38" s="60"/>
      <c r="I38" s="61"/>
      <c r="J38" s="59"/>
      <c r="K38" s="60"/>
      <c r="L38" s="61"/>
      <c r="M38" s="59"/>
      <c r="N38" s="60"/>
      <c r="O38" s="61"/>
      <c r="P38" s="59"/>
      <c r="Q38" s="60"/>
      <c r="R38" s="52">
        <f>IF(('Score sheet'!O18/'Calculations sheet'!$Q$14 -'Calculations sheet'!R14)&gt;=0, EXP(ABS('Score sheet'!O18/'Calculations sheet'!$Q$14-'Calculations sheet'!R14)/0.5)-1,  EXP(ABS('Score sheet'!O18/'Calculations sheet'!$Q$14-'Calculations sheet'!R14)/0.2)-1)</f>
        <v>147.4131591025766</v>
      </c>
    </row>
    <row r="39" spans="1:18" hidden="1" x14ac:dyDescent="0.25">
      <c r="A39" s="53" t="s">
        <v>24</v>
      </c>
      <c r="B39" s="54"/>
      <c r="C39" s="55"/>
      <c r="D39" s="53"/>
      <c r="E39" s="54"/>
      <c r="F39" s="55"/>
      <c r="G39" s="53"/>
      <c r="H39" s="54"/>
      <c r="I39" s="55"/>
      <c r="J39" s="53"/>
      <c r="K39" s="54"/>
      <c r="L39" s="55"/>
      <c r="M39" s="53"/>
      <c r="N39" s="54"/>
      <c r="O39" s="55"/>
      <c r="P39" s="53"/>
      <c r="Q39" s="54"/>
      <c r="R39" s="55"/>
    </row>
    <row r="40" spans="1:18" hidden="1" x14ac:dyDescent="0.25">
      <c r="A40" s="56"/>
      <c r="B40" s="57"/>
      <c r="C40" s="58">
        <v>1</v>
      </c>
      <c r="D40" s="56"/>
      <c r="E40" s="57"/>
      <c r="F40" s="58">
        <v>1</v>
      </c>
      <c r="G40" s="56"/>
      <c r="H40" s="57"/>
      <c r="I40" s="58">
        <v>1</v>
      </c>
      <c r="J40" s="56"/>
      <c r="K40" s="57"/>
      <c r="L40" s="58">
        <v>1</v>
      </c>
      <c r="M40" s="56"/>
      <c r="N40" s="57"/>
      <c r="O40" s="58">
        <v>1</v>
      </c>
      <c r="P40" s="56"/>
      <c r="Q40" s="57"/>
      <c r="R40" s="58">
        <v>1</v>
      </c>
    </row>
    <row r="41" spans="1:18" hidden="1" x14ac:dyDescent="0.25">
      <c r="A41" s="56"/>
      <c r="B41" s="57"/>
      <c r="C41" s="58">
        <f>IF(('Score sheet'!E9/'Calculations sheet'!$B$10-'Score sheet'!E8/'Calculations sheet'!$B$10)&lt;0, 1+100*ABS('Score sheet'!E9/'Calculations sheet'!$B$10-'Score sheet'!E8/'Calculations sheet'!$B$10),  1)</f>
        <v>1</v>
      </c>
      <c r="D41" s="56"/>
      <c r="E41" s="57"/>
      <c r="F41" s="58">
        <f>IF(('Score sheet'!G9/'Calculations sheet'!$E$6-'Score sheet'!G8/'Calculations sheet'!$E$6)&lt;0, 1+100*ABS('Score sheet'!G9/'Calculations sheet'!$E$6-'Score sheet'!G8/'Calculations sheet'!$E$6),  1)</f>
        <v>1</v>
      </c>
      <c r="G41" s="56"/>
      <c r="H41" s="57"/>
      <c r="I41" s="58">
        <f>IF(('Score sheet'!I9/'Calculations sheet'!$H$12-'Score sheet'!I8/'Calculations sheet'!$H$12)&lt;0, 1+100*ABS('Score sheet'!I9/'Calculations sheet'!$H$12-'Score sheet'!I8/'Calculations sheet'!$H$12),  1)</f>
        <v>1</v>
      </c>
      <c r="J41" s="56"/>
      <c r="K41" s="57"/>
      <c r="L41" s="58">
        <f>IF(('Score sheet'!K9/'Calculations sheet'!$K$11-'Score sheet'!K8/'Calculations sheet'!$K$11)&lt;0, 1+100*ABS('Score sheet'!K9/'Calculations sheet'!$K$11-'Score sheet'!K8/'Calculations sheet'!$K$11),  1)</f>
        <v>1</v>
      </c>
      <c r="M41" s="56"/>
      <c r="N41" s="57"/>
      <c r="O41" s="58">
        <f>IF(('Score sheet'!M9/'Calculations sheet'!$N$7-'Score sheet'!M8/'Calculations sheet'!$N$7)&lt;0, 1+100*ABS('Score sheet'!M9/'Calculations sheet'!$N$7-'Score sheet'!M8/'Calculations sheet'!$N$7),  1)</f>
        <v>1</v>
      </c>
      <c r="P41" s="56"/>
      <c r="Q41" s="57"/>
      <c r="R41" s="58">
        <f>IF(('Score sheet'!O9/'Calculations sheet'!$Q$14-'Score sheet'!O8/'Calculations sheet'!$Q$14)&lt;0, 1+100*ABS('Score sheet'!O9/'Calculations sheet'!$Q$14-'Score sheet'!O8/'Calculations sheet'!$Q$14),  1)</f>
        <v>1</v>
      </c>
    </row>
    <row r="42" spans="1:18" hidden="1" x14ac:dyDescent="0.25">
      <c r="A42" s="56"/>
      <c r="B42" s="57"/>
      <c r="C42" s="58">
        <f>IF(('Score sheet'!E10/'Calculations sheet'!$B$10-'Score sheet'!E9/'Calculations sheet'!$B$10)&lt;0, 1+100*ABS('Score sheet'!E10/'Calculations sheet'!$B$10-'Score sheet'!E9/'Calculations sheet'!$B$10),  1)</f>
        <v>1</v>
      </c>
      <c r="D42" s="56"/>
      <c r="E42" s="57"/>
      <c r="F42" s="58">
        <f>IF(('Score sheet'!G10/'Calculations sheet'!$E$6-'Score sheet'!G9/'Calculations sheet'!$E$6)&lt;0, 1+100*ABS('Score sheet'!G10/'Calculations sheet'!$E$6-'Score sheet'!G9/'Calculations sheet'!$E$6),  1)</f>
        <v>1</v>
      </c>
      <c r="G42" s="56"/>
      <c r="H42" s="57"/>
      <c r="I42" s="58">
        <f>IF(('Score sheet'!I10/'Calculations sheet'!$H$12-'Score sheet'!I9/'Calculations sheet'!$H$12)&lt;0, 1+100*ABS('Score sheet'!I10/'Calculations sheet'!$H$12-'Score sheet'!I9/'Calculations sheet'!$H$12),  1)</f>
        <v>1</v>
      </c>
      <c r="J42" s="56"/>
      <c r="K42" s="57"/>
      <c r="L42" s="58">
        <f>IF(('Score sheet'!K10/'Calculations sheet'!$K$11-'Score sheet'!K9/'Calculations sheet'!$K$11)&lt;0, 1+100*ABS('Score sheet'!K10/'Calculations sheet'!$K$11-'Score sheet'!K9/'Calculations sheet'!$K$11),  1)</f>
        <v>1</v>
      </c>
      <c r="M42" s="56"/>
      <c r="N42" s="57"/>
      <c r="O42" s="58">
        <f>IF(('Score sheet'!M10/'Calculations sheet'!$N$7-'Score sheet'!M9/'Calculations sheet'!$N$7)&lt;0, 1+100*ABS('Score sheet'!M10/'Calculations sheet'!$N$7-'Score sheet'!M9/'Calculations sheet'!$N$7),  1)</f>
        <v>1</v>
      </c>
      <c r="P42" s="56"/>
      <c r="Q42" s="57"/>
      <c r="R42" s="58">
        <f>IF(('Score sheet'!O10/'Calculations sheet'!$Q$14-'Score sheet'!O9/'Calculations sheet'!$Q$14)&lt;0, 1+100*ABS('Score sheet'!O10/'Calculations sheet'!$Q$14-'Score sheet'!O9/'Calculations sheet'!$Q$14),  1)</f>
        <v>1</v>
      </c>
    </row>
    <row r="43" spans="1:18" hidden="1" x14ac:dyDescent="0.25">
      <c r="A43" s="56"/>
      <c r="B43" s="57"/>
      <c r="C43" s="58">
        <f>IF(('Score sheet'!E11/'Calculations sheet'!$B$10-'Score sheet'!E10/'Calculations sheet'!$B$10)&lt;0, 1+100*ABS('Score sheet'!E11/'Calculations sheet'!$B$10-'Score sheet'!E10/'Calculations sheet'!$B$10),  1)</f>
        <v>1</v>
      </c>
      <c r="D43" s="56"/>
      <c r="E43" s="57"/>
      <c r="F43" s="58"/>
      <c r="G43" s="56"/>
      <c r="H43" s="57"/>
      <c r="I43" s="58">
        <f>IF(('Score sheet'!I11/'Calculations sheet'!$H$12-'Score sheet'!I10/'Calculations sheet'!$H$12)&lt;0, 1+100*ABS('Score sheet'!I11/'Calculations sheet'!$H$12-'Score sheet'!I10/'Calculations sheet'!$H$12),  1)</f>
        <v>1</v>
      </c>
      <c r="J43" s="56"/>
      <c r="K43" s="57"/>
      <c r="L43" s="58">
        <f>IF(('Score sheet'!K11/'Calculations sheet'!$K$11-'Score sheet'!K10/'Calculations sheet'!$K$11)&lt;0, 1+100*ABS('Score sheet'!K11/'Calculations sheet'!$K$11-'Score sheet'!K10/'Calculations sheet'!$K$11),  1)</f>
        <v>1</v>
      </c>
      <c r="M43" s="56"/>
      <c r="N43" s="57"/>
      <c r="O43" s="58">
        <f>IF(('Score sheet'!M11/'Calculations sheet'!$N$7-'Score sheet'!M10/'Calculations sheet'!$N$7)&lt;0, 1+100*ABS('Score sheet'!M11/'Calculations sheet'!$N$7-'Score sheet'!M10/'Calculations sheet'!$N$7),  1)</f>
        <v>1</v>
      </c>
      <c r="P43" s="56"/>
      <c r="Q43" s="57"/>
      <c r="R43" s="58">
        <f>IF(('Score sheet'!O11/'Calculations sheet'!$Q$14-'Score sheet'!O10/'Calculations sheet'!$Q$14)&lt;0, 1+100*ABS('Score sheet'!O11/'Calculations sheet'!$Q$14-'Score sheet'!O10/'Calculations sheet'!$Q$14),  1)</f>
        <v>1</v>
      </c>
    </row>
    <row r="44" spans="1:18" hidden="1" x14ac:dyDescent="0.25">
      <c r="A44" s="56"/>
      <c r="B44" s="57"/>
      <c r="C44" s="58">
        <f>IF(('Score sheet'!E12/'Calculations sheet'!$B$10-'Score sheet'!E11/'Calculations sheet'!$B$10)&lt;0, 1+100*ABS('Score sheet'!E12/'Calculations sheet'!$B$10-'Score sheet'!E11/'Calculations sheet'!$B$10),  1)</f>
        <v>1</v>
      </c>
      <c r="D44" s="56"/>
      <c r="E44" s="57"/>
      <c r="F44" s="58"/>
      <c r="G44" s="56"/>
      <c r="H44" s="57"/>
      <c r="I44" s="58">
        <f>IF(('Score sheet'!I12/'Calculations sheet'!$H$12-'Score sheet'!I11/'Calculations sheet'!$H$12)&lt;0, 1+100*ABS('Score sheet'!I12/'Calculations sheet'!$H$12-'Score sheet'!I11/'Calculations sheet'!$H$12),  1)</f>
        <v>1</v>
      </c>
      <c r="J44" s="56"/>
      <c r="K44" s="57"/>
      <c r="L44" s="58">
        <f>IF(('Score sheet'!K12/'Calculations sheet'!$K$11-'Score sheet'!K11/'Calculations sheet'!$K$11)&lt;0, 1+100*ABS('Score sheet'!K12/'Calculations sheet'!$K$11-'Score sheet'!K11/'Calculations sheet'!$K$11),  1)</f>
        <v>1</v>
      </c>
      <c r="M44" s="56"/>
      <c r="N44" s="57"/>
      <c r="O44" s="58"/>
      <c r="P44" s="56"/>
      <c r="Q44" s="57"/>
      <c r="R44" s="58">
        <f>IF(('Score sheet'!O12/'Calculations sheet'!$Q$14-'Score sheet'!O11/'Calculations sheet'!$Q$14)&lt;0, 1+100*ABS('Score sheet'!O12/'Calculations sheet'!$Q$14-'Score sheet'!O11/'Calculations sheet'!$Q$14),  1)</f>
        <v>1</v>
      </c>
    </row>
    <row r="45" spans="1:18" hidden="1" x14ac:dyDescent="0.25">
      <c r="A45" s="56"/>
      <c r="B45" s="57"/>
      <c r="C45" s="58">
        <f>IF(('Score sheet'!E13/'Calculations sheet'!$B$10-'Score sheet'!E12/'Calculations sheet'!$B$10)&lt;0, 1+100*ABS('Score sheet'!E13/'Calculations sheet'!$B$10-'Score sheet'!E12/'Calculations sheet'!$B$10),  1)</f>
        <v>1</v>
      </c>
      <c r="D45" s="56"/>
      <c r="E45" s="57"/>
      <c r="F45" s="58"/>
      <c r="G45" s="56"/>
      <c r="H45" s="57"/>
      <c r="I45" s="58">
        <f>IF(('Score sheet'!I13/'Calculations sheet'!$H$12-'Score sheet'!I12/'Calculations sheet'!$H$12)&lt;0, 1+100*ABS('Score sheet'!I13/'Calculations sheet'!$H$12-'Score sheet'!I12/'Calculations sheet'!$H$12),  1)</f>
        <v>1</v>
      </c>
      <c r="J45" s="56"/>
      <c r="K45" s="57"/>
      <c r="L45" s="58">
        <f>IF(('Score sheet'!K13/'Calculations sheet'!$K$11-'Score sheet'!K12/'Calculations sheet'!$K$11)&lt;0, 1+100*ABS('Score sheet'!K13/'Calculations sheet'!$K$11-'Score sheet'!K12/'Calculations sheet'!$K$11),  1)</f>
        <v>1</v>
      </c>
      <c r="M45" s="56"/>
      <c r="N45" s="57"/>
      <c r="O45" s="58"/>
      <c r="P45" s="56"/>
      <c r="Q45" s="57"/>
      <c r="R45" s="58">
        <f>IF(('Score sheet'!O13/'Calculations sheet'!$Q$14-'Score sheet'!O12/'Calculations sheet'!$Q$14)&lt;0, 1+100*ABS('Score sheet'!O13/'Calculations sheet'!$Q$14-'Score sheet'!O12/'Calculations sheet'!$Q$14),  1)</f>
        <v>1</v>
      </c>
    </row>
    <row r="46" spans="1:18" hidden="1" x14ac:dyDescent="0.25">
      <c r="A46" s="56"/>
      <c r="B46" s="57"/>
      <c r="C46" s="58">
        <f>IF(('Score sheet'!E14/'Calculations sheet'!$B$10-'Score sheet'!E13/'Calculations sheet'!$B$10)&lt;0, 1+100*ABS('Score sheet'!E14/'Calculations sheet'!$B$10-'Score sheet'!E13/'Calculations sheet'!$B$10),  1)</f>
        <v>1</v>
      </c>
      <c r="D46" s="56"/>
      <c r="E46" s="57"/>
      <c r="F46" s="58"/>
      <c r="G46" s="56"/>
      <c r="H46" s="57"/>
      <c r="I46" s="58">
        <f>IF(('Score sheet'!I14/'Calculations sheet'!$H$12-'Score sheet'!I13/'Calculations sheet'!$H$12)&lt;0, 1+100*ABS('Score sheet'!I14/'Calculations sheet'!$H$12-'Score sheet'!I13/'Calculations sheet'!$H$12),  1)</f>
        <v>1</v>
      </c>
      <c r="J46" s="56"/>
      <c r="K46" s="57"/>
      <c r="L46" s="58">
        <f>IF(('Score sheet'!K14/'Calculations sheet'!$K$11-'Score sheet'!K13/'Calculations sheet'!$K$11)&lt;0, 1+100*ABS('Score sheet'!K14/'Calculations sheet'!$K$11-'Score sheet'!K13/'Calculations sheet'!$K$11),  1)</f>
        <v>1</v>
      </c>
      <c r="M46" s="56"/>
      <c r="N46" s="57"/>
      <c r="O46" s="58"/>
      <c r="P46" s="56"/>
      <c r="Q46" s="57"/>
      <c r="R46" s="58">
        <f>IF(('Score sheet'!O14/'Calculations sheet'!$Q$14-'Score sheet'!O13/'Calculations sheet'!$Q$14)&lt;0, 1+100*ABS('Score sheet'!O14/'Calculations sheet'!$Q$14-'Score sheet'!O13/'Calculations sheet'!$Q$14),  1)</f>
        <v>1</v>
      </c>
    </row>
    <row r="47" spans="1:18" hidden="1" x14ac:dyDescent="0.25">
      <c r="A47" s="56"/>
      <c r="B47" s="57"/>
      <c r="C47" s="58"/>
      <c r="D47" s="56"/>
      <c r="E47" s="57"/>
      <c r="F47" s="58"/>
      <c r="G47" s="56"/>
      <c r="H47" s="57"/>
      <c r="I47" s="58">
        <f>IF(('Score sheet'!I15/'Calculations sheet'!$H$12-'Score sheet'!I14/'Calculations sheet'!$H$12)&lt;0, 1+100*ABS('Score sheet'!I15/'Calculations sheet'!$H$12-'Score sheet'!I14/'Calculations sheet'!$H$12),  1)</f>
        <v>1</v>
      </c>
      <c r="J47" s="56"/>
      <c r="K47" s="57"/>
      <c r="L47" s="58">
        <f>IF(('Score sheet'!K15/'Calculations sheet'!$K$11-'Score sheet'!K14/'Calculations sheet'!$K$11)&lt;0, 1+100*ABS('Score sheet'!K15/'Calculations sheet'!$K$11-'Score sheet'!K14/'Calculations sheet'!$K$11),  1)</f>
        <v>1</v>
      </c>
      <c r="M47" s="56"/>
      <c r="N47" s="57"/>
      <c r="O47" s="58"/>
      <c r="P47" s="56"/>
      <c r="Q47" s="57"/>
      <c r="R47" s="58">
        <f>IF(('Score sheet'!O15/'Calculations sheet'!$Q$14-'Score sheet'!O14/'Calculations sheet'!$Q$14)&lt;0, 1+100*ABS('Score sheet'!O15/'Calculations sheet'!$Q$14-'Score sheet'!O14/'Calculations sheet'!$Q$14),  1)</f>
        <v>1</v>
      </c>
    </row>
    <row r="48" spans="1:18" hidden="1" x14ac:dyDescent="0.25">
      <c r="A48" s="56"/>
      <c r="B48" s="57"/>
      <c r="C48" s="58"/>
      <c r="D48" s="56"/>
      <c r="E48" s="57"/>
      <c r="F48" s="58"/>
      <c r="G48" s="56"/>
      <c r="H48" s="57"/>
      <c r="I48" s="58">
        <f>IF(('Score sheet'!I16/'Calculations sheet'!$H$12-'Score sheet'!I15/'Calculations sheet'!$H$12)&lt;0, 1+100*ABS('Score sheet'!I16/'Calculations sheet'!$H$12-'Score sheet'!I15/'Calculations sheet'!$H$12),  1)</f>
        <v>1</v>
      </c>
      <c r="J48" s="56"/>
      <c r="K48" s="57"/>
      <c r="L48" s="58"/>
      <c r="M48" s="56"/>
      <c r="N48" s="57"/>
      <c r="O48" s="58"/>
      <c r="P48" s="56"/>
      <c r="Q48" s="57"/>
      <c r="R48" s="58">
        <f>IF(('Score sheet'!O16/'Calculations sheet'!$Q$14-'Score sheet'!O15/'Calculations sheet'!$Q$14)&lt;0, 1+100*ABS('Score sheet'!O16/'Calculations sheet'!$Q$14-'Score sheet'!O15/'Calculations sheet'!$Q$14),  1)</f>
        <v>1</v>
      </c>
    </row>
    <row r="49" spans="1:18" hidden="1" x14ac:dyDescent="0.25">
      <c r="A49" s="56"/>
      <c r="B49" s="57"/>
      <c r="C49" s="58"/>
      <c r="D49" s="56"/>
      <c r="E49" s="57"/>
      <c r="F49" s="58"/>
      <c r="G49" s="56"/>
      <c r="H49" s="57"/>
      <c r="I49" s="58"/>
      <c r="J49" s="56"/>
      <c r="K49" s="57"/>
      <c r="L49" s="58"/>
      <c r="M49" s="56"/>
      <c r="N49" s="57"/>
      <c r="O49" s="58"/>
      <c r="P49" s="56"/>
      <c r="Q49" s="57"/>
      <c r="R49" s="58">
        <f>IF(('Score sheet'!O17/'Calculations sheet'!$Q$14-'Score sheet'!O16/'Calculations sheet'!$Q$14)&lt;0, 1+100*ABS('Score sheet'!O17/'Calculations sheet'!$Q$14-'Score sheet'!O16/'Calculations sheet'!$Q$14),  1)</f>
        <v>1</v>
      </c>
    </row>
    <row r="50" spans="1:18" ht="20" hidden="1" thickBot="1" x14ac:dyDescent="0.3">
      <c r="A50" s="59"/>
      <c r="B50" s="60"/>
      <c r="C50" s="61"/>
      <c r="D50" s="59"/>
      <c r="E50" s="60"/>
      <c r="F50" s="61"/>
      <c r="G50" s="59"/>
      <c r="H50" s="60"/>
      <c r="I50" s="61"/>
      <c r="J50" s="59"/>
      <c r="K50" s="60"/>
      <c r="L50" s="61"/>
      <c r="M50" s="59"/>
      <c r="N50" s="60"/>
      <c r="O50" s="61"/>
      <c r="P50" s="59"/>
      <c r="Q50" s="60"/>
      <c r="R50" s="61">
        <f>IF(('Score sheet'!O18/'Calculations sheet'!$Q$14-'Score sheet'!O17/'Calculations sheet'!$Q$14)&lt;0, 1+100*ABS('Score sheet'!O18/'Calculations sheet'!$Q$14-'Score sheet'!O17/'Calculations sheet'!$Q$14),  1)</f>
        <v>1</v>
      </c>
    </row>
    <row r="51" spans="1:18" ht="20" thickBot="1" x14ac:dyDescent="0.3">
      <c r="A51" s="80" t="s">
        <v>25</v>
      </c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2"/>
    </row>
    <row r="52" spans="1:18" hidden="1" x14ac:dyDescent="0.25">
      <c r="A52" s="56"/>
      <c r="B52" s="57"/>
      <c r="C52" s="58">
        <f t="shared" ref="C52:C58" si="11">C40*C28*C16</f>
        <v>0</v>
      </c>
      <c r="D52" s="56"/>
      <c r="E52" s="57"/>
      <c r="F52" s="58">
        <f>F40*F28*F16</f>
        <v>0</v>
      </c>
      <c r="G52" s="56"/>
      <c r="H52" s="57"/>
      <c r="I52" s="58">
        <f t="shared" ref="I52:I60" si="12">I40*I28*I16</f>
        <v>0</v>
      </c>
      <c r="J52" s="56"/>
      <c r="K52" s="33"/>
      <c r="L52" s="58">
        <f t="shared" ref="L52:L59" si="13">L40*L28*L16</f>
        <v>0</v>
      </c>
      <c r="M52" s="56"/>
      <c r="N52" s="57"/>
      <c r="O52" s="58">
        <f>O40*O28*O16</f>
        <v>0</v>
      </c>
      <c r="P52" s="56"/>
      <c r="Q52" s="33"/>
      <c r="R52" s="58">
        <f t="shared" ref="R52:R62" si="14">R40*R28*R16</f>
        <v>0</v>
      </c>
    </row>
    <row r="53" spans="1:18" hidden="1" x14ac:dyDescent="0.25">
      <c r="A53" s="56"/>
      <c r="B53" s="57"/>
      <c r="C53" s="58">
        <f t="shared" si="11"/>
        <v>16.296645081122705</v>
      </c>
      <c r="D53" s="56"/>
      <c r="E53" s="57"/>
      <c r="F53" s="58">
        <f>F41*F29*F17</f>
        <v>219.71802398069875</v>
      </c>
      <c r="G53" s="56"/>
      <c r="H53" s="57"/>
      <c r="I53" s="58">
        <f t="shared" si="12"/>
        <v>0</v>
      </c>
      <c r="J53" s="56"/>
      <c r="K53" s="33"/>
      <c r="L53" s="58">
        <f t="shared" si="13"/>
        <v>8.6167329348871622</v>
      </c>
      <c r="M53" s="56"/>
      <c r="N53" s="57"/>
      <c r="O53" s="58">
        <f>O41*O29*O17</f>
        <v>0</v>
      </c>
      <c r="P53" s="56"/>
      <c r="Q53" s="33"/>
      <c r="R53" s="58">
        <f t="shared" si="14"/>
        <v>0</v>
      </c>
    </row>
    <row r="54" spans="1:18" hidden="1" x14ac:dyDescent="0.25">
      <c r="A54" s="56"/>
      <c r="B54" s="57"/>
      <c r="C54" s="58">
        <f t="shared" si="11"/>
        <v>30.544675504592941</v>
      </c>
      <c r="D54" s="56"/>
      <c r="E54" s="57"/>
      <c r="F54" s="58">
        <f>F42*F30*F18</f>
        <v>1768.9579092309191</v>
      </c>
      <c r="G54" s="56"/>
      <c r="H54" s="57"/>
      <c r="I54" s="58">
        <f t="shared" si="12"/>
        <v>30.751478217749657</v>
      </c>
      <c r="J54" s="56"/>
      <c r="K54" s="33"/>
      <c r="L54" s="58">
        <f t="shared" si="13"/>
        <v>17.367914987935233</v>
      </c>
      <c r="M54" s="56"/>
      <c r="N54" s="57"/>
      <c r="O54" s="58">
        <f>O42*O30*O18</f>
        <v>374.86171332486623</v>
      </c>
      <c r="P54" s="56"/>
      <c r="Q54" s="33"/>
      <c r="R54" s="58">
        <f t="shared" si="14"/>
        <v>31.381022474041231</v>
      </c>
    </row>
    <row r="55" spans="1:18" hidden="1" x14ac:dyDescent="0.25">
      <c r="A55" s="56"/>
      <c r="B55" s="57"/>
      <c r="C55" s="58">
        <f t="shared" si="11"/>
        <v>63.780928692553296</v>
      </c>
      <c r="D55" s="56"/>
      <c r="E55" s="57"/>
      <c r="F55" s="58"/>
      <c r="G55" s="56"/>
      <c r="H55" s="57"/>
      <c r="I55" s="58">
        <f t="shared" si="12"/>
        <v>134.03459061380644</v>
      </c>
      <c r="J55" s="56"/>
      <c r="K55" s="33"/>
      <c r="L55" s="58">
        <f t="shared" si="13"/>
        <v>32.592241315372412</v>
      </c>
      <c r="M55" s="56"/>
      <c r="N55" s="57"/>
      <c r="O55" s="58">
        <f>O43*O31*O19</f>
        <v>1768.9579092309191</v>
      </c>
      <c r="P55" s="56"/>
      <c r="Q55" s="33"/>
      <c r="R55" s="58">
        <f t="shared" si="14"/>
        <v>34.393324771189405</v>
      </c>
    </row>
    <row r="56" spans="1:18" hidden="1" x14ac:dyDescent="0.25">
      <c r="A56" s="56"/>
      <c r="B56" s="57"/>
      <c r="C56" s="58">
        <f t="shared" si="11"/>
        <v>157.27899308496438</v>
      </c>
      <c r="D56" s="56"/>
      <c r="E56" s="57"/>
      <c r="F56" s="58"/>
      <c r="G56" s="56"/>
      <c r="H56" s="57"/>
      <c r="I56" s="58">
        <f t="shared" si="12"/>
        <v>256.65338926151418</v>
      </c>
      <c r="J56" s="56"/>
      <c r="K56" s="33"/>
      <c r="L56" s="58">
        <f t="shared" si="13"/>
        <v>48.594090132224011</v>
      </c>
      <c r="M56" s="56"/>
      <c r="N56" s="57"/>
      <c r="O56" s="58"/>
      <c r="P56" s="56"/>
      <c r="Q56" s="33"/>
      <c r="R56" s="58">
        <f t="shared" si="14"/>
        <v>79.364986261413023</v>
      </c>
    </row>
    <row r="57" spans="1:18" hidden="1" x14ac:dyDescent="0.25">
      <c r="A57" s="56"/>
      <c r="B57" s="57"/>
      <c r="C57" s="58">
        <f t="shared" si="11"/>
        <v>220.09689663199779</v>
      </c>
      <c r="D57" s="56"/>
      <c r="E57" s="57"/>
      <c r="F57" s="58"/>
      <c r="G57" s="56"/>
      <c r="H57" s="57"/>
      <c r="I57" s="58">
        <f t="shared" si="12"/>
        <v>511.10464308091332</v>
      </c>
      <c r="J57" s="56"/>
      <c r="K57" s="33"/>
      <c r="L57" s="58">
        <f t="shared" si="13"/>
        <v>117.98355095868681</v>
      </c>
      <c r="M57" s="56"/>
      <c r="N57" s="57"/>
      <c r="O57" s="58"/>
      <c r="P57" s="56"/>
      <c r="Q57" s="33"/>
      <c r="R57" s="58">
        <f t="shared" si="14"/>
        <v>100.08357078561163</v>
      </c>
    </row>
    <row r="58" spans="1:18" hidden="1" x14ac:dyDescent="0.25">
      <c r="A58" s="56"/>
      <c r="B58" s="57"/>
      <c r="C58" s="58">
        <f t="shared" si="11"/>
        <v>1768.9579092309191</v>
      </c>
      <c r="D58" s="56"/>
      <c r="E58" s="57"/>
      <c r="F58" s="58"/>
      <c r="G58" s="56"/>
      <c r="H58" s="57"/>
      <c r="I58" s="58">
        <f t="shared" si="12"/>
        <v>731.62356829604812</v>
      </c>
      <c r="J58" s="56"/>
      <c r="K58" s="33"/>
      <c r="L58" s="58">
        <f t="shared" si="13"/>
        <v>263.18273670197738</v>
      </c>
      <c r="M58" s="56"/>
      <c r="N58" s="57"/>
      <c r="O58" s="58"/>
      <c r="P58" s="56"/>
      <c r="Q58" s="33"/>
      <c r="R58" s="58">
        <f t="shared" si="14"/>
        <v>183.62627681365103</v>
      </c>
    </row>
    <row r="59" spans="1:18" hidden="1" x14ac:dyDescent="0.25">
      <c r="A59" s="56"/>
      <c r="B59" s="57"/>
      <c r="C59" s="58"/>
      <c r="D59" s="56"/>
      <c r="E59" s="57"/>
      <c r="F59" s="58"/>
      <c r="G59" s="56"/>
      <c r="H59" s="57"/>
      <c r="I59" s="58">
        <f t="shared" si="12"/>
        <v>1248.1695369284951</v>
      </c>
      <c r="J59" s="56"/>
      <c r="K59" s="33"/>
      <c r="L59" s="58">
        <f t="shared" si="13"/>
        <v>1768.9579092309191</v>
      </c>
      <c r="M59" s="56"/>
      <c r="N59" s="57"/>
      <c r="O59" s="58"/>
      <c r="P59" s="56"/>
      <c r="Q59" s="33"/>
      <c r="R59" s="58">
        <f t="shared" si="14"/>
        <v>382.4056777905987</v>
      </c>
    </row>
    <row r="60" spans="1:18" hidden="1" x14ac:dyDescent="0.25">
      <c r="A60" s="56"/>
      <c r="B60" s="57"/>
      <c r="C60" s="58"/>
      <c r="D60" s="56"/>
      <c r="E60" s="57"/>
      <c r="F60" s="58"/>
      <c r="G60" s="56"/>
      <c r="H60" s="57"/>
      <c r="I60" s="58">
        <f t="shared" si="12"/>
        <v>1768.9579092309191</v>
      </c>
      <c r="J60" s="56"/>
      <c r="K60" s="57"/>
      <c r="L60" s="58"/>
      <c r="M60" s="56"/>
      <c r="N60" s="57"/>
      <c r="O60" s="58"/>
      <c r="P60" s="56"/>
      <c r="Q60" s="33"/>
      <c r="R60" s="58">
        <f t="shared" si="14"/>
        <v>588.1137536527192</v>
      </c>
    </row>
    <row r="61" spans="1:18" hidden="1" x14ac:dyDescent="0.25">
      <c r="A61" s="56"/>
      <c r="B61" s="57"/>
      <c r="C61" s="58"/>
      <c r="D61" s="56"/>
      <c r="E61" s="57"/>
      <c r="F61" s="58"/>
      <c r="G61" s="56"/>
      <c r="H61" s="57"/>
      <c r="I61" s="58"/>
      <c r="J61" s="56"/>
      <c r="K61" s="57"/>
      <c r="L61" s="58"/>
      <c r="M61" s="56"/>
      <c r="N61" s="57"/>
      <c r="O61" s="58"/>
      <c r="P61" s="56"/>
      <c r="Q61" s="33"/>
      <c r="R61" s="58">
        <f t="shared" si="14"/>
        <v>1240.2263532051741</v>
      </c>
    </row>
    <row r="62" spans="1:18" ht="20" hidden="1" thickBot="1" x14ac:dyDescent="0.3">
      <c r="A62" s="59"/>
      <c r="B62" s="60"/>
      <c r="C62" s="61"/>
      <c r="D62" s="59"/>
      <c r="E62" s="60"/>
      <c r="F62" s="61"/>
      <c r="G62" s="59"/>
      <c r="H62" s="60"/>
      <c r="I62" s="61"/>
      <c r="J62" s="59"/>
      <c r="K62" s="60"/>
      <c r="L62" s="61"/>
      <c r="M62" s="59"/>
      <c r="N62" s="60"/>
      <c r="O62" s="61"/>
      <c r="P62" s="59"/>
      <c r="Q62" s="41"/>
      <c r="R62" s="61">
        <f t="shared" si="14"/>
        <v>1768.9579092309191</v>
      </c>
    </row>
    <row r="63" spans="1:18" ht="20" thickBot="1" x14ac:dyDescent="0.3">
      <c r="A63" s="83">
        <f>SUM(C52:C62)</f>
        <v>2256.9560482261504</v>
      </c>
      <c r="B63" s="84"/>
      <c r="C63" s="85"/>
      <c r="D63" s="83">
        <f>SUM(F52:F62)</f>
        <v>1988.6759332116178</v>
      </c>
      <c r="E63" s="84"/>
      <c r="F63" s="85"/>
      <c r="G63" s="83">
        <f>SUM(I52:I62)</f>
        <v>4681.2951156294457</v>
      </c>
      <c r="H63" s="84"/>
      <c r="I63" s="85"/>
      <c r="J63" s="83">
        <f>SUM(L52:L62)</f>
        <v>2257.2951762620023</v>
      </c>
      <c r="K63" s="84"/>
      <c r="L63" s="85"/>
      <c r="M63" s="83">
        <f>SUM(O52:O62)</f>
        <v>2143.8196225557854</v>
      </c>
      <c r="N63" s="84"/>
      <c r="O63" s="85"/>
      <c r="P63" s="83">
        <f>SUM(R52:R62)</f>
        <v>4408.5528749853174</v>
      </c>
      <c r="Q63" s="84"/>
      <c r="R63" s="85"/>
    </row>
  </sheetData>
  <sheetProtection algorithmName="SHA-512" hashValue="oqZi8SYKnT2FBIsJ+1jyUpQi9+JsNzoTCAW9uykn/D7TvKD96BtfcSQbelGPC6LvJReemztWf8u8wFTupubJ/g==" saltValue="f5cljImORSkuepFkJqxFow==" spinCount="100000" sheet="1" objects="1" scenarios="1" selectLockedCells="1" selectUnlockedCells="1"/>
  <mergeCells count="14">
    <mergeCell ref="A51:R51"/>
    <mergeCell ref="A63:C63"/>
    <mergeCell ref="D63:F63"/>
    <mergeCell ref="G63:I63"/>
    <mergeCell ref="J63:L63"/>
    <mergeCell ref="P63:R63"/>
    <mergeCell ref="M63:O63"/>
    <mergeCell ref="A1:R1"/>
    <mergeCell ref="A2:C2"/>
    <mergeCell ref="D2:F2"/>
    <mergeCell ref="G2:I2"/>
    <mergeCell ref="J2:L2"/>
    <mergeCell ref="M2:O2"/>
    <mergeCell ref="P2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 sheet</vt:lpstr>
      <vt:lpstr>Calculations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yml</dc:creator>
  <cp:lastModifiedBy>Microsoft Office User</cp:lastModifiedBy>
  <dcterms:created xsi:type="dcterms:W3CDTF">2019-01-14T19:29:31Z</dcterms:created>
  <dcterms:modified xsi:type="dcterms:W3CDTF">2019-06-20T17:07:35Z</dcterms:modified>
</cp:coreProperties>
</file>