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ællesmapper\Devika Regnskab\Mødebestillinger\2024 - BOH\04- april\"/>
    </mc:Choice>
  </mc:AlternateContent>
  <xr:revisionPtr revIDLastSave="0" documentId="13_ncr:1_{8CBA200C-6268-4618-B7EA-833E3E2C04E0}" xr6:coauthVersionLast="47" xr6:coauthVersionMax="47" xr10:uidLastSave="{00000000-0000-0000-0000-000000000000}"/>
  <bookViews>
    <workbookView xWindow="25080" yWindow="-285" windowWidth="25440" windowHeight="15390" activeTab="4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  <sheet name="FirstPass0" sheetId="6" r:id="rId10"/>
    <sheet name="FirstPass1" sheetId="7" r:id="rId11"/>
    <sheet name="FirstPass2" sheetId="8" r:id="rId12"/>
    <sheet name="FirstPass3" sheetId="9" r:id="rId13"/>
    <sheet name="FirstPass4" sheetId="10" r:id="rId14"/>
    <sheet name="SecondPass0" sheetId="11" r:id="rId15"/>
    <sheet name="SecondPass1" sheetId="12" r:id="rId16"/>
    <sheet name="SecondPass2" sheetId="13" r:id="rId17"/>
    <sheet name="SecondPass3" sheetId="14" r:id="rId18"/>
    <sheet name="SecondPass4" sheetId="15" r:id="rId19"/>
  </sheets>
  <definedNames>
    <definedName name="_xlnm.Print_Area" localSheetId="5">FirstPass0!$A$1:$H$47</definedName>
    <definedName name="_xlnm.Print_Area" localSheetId="6">FirstPass1!$A$1:$H$43</definedName>
    <definedName name="_xlnm.Print_Area" localSheetId="0">Mandag!$A$1:$H$47</definedName>
    <definedName name="_xlnm.Print_Area" localSheetId="10">SecondPass0!$A$1:$H$47</definedName>
    <definedName name="_xlnm.Print_Area" localSheetId="11">SecondPass1!$A$1:$H$43</definedName>
    <definedName name="_xlnm.Print_Area" localSheetId="1">Tirsdag!$A$1:$H$43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<sst xmlns="http://schemas.openxmlformats.org/spreadsheetml/2006/main" count="89" uniqueCount="89">
  <si>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</si>
  <si>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</si>
  <si>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</si>
  <si>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Tirsdag d. 26 marts</t>
  </si>
  <si>
    <t>Leveringsdato og klokkeslæt:</t>
  </si>
  <si>
    <t xml:space="preserve">Mandag d.  </t>
  </si>
  <si>
    <t>Bestilt af:</t>
  </si>
  <si>
    <t>Belinda Tranberg</t>
  </si>
  <si>
    <t>Telefon:</t>
  </si>
  <si>
    <t>Evt. bemærkninger vedr. leverancen:</t>
  </si>
  <si>
    <t>Leveringssted:</t>
  </si>
  <si>
    <t>BOH</t>
  </si>
  <si>
    <t>Regning sendes til: navn -Ean - adresse m.m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</si>
  <si>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</si>
  <si>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</si>
  <si>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</si>
  <si>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</si>
  <si>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</si>
  <si>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</si>
  <si>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</si>
  <si>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</si>
  <si>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</si>
  <si>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</si>
  <si>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</si>
  <si>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</si>
  <si>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</si>
  <si>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</si>
  <si>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</si>
  <si>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</si>
  <si>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</si>
  <si>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</si>
  <si>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</si>
  <si>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</si>
  <si>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</si>
  <si>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</si>
  <si>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</si>
  <si>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</si>
  <si>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</si>
  <si>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</si>
  <si>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</si>
  <si>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</si>
  <si>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</si>
  <si>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</si>
  <si>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</si>
  <si>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</si>
  <si>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</si>
  <si>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</si>
  <si>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</si>
  <si>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t>julekage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</si>
  <si>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</si>
  <si>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</si>
  <si>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</si>
  <si>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</si>
  <si>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</si>
  <si>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</si>
  <si>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</si>
  <si>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</si>
  <si>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</si>
  <si>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</si>
  <si>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</si>
  <si>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d. 26 marts</t>
  </si>
  <si>
    <t>Tirsdag d. 2 april</t>
  </si>
  <si>
    <t>kagemand/dame Nikoline</t>
  </si>
  <si>
    <t>wales ligesom sidst bare lidt mindre.</t>
  </si>
  <si>
    <t>Onsdag d. 3 April</t>
  </si>
  <si>
    <t>norske klejer</t>
  </si>
  <si>
    <t>Torsdag d. 4 April</t>
  </si>
  <si>
    <t>spandauer</t>
  </si>
  <si>
    <t>jordbærkage</t>
  </si>
  <si>
    <t>napoleonshatte</t>
  </si>
  <si>
    <t>devikasoenderbo@brk.dk</t>
  </si>
  <si>
    <t>Fredag d. 5 April</t>
  </si>
  <si>
    <t>julestjerner</t>
  </si>
  <si>
    <t>julekringle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</si>
  <si>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</si>
  <si>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</si>
  <si>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</si>
  <si>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filler,22% containsTotalMass,22% containsSingleMass,45% isDecimal,4% containsAmount,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</si>
  <si>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</si>
  <si>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</si>
  <si>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</si>
  <si>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</si>
  <si>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</si>
  <si>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</si>
  <si>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2% filler,27% containsProduct,13% containsProductNr,27% containsAmount,27% QuantityHeader,</t>
  </si>
  <si>
    <t>3% filler,38% containsProduct,19% containsProductNr,38% containsAmount,</t>
  </si>
  <si>
    <t xml:space="preserve">PRODUKT, VARENR, </t>
  </si>
  <si>
    <t xml:space="preserve">STK. MASSE, TOTAL MASSE </t>
  </si>
  <si>
    <t xml:space="preserve">ANTAL,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</si>
</sst>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0_);[Red]\(0\)"/>
    <numFmt numFmtId="166" formatCode="0.00;[Red]0.00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D8D34A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66D90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  <fill>
      <patternFill patternType="solid">
        <fgColor rgb="FF0064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86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/>
    </xf>
    <xf numFmtId="0" fontId="5" applyFont="1" fillId="0" borderId="4" applyBorder="1" xfId="0" applyProtection="1"/>
    <xf numFmtId="2" applyNumberFormat="1" fontId="5" applyFont="1" fillId="0" borderId="2" applyBorder="1" xfId="0" applyProtection="1" applyAlignment="1">
      <alignment horizontal="center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2" applyNumberFormat="1" fontId="6" applyFont="1" fillId="0" borderId="6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0" fontId="5" applyFont="1" fillId="0" borderId="2" applyBorder="1" xfId="0" applyProtection="1"/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10" applyBorder="1" xfId="0" applyProtection="1" applyAlignment="1">
      <alignment horizontal="right"/>
    </xf>
    <xf numFmtId="0" fontId="5" applyFont="1" fillId="0" borderId="7" applyBorder="1" xfId="0" applyProtection="1" applyAlignment="1">
      <alignment horizontal="center" wrapText="1"/>
    </xf>
    <xf numFmtId="2" applyNumberFormat="1" fontId="5" applyFont="1" fillId="0" borderId="7" applyBorder="1" xfId="0" applyProtection="1" applyAlignment="1">
      <alignment horizontal="center" wrapText="1"/>
    </xf>
    <xf numFmtId="164" applyNumberFormat="1" fontId="5" applyFont="1" fillId="0" borderId="8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/>
    <xf numFmtId="0" fontId="5" applyFont="1" fillId="0" applyFill="1" borderId="2" applyBorder="1" xfId="0" applyProtection="1" applyAlignment="1">
      <alignment horizontal="right"/>
    </xf>
    <xf numFmtId="164" applyNumberFormat="1" fontId="5" applyFont="1" fillId="5" applyFill="1" borderId="8" applyBorder="1" xfId="0" applyProtection="1" applyAlignment="1">
      <alignment horizontal="center" wrapText="1"/>
    </xf>
    <xf numFmtId="165" applyNumberFormat="1" fontId="5" applyFont="1" fillId="4" applyFill="1" borderId="2" applyBorder="1" xfId="0" applyProtection="1">
      <protection locked="0"/>
    </xf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 applyAlignment="1">
      <alignment wrapText="1"/>
    </xf>
    <xf numFmtId="2" applyNumberFormat="1" fontId="5" applyFont="1" fillId="0" borderId="6" applyBorder="1" xfId="0" applyProtection="1" applyAlignment="1">
      <alignment horizontal="center"/>
    </xf>
    <xf numFmtId="0" fontId="7" applyFont="1" fillId="5" applyFill="1" borderId="0" applyBorder="1" xfId="0" applyProtection="1" applyAlignment="1">
      <alignment vertical="center"/>
    </xf>
    <xf numFmtId="0" fontId="0" fillId="5" applyFill="1" borderId="0" applyBorder="1" xfId="0"/>
    <xf numFmtId="0" fontId="5" applyFont="1" fillId="5" applyFill="1" borderId="0" applyBorder="1" xfId="0" applyProtection="1"/>
    <xf numFmtId="2" applyNumberFormat="1" fontId="5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center"/>
      <protection locked="0"/>
    </xf>
    <xf numFmtId="164" applyNumberFormat="1" fontId="5" applyFont="1" fillId="5" applyFill="1" borderId="0" applyBorder="1" xfId="0" applyProtection="1"/>
    <xf numFmtId="165" applyNumberFormat="1" fontId="5" applyFont="1" fillId="5" applyFill="1" borderId="0" applyBorder="1" xfId="0" applyProtection="1"/>
    <xf numFmtId="0" fontId="5" applyFont="1" fillId="5" applyFill="1" borderId="0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left"/>
    </xf>
    <xf numFmtId="2" applyNumberFormat="1" fontId="6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left"/>
      <protection locked="0"/>
    </xf>
    <xf numFmtId="0" fontId="13" applyFont="1" fillId="5" applyFill="1" borderId="0" applyBorder="1" xfId="0" applyProtection="1" applyAlignment="1">
      <alignment vertical="center"/>
      <protection locked="0"/>
    </xf>
    <xf numFmtId="0" fontId="12" applyFont="1" fillId="5" applyFill="1" borderId="0" applyBorder="1" xfId="0"/>
    <xf numFmtId="0" fontId="0" fillId="5" applyFill="1" borderId="0" applyBorder="1" xfId="0" applyAlignment="1">
      <alignment wrapText="1"/>
    </xf>
    <xf numFmtId="164" applyNumberFormat="1" fontId="5" applyFont="1" fillId="5" applyFill="1" borderId="0" applyBorder="1" xfId="0" applyProtection="1" applyAlignment="1">
      <alignment horizontal="center" vertical="center"/>
    </xf>
    <xf numFmtId="164" applyNumberFormat="1" fontId="5" applyFont="1" fillId="5" applyFill="1" borderId="0" applyBorder="1" xfId="0" applyProtection="1">
      <protection locked="0"/>
    </xf>
    <xf numFmtId="165" applyNumberFormat="1" fontId="5" applyFont="1" fillId="5" applyFill="1" borderId="0" applyBorder="1" xfId="0" applyProtection="1">
      <protection locked="0"/>
    </xf>
    <xf numFmtId="0" fontId="13" applyFont="1" fillId="6" applyFill="1" borderId="11" applyBorder="1" xfId="0" applyProtection="1" applyAlignment="1">
      <alignment vertical="center"/>
      <protection locked="0"/>
    </xf>
    <xf numFmtId="0" fontId="12" applyFont="1" fillId="6" applyFill="1" borderId="0" xfId="0"/>
    <xf numFmtId="0" fontId="7" applyFont="1" fillId="6" applyFill="1" borderId="0" applyBorder="1" xfId="0" applyProtection="1" applyAlignment="1">
      <alignment vertical="center"/>
    </xf>
    <xf numFmtId="0" fontId="9" applyFont="1" fillId="6" applyFill="1" borderId="0" applyBorder="1" xfId="0" applyProtection="1"/>
    <xf numFmtId="0" fontId="5" applyFont="1" fillId="6" applyFill="1" borderId="0" xfId="0" applyProtection="1" applyAlignment="1">
      <alignment horizontal="center"/>
    </xf>
    <xf numFmtId="0" fontId="5" applyFont="1" fillId="6" applyFill="1" borderId="0" xfId="0" applyProtection="1"/>
    <xf numFmtId="0" fontId="0" fillId="6" applyFill="1" borderId="0" xfId="0" applyProtection="1" applyAlignment="1">
      <alignment horizontal="center"/>
    </xf>
    <xf numFmtId="0" fontId="0" fillId="6" applyFill="1" borderId="0" xfId="0" applyProtection="1"/>
    <xf numFmtId="0" fontId="10" applyFont="1" fillId="6" applyFill="1" borderId="1" applyBorder="1" xfId="0" applyProtection="1" applyAlignment="1">
      <alignment horizontal="center" wrapText="1"/>
    </xf>
    <xf numFmtId="0" fontId="0" fillId="6" applyFill="1" borderId="1" applyBorder="1" xfId="0" applyProtection="1"/>
    <xf numFmtId="0" fontId="10" applyFont="1" fillId="6" applyFill="1" borderId="1" applyBorder="1" xfId="0" applyProtection="1" applyAlignment="1">
      <alignment horizontal="right"/>
    </xf>
    <xf numFmtId="0" fontId="11" applyFont="1" fillId="6" applyFill="1" borderId="1" applyBorder="1" xfId="1" applyProtection="1" applyAlignment="1"/>
    <xf numFmtId="0" fontId="0" fillId="6" applyFill="1" borderId="1" applyBorder="1" xfId="0" applyProtection="1" applyAlignment="1">
      <alignment horizontal="center"/>
    </xf>
    <xf numFmtId="0" fontId="0" fillId="6" applyFill="1" borderId="0" xfId="0"/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0" borderId="3" applyBorder="1" xfId="0" applyProtection="1" applyAlignment="1">
      <alignment horizontal="center" vertical="center"/>
      <protection locked="0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16" applyNumberFormat="1" fontId="2" applyFont="1" fillId="0" borderId="4" applyBorder="1" xfId="0" applyProtection="1" applyAlignment="1">
      <alignment horizontal="center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6" applyFill="1" borderId="0" applyBorder="1" xfId="0" applyProtection="1" applyAlignment="1">
      <alignment horizontal="center"/>
    </xf>
    <xf numFmtId="0" fontId="8" applyFont="1" fillId="6" applyFill="1" borderId="1" applyBorder="1" xfId="0" applyProtection="1" applyAlignment="1">
      <alignment horizontal="center" vertical="center"/>
    </xf>
    <xf numFmtId="0" fontId="0" fillId="7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4" applyBorder="1" xfId="0" applyProtection="1" applyAlignment="1">
      <alignment horizontal="center"/>
      <protection locked="0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5" applyFont="1" fillId="5" applyFill="1" borderId="0" applyBorder="1" xfId="0" applyProtection="1" applyAlignment="1">
      <alignment horizontal="center" vertical="center"/>
      <protection locked="0"/>
    </xf>
    <xf numFmtId="0" fontId="0" fillId="5" applyFill="1" borderId="0" applyBorder="1" xfId="0"/>
    <xf numFmtId="0" fontId="0" fillId="5" applyFill="1" borderId="0" applyBorder="1" xfId="0" applyAlignment="1">
      <alignment horizontal="center"/>
    </xf>
    <xf numFmtId="0" fontId="5" applyFont="1" fillId="5" applyFill="1" borderId="0" applyBorder="1" xfId="0" applyProtection="1" applyAlignment="1">
      <alignment horizontal="right"/>
    </xf>
    <xf numFmtId="0" fontId="11" applyFont="1" fillId="6" applyFill="1" borderId="0" applyBorder="1" xfId="1" applyProtection="1" applyAlignment="1">
      <alignment horizontal="center"/>
    </xf>
    <xf numFmtId="16" applyNumberFormat="1" fontId="2" applyFont="1" fillId="0" borderId="5" applyBorder="1" xfId="0" applyProtection="1" applyAlignment="1">
      <alignment horizontal="center"/>
    </xf>
    <xf numFmtId="166" applyNumberFormat="1" fontId="0" fillId="0" borderId="0" xfId="0"/>
    <xf numFmtId="0" fontId="1" applyFont="1" fillId="8" applyFill="1" borderId="0" applyBorder="1" xfId="0" applyProtection="1" applyAlignment="1">
      <alignment horizontal="center"/>
    </xf>
    <xf numFmtId="0" fontId="0" fillId="9" applyFill="1" borderId="0"/>
    <xf numFmtId="0" fontId="8" applyFont="1" fillId="8" applyFill="1" borderId="1" applyBorder="1" xfId="0" applyProtection="1" applyAlignment="1">
      <alignment horizontal="center" vertical="center"/>
    </xf>
    <xf numFmtId="16" applyNumberFormat="1" fontId="2" applyFont="1" fillId="9" applyFill="1" borderId="4" applyBorder="1" xfId="0" applyProtection="1" applyAlignment="1">
      <alignment horizontal="center"/>
    </xf>
    <xf numFmtId="0" fontId="2" applyFont="1" fillId="10" applyFill="1" borderId="4" applyBorder="1" xfId="0" applyProtection="1" applyAlignment="1">
      <alignment horizontal="center"/>
    </xf>
    <xf numFmtId="0" fontId="0" fillId="10" applyFill="1" borderId="0"/>
    <xf numFmtId="0" fontId="2" applyFont="1" fillId="11" applyFill="1" borderId="2" applyBorder="1" xfId="0" applyProtection="1" applyAlignment="1">
      <alignment horizontal="left"/>
    </xf>
    <xf numFmtId="0" fontId="0" fillId="11" applyFill="1" borderId="0"/>
    <xf numFmtId="1" applyNumberFormat="1" fontId="2" applyFont="1" fillId="12" applyFill="1" borderId="4" applyBorder="1" xfId="0" applyProtection="1" applyAlignment="1">
      <alignment horizontal="center"/>
      <protection locked="0"/>
    </xf>
    <xf numFmtId="0" fontId="0" fillId="12" applyFill="1" borderId="0"/>
    <xf numFmtId="0" fontId="2" applyFont="1" fillId="13" applyFill="1" borderId="2" applyBorder="1" xfId="0" applyProtection="1" applyAlignment="1">
      <alignment horizontal="left"/>
    </xf>
    <xf numFmtId="0" fontId="0" fillId="13" applyFill="1" borderId="0"/>
    <xf numFmtId="0" fontId="5" applyFont="1" fillId="11" applyFill="1" borderId="7" applyBorder="1" xfId="0" applyProtection="1" applyAlignment="1">
      <alignment horizontal="center"/>
    </xf>
    <xf numFmtId="0" fontId="5" applyFont="1" fillId="14" applyFill="1" borderId="7" applyBorder="1" xfId="0" applyProtection="1" applyAlignment="1">
      <alignment horizontal="center" wrapText="1"/>
    </xf>
    <xf numFmtId="0" fontId="0" fillId="14" applyFill="1" borderId="0"/>
    <xf numFmtId="2" applyNumberFormat="1" fontId="5" applyFont="1" fillId="15" applyFill="1" borderId="7" applyBorder="1" xfId="0" applyProtection="1" applyAlignment="1">
      <alignment horizontal="center" wrapText="1"/>
    </xf>
    <xf numFmtId="0" fontId="0" fillId="15" applyFill="1" borderId="0"/>
    <xf numFmtId="0" fontId="5" applyFont="1" fillId="16" applyFill="1" borderId="7" applyBorder="1" xfId="0" applyProtection="1" applyAlignment="1">
      <alignment horizontal="center" wrapText="1"/>
    </xf>
    <xf numFmtId="0" fontId="0" fillId="16" applyFill="1" borderId="0"/>
    <xf numFmtId="164" applyNumberFormat="1" fontId="5" applyFont="1" fillId="15" applyFill="1" borderId="8" applyBorder="1" xfId="0" applyProtection="1" applyAlignment="1">
      <alignment horizontal="center" wrapText="1"/>
    </xf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7" applyFill="1" borderId="8" applyBorder="1" xfId="0" applyProtection="1" applyAlignment="1">
      <alignment horizontal="center" wrapText="1"/>
    </xf>
    <xf numFmtId="0" fontId="5" applyFont="1" fillId="18" applyFill="1" borderId="4" applyBorder="1" xfId="0" applyProtection="1"/>
    <xf numFmtId="0" fontId="0" fillId="18" applyFill="1" borderId="0"/>
    <xf numFmtId="0" fontId="5" applyFont="1" fillId="10" applyFill="1" borderId="4" applyBorder="1" xfId="0" applyProtection="1"/>
    <xf numFmtId="2" applyNumberFormat="1" fontId="5" applyFont="1" fillId="10" applyFill="1" borderId="2" applyBorder="1" xfId="0" applyProtection="1" applyAlignment="1">
      <alignment horizontal="center"/>
    </xf>
    <xf numFmtId="164" applyNumberFormat="1" fontId="5" applyFont="1" fillId="10" applyFill="1" borderId="2" applyBorder="1" xfId="0" applyProtection="1"/>
    <xf numFmtId="165" applyNumberFormat="1" fontId="5" applyFont="1" fillId="10" applyFill="1" borderId="2" applyBorder="1" xfId="0" applyProtection="1"/>
    <xf numFmtId="2" applyNumberFormat="1" fontId="5" applyFont="1" fillId="12" applyFill="1" borderId="2" applyBorder="1" xfId="0" applyProtection="1" applyAlignment="1">
      <alignment horizontal="center"/>
    </xf>
    <xf numFmtId="0" fontId="5" applyFont="1" fillId="19" applyFill="1" borderId="3" applyBorder="1" xfId="0" applyProtection="1" applyAlignment="1">
      <alignment horizontal="center" vertical="center"/>
      <protection locked="0"/>
    </xf>
    <xf numFmtId="0" fontId="0" fillId="19" applyFill="1" borderId="0"/>
    <xf numFmtId="0" fontId="5" applyFont="1" fillId="18" applyFill="1" borderId="2" applyBorder="1" xfId="0" applyProtection="1"/>
    <xf numFmtId="0" fontId="5" applyFont="1" fillId="10" applyFill="1" borderId="2" applyBorder="1" xfId="0" applyProtection="1"/>
    <xf numFmtId="0" fontId="5" applyFont="1" fillId="10" applyFill="1" borderId="2" applyBorder="1" xfId="0" applyProtection="1" applyAlignment="1">
      <alignment horizontal="right"/>
    </xf>
    <xf numFmtId="2" applyNumberFormat="1" fontId="5" applyFont="1" fillId="10" applyFill="1" borderId="6" applyBorder="1" xfId="0" applyProtection="1" applyAlignment="1">
      <alignment horizontal="center"/>
    </xf>
    <xf numFmtId="0" fontId="5" applyFont="1" fillId="18" applyFill="1" borderId="2" applyBorder="1" xfId="0" applyProtection="1" applyAlignment="1">
      <alignment horizontal="left"/>
    </xf>
    <xf numFmtId="2" applyNumberFormat="1" fontId="6" applyFont="1" fillId="12" applyFill="1" borderId="6" applyBorder="1" xfId="0" applyProtection="1" applyAlignment="1">
      <alignment horizontal="center"/>
    </xf>
    <xf numFmtId="0" fontId="5" applyFont="1" fillId="10" applyFill="1" borderId="10" applyBorder="1" xfId="0" applyProtection="1" applyAlignment="1">
      <alignment horizontal="right"/>
    </xf>
    <xf numFmtId="2" applyNumberFormat="1" fontId="6" applyFont="1" fillId="10" applyFill="1" borderId="6" applyBorder="1" xfId="0" applyProtection="1" applyAlignment="1">
      <alignment horizontal="center"/>
    </xf>
    <xf numFmtId="0" fontId="5" applyFont="1" fillId="10" applyFill="1" borderId="6" applyBorder="1" xfId="0" applyProtection="1" applyAlignment="1">
      <alignment horizontal="right"/>
    </xf>
    <xf numFmtId="0" fontId="5" applyFont="1" fillId="20" applyFill="1" borderId="2" applyBorder="1" xfId="0" applyProtection="1" applyAlignment="1">
      <alignment horizontal="left"/>
    </xf>
    <xf numFmtId="0" fontId="0" fillId="20" applyFill="1" borderId="0"/>
    <xf numFmtId="0" fontId="5" applyFont="1" fillId="21" applyFill="1" borderId="2" applyBorder="1" xfId="0" applyProtection="1" applyAlignment="1">
      <alignment horizontal="left"/>
    </xf>
    <xf numFmtId="0" fontId="0" fillId="21" applyFill="1" borderId="0"/>
    <xf numFmtId="0" fontId="5" applyFont="1" fillId="21" applyFill="1" borderId="3" applyBorder="1" xfId="0" applyProtection="1" applyAlignment="1">
      <alignment horizontal="left"/>
    </xf>
    <xf numFmtId="2" applyNumberFormat="1" fontId="6" applyFont="1" fillId="10" applyFill="1" borderId="10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left"/>
    </xf>
    <xf numFmtId="0" fontId="7" applyFont="1" fillId="22" applyFill="1" borderId="0" applyBorder="1" xfId="0" applyProtection="1" applyAlignment="1">
      <alignment vertical="center"/>
    </xf>
    <xf numFmtId="164" applyNumberFormat="1" fontId="5" applyFont="1" fillId="10" applyFill="1" borderId="2" applyBorder="1" xfId="0" applyProtection="1">
      <protection locked="0"/>
    </xf>
    <xf numFmtId="165" applyNumberFormat="1" fontId="5" applyFont="1" fillId="23" applyFill="1" borderId="2" applyBorder="1" xfId="0" applyProtection="1">
      <protection locked="0"/>
    </xf>
    <xf numFmtId="0" fontId="9" applyFont="1" fillId="8" applyFill="1" borderId="0" applyBorder="1" xfId="0" applyProtection="1"/>
    <xf numFmtId="0" fontId="4" applyFont="1" fillId="9" applyFill="1" borderId="4" applyBorder="1" xfId="0" applyProtection="1" applyAlignment="1">
      <alignment horizontal="center"/>
      <protection locked="0"/>
    </xf>
    <xf numFmtId="166" applyNumberFormat="1" fontId="0" fillId="12" applyFill="1" borderId="0" xfId="0"/>
    <xf numFmtId="166" applyNumberFormat="1" fontId="0" fillId="10" applyFill="1" borderId="0" xfId="0"/>
    <xf numFmtId="0" fontId="5" applyFont="1" fillId="10" applyFill="1" borderId="2" applyBorder="1" xfId="0" applyProtection="1" applyAlignment="1">
      <alignment horizontal="center"/>
      <protection locked="0"/>
    </xf>
    <xf numFmtId="164" applyNumberFormat="1" fontId="5" applyFont="1" fillId="12" applyFill="1" borderId="2" applyBorder="1" xfId="0" applyProtection="1"/>
    <xf numFmtId="0" fontId="5" applyFont="1" fillId="13" applyFill="1" borderId="3" applyBorder="1" xfId="0" applyProtection="1" applyAlignment="1">
      <alignment horizontal="left"/>
    </xf>
    <xf numFmtId="164" applyNumberFormat="1" fontId="5" applyFont="1" fillId="12" applyFill="1" borderId="2" applyBorder="1" xfId="0" applyProtection="1">
      <protection locked="0"/>
    </xf>
    <xf numFmtId="16" applyNumberFormat="1" fontId="2" applyFont="1" fillId="9" applyFill="1" borderId="5" applyBorder="1" xfId="0" applyProtection="1" applyAlignment="1">
      <alignment horizontal="center"/>
    </xf>
    <xf numFmtId="0" fontId="2" applyFont="1" fillId="10" applyFill="1" borderId="5" applyBorder="1" xfId="0" applyProtection="1" applyAlignment="1">
      <alignment horizontal="center"/>
    </xf>
    <xf numFmtId="2" applyNumberFormat="1" fontId="5" applyFont="1" fillId="24" applyFill="1" borderId="7" applyBorder="1" xfId="0" applyProtection="1" applyAlignment="1">
      <alignment horizontal="center" wrapText="1"/>
    </xf>
    <xf numFmtId="164" applyNumberFormat="1" fontId="5" applyFont="1" fillId="24" applyFill="1" borderId="8" applyBorder="1" xfId="0" applyProtection="1" applyAlignment="1">
      <alignment horizontal="center" wrapText="1"/>
    </xf>
    <xf numFmtId="0" fontId="5" applyFont="1" fillId="25" applyFill="1" borderId="7" applyBorder="1" xfId="0" applyProtection="1" applyAlignment="1">
      <alignment horizontal="center"/>
    </xf>
    <xf numFmtId="0" fontId="5" applyFont="1" fillId="26" applyFill="1" borderId="4" applyBorder="1" xfId="0" applyProtection="1"/>
    <xf numFmtId="0" fontId="5" applyFont="1" fillId="26" applyFill="1" borderId="2" applyBorder="1" xfId="0" applyProtection="1"/>
    <xf numFmtId="0" fontId="5" applyFont="1" fillId="26" applyFill="1" borderId="2" applyBorder="1" xfId="0" applyProtection="1" applyAlignment="1">
      <alignment horizontal="left"/>
    </xf>
    <xf numFmtId="0" fontId="5" applyFont="1" fillId="26" applyFill="1" borderId="3" applyBorder="1" xfId="0" applyProtection="1" applyAlignment="1">
      <alignment horizontal="left"/>
    </xf>
    <xf numFmtId="0" fontId="5" applyFont="1" fillId="25" applyFill="1" borderId="7" applyBorder="1" xfId="0" applyProtection="1" applyAlignment="1">
      <alignment horizontal="center" wrapText="1"/>
    </xf>
    <xf numFmtId="0" fontId="5" applyFont="1" fillId="27" applyFill="1" borderId="4" applyBorder="1" xfId="0" applyProtection="1"/>
    <xf numFmtId="0" fontId="5" applyFont="1" fillId="27" applyFill="1" borderId="2" applyBorder="1" xfId="0" applyProtection="1"/>
    <xf numFmtId="0" fontId="5" applyFont="1" fillId="27" applyFill="1" borderId="2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right"/>
    </xf>
    <xf numFmtId="0" fontId="5" applyFont="1" fillId="27" applyFill="1" borderId="6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left"/>
    </xf>
    <xf numFmtId="0" fontId="5" applyFont="1" fillId="27" applyFill="1" borderId="2" applyBorder="1" xfId="0" applyProtection="1" applyAlignment="1">
      <alignment horizontal="center"/>
      <protection locked="0"/>
    </xf>
    <xf numFmtId="0" fontId="5" applyFont="1" fillId="27" applyFill="1" borderId="3" applyBorder="1" xfId="0" applyProtection="1" applyAlignment="1">
      <alignment horizontal="center"/>
      <protection locked="0"/>
    </xf>
    <xf numFmtId="164" applyNumberFormat="1" fontId="5" applyFont="1" fillId="25" applyFill="1" borderId="8" applyBorder="1" xfId="0" applyProtection="1" applyAlignment="1">
      <alignment horizontal="center" wrapText="1"/>
    </xf>
    <xf numFmtId="164" applyNumberFormat="1" fontId="5" applyFont="1" fillId="27" applyFill="1" borderId="2" applyBorder="1" xfId="0" applyProtection="1"/>
    <xf numFmtId="165" applyNumberFormat="1" fontId="5" applyFont="1" fillId="27" applyFill="1" borderId="2" applyBorder="1" xfId="0" applyProtection="1"/>
    <xf numFmtId="164" applyNumberFormat="1" fontId="5" applyFont="1" fillId="28" applyFill="1" borderId="8" applyBorder="1" xfId="0" applyProtection="1" applyAlignment="1">
      <alignment horizontal="center" wrapText="1"/>
    </xf>
    <xf numFmtId="165" applyNumberFormat="1" fontId="5" applyFont="1" fillId="26" applyFill="1" borderId="2" applyBorder="1" xfId="0" applyProtection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3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/>
      <c r="E13" s="15">
        <f ref="E13:E38" t="shared" si="0">C13*D13</f>
        <v>0</v>
      </c>
      <c r="F13" s="15"/>
      <c r="G13" s="29">
        <f>SUM(B13)*D13</f>
        <v>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 s="22" customFormat="1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ht="15" customHeight="1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/>
      <c r="E19" s="15">
        <f t="shared" si="0"/>
        <v>0</v>
      </c>
      <c r="F19" s="29"/>
      <c r="G19" s="29">
        <f t="shared" si="1"/>
        <v>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/>
      <c r="E21" s="15">
        <f t="shared" si="0"/>
        <v>0</v>
      </c>
      <c r="F21" s="29">
        <f>SUM(B21)*D21</f>
        <v>0</v>
      </c>
      <c r="G21" s="29"/>
      <c r="H21" s="80"/>
    </row>
    <row r="22" s="39" customFormat="1">
      <c r="A22" s="9" t="s">
        <v>33</v>
      </c>
      <c r="B22" s="9">
        <v>70</v>
      </c>
      <c r="C22" s="6">
        <v>7</v>
      </c>
      <c r="D22" s="7"/>
      <c r="E22" s="15">
        <f t="shared" si="0"/>
        <v>0</v>
      </c>
      <c r="F22" s="29">
        <f ref="F22:F24" t="shared" si="2">SUM(B22)*D22</f>
        <v>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="39" customFormat="1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80"/>
    </row>
    <row r="26">
      <c r="A26" s="10" t="s">
        <v>37</v>
      </c>
      <c r="B26" s="33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/>
      <c r="E28" s="15">
        <f t="shared" si="0"/>
        <v>0</v>
      </c>
      <c r="F28" s="29">
        <f>SUM(B28)*D28</f>
        <v>0</v>
      </c>
      <c r="G28" s="29"/>
      <c r="H28" s="80"/>
    </row>
    <row r="29">
      <c r="A29" s="10" t="s">
        <v>40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34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ht="16.5" customHeight="1">
      <c r="A32" s="10" t="s">
        <v>43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22" customFormat="1">
      <c r="A37" s="12" t="s">
        <v>48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5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2"/>
      <c r="C43" s="77" t="s">
        <v>55</v>
      </c>
      <c r="D43" s="78"/>
      <c r="E43" s="15">
        <f>E41+E42</f>
        <v>0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2579-381B-4395-9837-C79CE3B04CA1}">
  <dimension ref="A1:K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63">
        <v>45377</v>
      </c>
      <c r="C3" s="86"/>
      <c r="D3" s="86"/>
      <c r="E3" s="86"/>
      <c r="F3" s="86"/>
      <c r="G3" s="86"/>
      <c r="H3" s="87"/>
      <c r="K3" s="112" t="s">
        <v>76</v>
      </c>
    </row>
    <row r="4" ht="18.75">
      <c r="A4" s="2" t="s">
        <v>4</v>
      </c>
      <c r="B4" s="24"/>
      <c r="C4" s="156" t="s">
        <v>71</v>
      </c>
      <c r="D4" s="83"/>
      <c r="E4" s="83"/>
      <c r="F4" s="83"/>
      <c r="G4" s="83"/>
      <c r="H4" s="84"/>
      <c r="K4" s="114" t="s">
        <v>77</v>
      </c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64">
        <v>38670440</v>
      </c>
      <c r="C6" s="86"/>
      <c r="D6" s="86"/>
      <c r="E6" s="86"/>
      <c r="F6" s="86"/>
      <c r="G6" s="86"/>
      <c r="H6" s="87"/>
      <c r="K6" s="119" t="s">
        <v>79</v>
      </c>
    </row>
    <row r="7" ht="15.75">
      <c r="A7" s="3" t="s">
        <v>9</v>
      </c>
      <c r="B7" s="86"/>
      <c r="C7" s="86"/>
      <c r="D7" s="86"/>
      <c r="E7" s="86"/>
      <c r="F7" s="86"/>
      <c r="G7" s="86"/>
      <c r="H7" s="87"/>
      <c r="K7" s="121" t="s">
        <v>80</v>
      </c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  <c r="K8" s="123" t="s">
        <v>81</v>
      </c>
    </row>
    <row r="9" ht="15.75">
      <c r="A9" s="111" t="s">
        <v>12</v>
      </c>
      <c r="B9" s="23"/>
      <c r="C9" s="113">
        <v>5798009991966</v>
      </c>
      <c r="D9" s="96"/>
      <c r="E9" s="96"/>
      <c r="F9" s="96"/>
      <c r="G9" s="96"/>
      <c r="H9" s="97"/>
      <c r="K9" s="128" t="s">
        <v>82</v>
      </c>
    </row>
    <row r="10" ht="15.75">
      <c r="A10" s="115" t="s">
        <v>13</v>
      </c>
      <c r="B10" s="86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6" t="s">
        <v>84</v>
      </c>
    </row>
    <row r="12" ht="26.25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K12" s="148" t="s">
        <v>85</v>
      </c>
    </row>
    <row r="13">
      <c r="A13" s="127" t="s">
        <v>22</v>
      </c>
      <c r="B13" s="129">
        <v>1400</v>
      </c>
      <c r="C13" s="130">
        <v>28</v>
      </c>
      <c r="D13" s="159">
        <v>10</v>
      </c>
      <c r="E13" s="131">
        <f ref="E13:E38" t="shared" si="0">C13*D13</f>
        <v>280</v>
      </c>
      <c r="F13" s="15"/>
      <c r="G13" s="132">
        <f>SUM(B13)*D13</f>
        <v>14000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159">
        <v>2</v>
      </c>
      <c r="E15" s="131">
        <f t="shared" si="0"/>
        <v>52</v>
      </c>
      <c r="F15" s="15"/>
      <c r="G15" s="132">
        <f t="shared" si="1"/>
        <v>1800</v>
      </c>
      <c r="H15" s="8"/>
      <c r="J15" s="157">
        <f>E15+E19+E25+E13</f>
        <v>834.5</v>
      </c>
    </row>
    <row r="16">
      <c r="A16" s="127" t="s">
        <v>26</v>
      </c>
      <c r="B16" s="129">
        <v>640</v>
      </c>
      <c r="C16" s="130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  <c r="J16" s="158">
        <f>E21+E22+E28</f>
        <v>126</v>
      </c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  <c r="J17" s="157">
        <f>SUM(J15:J16)</f>
        <v>960.5</v>
      </c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9">
        <v>50</v>
      </c>
      <c r="E19" s="131">
        <f t="shared" si="0"/>
        <v>200</v>
      </c>
      <c r="F19" s="29"/>
      <c r="G19" s="132">
        <f t="shared" si="1"/>
        <v>3500</v>
      </c>
      <c r="H19" s="8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159">
        <v>5</v>
      </c>
      <c r="E21" s="131">
        <f t="shared" si="0"/>
        <v>35</v>
      </c>
      <c r="F21" s="132">
        <f>SUM(B21)*D21</f>
        <v>350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159">
        <v>5</v>
      </c>
      <c r="E22" s="131">
        <f t="shared" si="0"/>
        <v>35</v>
      </c>
      <c r="F22" s="132">
        <f ref="F22:F24" t="shared" si="2">SUM(B22)*D22</f>
        <v>350</v>
      </c>
      <c r="G22" s="29"/>
      <c r="H22" s="80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159">
        <v>55</v>
      </c>
      <c r="E25" s="160">
        <f t="shared" si="0"/>
        <v>302.5</v>
      </c>
      <c r="F25" s="29"/>
      <c r="G25" s="132">
        <f t="shared" si="1"/>
        <v>5500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159">
        <v>8</v>
      </c>
      <c r="E28" s="131">
        <f t="shared" si="0"/>
        <v>56</v>
      </c>
      <c r="F28" s="132">
        <f>SUM(B28)*D28</f>
        <v>880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1" t="s">
        <v>72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51" t="s">
        <v>73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2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60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162">
        <f>E41*0.25</f>
        <v>240.125</v>
      </c>
      <c r="F42" s="132">
        <f>SUM(F21)+F22+F23+F24+F36+F28+F29+F30+F31+F32+F33+N33+F34+F35+F37</f>
        <v>1580</v>
      </c>
      <c r="G42" s="154">
        <f>SUM(G13:G38)</f>
        <v>24800</v>
      </c>
      <c r="H42" s="75"/>
    </row>
    <row r="43">
      <c r="A43" s="75"/>
      <c r="B43" s="39"/>
      <c r="C43" s="77" t="s">
        <v>55</v>
      </c>
      <c r="D43" s="78"/>
      <c r="E43" s="160">
        <f>E41+E42</f>
        <v>1200.625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0EC6-A873-4838-956A-25D606F0946C}">
  <dimension ref="A1:H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3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/>
      <c r="E13" s="15">
        <f ref="E13:E38" t="shared" si="0">C13*D13</f>
        <v>0</v>
      </c>
      <c r="F13" s="182"/>
      <c r="G13" s="185">
        <f>SUM(B13)*D13</f>
        <v>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</row>
    <row r="15">
      <c r="A15" s="168" t="s">
        <v>25</v>
      </c>
      <c r="B15" s="173">
        <v>900</v>
      </c>
      <c r="C15" s="6">
        <v>26</v>
      </c>
      <c r="D15" s="179"/>
      <c r="E15" s="15">
        <f t="shared" si="0"/>
        <v>0</v>
      </c>
      <c r="F15" s="182"/>
      <c r="G15" s="185">
        <f t="shared" si="1"/>
        <v>0</v>
      </c>
      <c r="H15" s="8"/>
    </row>
    <row r="16">
      <c r="A16" s="168" t="s">
        <v>26</v>
      </c>
      <c r="B16" s="173">
        <v>640</v>
      </c>
      <c r="C16" s="6">
        <v>25</v>
      </c>
      <c r="D16" s="179"/>
      <c r="E16" s="15">
        <f t="shared" si="0"/>
        <v>0</v>
      </c>
      <c r="F16" s="182"/>
      <c r="G16" s="185">
        <f t="shared" si="1"/>
        <v>0</v>
      </c>
      <c r="H16" s="8"/>
    </row>
    <row r="17">
      <c r="A17" s="168" t="s">
        <v>27</v>
      </c>
      <c r="B17" s="173">
        <v>600</v>
      </c>
      <c r="C17" s="6">
        <v>25</v>
      </c>
      <c r="D17" s="179"/>
      <c r="E17" s="15">
        <f>C17*D17</f>
        <v>0</v>
      </c>
      <c r="F17" s="182"/>
      <c r="G17" s="185">
        <f t="shared" si="1"/>
        <v>0</v>
      </c>
      <c r="H17" s="8"/>
    </row>
    <row r="18" ht="15" customHeight="1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/>
      <c r="E19" s="15">
        <f t="shared" si="0"/>
        <v>0</v>
      </c>
      <c r="F19" s="183"/>
      <c r="G19" s="185">
        <f t="shared" si="1"/>
        <v>0</v>
      </c>
      <c r="H19" s="8"/>
    </row>
    <row r="20">
      <c r="A20" s="168" t="s">
        <v>30</v>
      </c>
      <c r="B20" s="173">
        <v>70</v>
      </c>
      <c r="C20" s="6">
        <v>5.5</v>
      </c>
      <c r="D20" s="179"/>
      <c r="E20" s="15">
        <f t="shared" si="0"/>
        <v>0</v>
      </c>
      <c r="F20" s="183"/>
      <c r="G20" s="185">
        <f t="shared" si="1"/>
        <v>0</v>
      </c>
      <c r="H20" s="79" t="s">
        <v>31</v>
      </c>
    </row>
    <row r="21">
      <c r="A21" s="169" t="s">
        <v>32</v>
      </c>
      <c r="B21" s="174">
        <v>70</v>
      </c>
      <c r="C21" s="6">
        <v>7</v>
      </c>
      <c r="D21" s="179"/>
      <c r="E21" s="15">
        <f t="shared" si="0"/>
        <v>0</v>
      </c>
      <c r="F21" s="183">
        <f>SUM(B21)*D21</f>
        <v>0</v>
      </c>
      <c r="G21" s="185"/>
      <c r="H21" s="80"/>
    </row>
    <row r="22">
      <c r="A22" s="169" t="s">
        <v>33</v>
      </c>
      <c r="B22" s="174">
        <v>70</v>
      </c>
      <c r="C22" s="6">
        <v>7</v>
      </c>
      <c r="D22" s="179"/>
      <c r="E22" s="15">
        <f t="shared" si="0"/>
        <v>0</v>
      </c>
      <c r="F22" s="183">
        <f ref="F22:F24" t="shared" si="2">SUM(B22)*D22</f>
        <v>0</v>
      </c>
      <c r="G22" s="185"/>
      <c r="H22" s="80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</row>
    <row r="24">
      <c r="A24" s="169" t="s">
        <v>35</v>
      </c>
      <c r="B24" s="175">
        <v>80</v>
      </c>
      <c r="C24" s="43">
        <v>9</v>
      </c>
      <c r="D24" s="179"/>
      <c r="E24" s="15">
        <f t="shared" si="0"/>
        <v>0</v>
      </c>
      <c r="F24" s="183">
        <f t="shared" si="2"/>
        <v>0</v>
      </c>
      <c r="G24" s="185"/>
      <c r="H24" s="80"/>
    </row>
    <row r="25">
      <c r="A25" s="170" t="s">
        <v>36</v>
      </c>
      <c r="B25" s="175">
        <v>100</v>
      </c>
      <c r="C25" s="11">
        <v>5.5</v>
      </c>
      <c r="D25" s="179"/>
      <c r="E25" s="15">
        <f t="shared" si="0"/>
        <v>0</v>
      </c>
      <c r="F25" s="183"/>
      <c r="G25" s="185">
        <f t="shared" si="1"/>
        <v>0</v>
      </c>
      <c r="H25" s="80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</row>
    <row r="28">
      <c r="A28" s="170" t="s">
        <v>39</v>
      </c>
      <c r="B28" s="176">
        <v>110</v>
      </c>
      <c r="C28" s="11">
        <v>7</v>
      </c>
      <c r="D28" s="179"/>
      <c r="E28" s="15">
        <f t="shared" si="0"/>
        <v>0</v>
      </c>
      <c r="F28" s="183">
        <f>SUM(B28)*D28</f>
        <v>0</v>
      </c>
      <c r="G28" s="185"/>
      <c r="H28" s="80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/>
    </row>
    <row r="32" ht="16.5" customHeight="1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</row>
    <row r="37">
      <c r="A37" s="171" t="s">
        <v>48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</row>
    <row r="38">
      <c r="A38" s="171"/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5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2"/>
      <c r="C43" s="77" t="s">
        <v>55</v>
      </c>
      <c r="D43" s="78"/>
      <c r="E43" s="15">
        <f>E41+E42</f>
        <v>0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8410-2022-4B75-AB9F-BCE816687E76}">
  <dimension ref="A1:T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60</v>
      </c>
      <c r="C3" s="86"/>
      <c r="D3" s="86"/>
      <c r="E3" s="86"/>
      <c r="F3" s="86"/>
      <c r="G3" s="86"/>
      <c r="H3" s="87"/>
    </row>
    <row r="4" ht="17.25" customHeight="1">
      <c r="A4" s="2" t="s">
        <v>4</v>
      </c>
      <c r="B4" s="2"/>
      <c r="C4" s="24"/>
      <c r="D4" s="82" t="s">
        <v>61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04">
        <f>E13+E16+E17+E19+E25</f>
        <v>832.5</v>
      </c>
    </row>
    <row r="9" ht="15.75">
      <c r="A9" s="1" t="s">
        <v>12</v>
      </c>
      <c r="B9" s="1"/>
      <c r="C9" s="23"/>
      <c r="D9" s="95">
        <v>98009991966</v>
      </c>
      <c r="E9" s="96"/>
      <c r="F9" s="96"/>
      <c r="G9" s="96"/>
      <c r="H9" s="97"/>
      <c r="J9" s="104">
        <f>E21+E22+E24+E28</f>
        <v>235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  <c r="J10" s="104">
        <f>SUM(J8:J9)</f>
        <v>1067.5</v>
      </c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>
        <v>4</v>
      </c>
      <c r="E13" s="15">
        <f ref="E13:E38" t="shared" si="0">C13*D13</f>
        <v>112</v>
      </c>
      <c r="F13" s="182"/>
      <c r="G13" s="185">
        <f>SUM(B13)*D13</f>
        <v>5600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</row>
    <row r="15">
      <c r="A15" s="168" t="s">
        <v>25</v>
      </c>
      <c r="B15" s="173">
        <v>900</v>
      </c>
      <c r="C15" s="6">
        <v>26</v>
      </c>
      <c r="D15" s="179"/>
      <c r="E15" s="15">
        <f t="shared" si="0"/>
        <v>0</v>
      </c>
      <c r="F15" s="182"/>
      <c r="G15" s="185">
        <f t="shared" si="1"/>
        <v>0</v>
      </c>
      <c r="H15" s="8"/>
    </row>
    <row r="16">
      <c r="A16" s="168" t="s">
        <v>26</v>
      </c>
      <c r="B16" s="173">
        <v>640</v>
      </c>
      <c r="C16" s="6">
        <v>25</v>
      </c>
      <c r="D16" s="179">
        <v>2</v>
      </c>
      <c r="E16" s="15">
        <f t="shared" si="0"/>
        <v>50</v>
      </c>
      <c r="F16" s="182"/>
      <c r="G16" s="185">
        <f t="shared" si="1"/>
        <v>1280</v>
      </c>
      <c r="H16" s="8"/>
    </row>
    <row r="17">
      <c r="A17" s="168" t="s">
        <v>27</v>
      </c>
      <c r="B17" s="173">
        <v>600</v>
      </c>
      <c r="C17" s="6">
        <v>25</v>
      </c>
      <c r="D17" s="179">
        <v>2</v>
      </c>
      <c r="E17" s="15">
        <f>C17*D17</f>
        <v>50</v>
      </c>
      <c r="F17" s="182"/>
      <c r="G17" s="185">
        <f t="shared" si="1"/>
        <v>1200</v>
      </c>
      <c r="H17" s="8"/>
    </row>
    <row r="18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>
        <v>52</v>
      </c>
      <c r="E19" s="15">
        <f t="shared" si="0"/>
        <v>208</v>
      </c>
      <c r="F19" s="183"/>
      <c r="G19" s="185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68" t="s">
        <v>30</v>
      </c>
      <c r="B20" s="173">
        <v>70</v>
      </c>
      <c r="C20" s="6">
        <v>5.5</v>
      </c>
      <c r="D20" s="179"/>
      <c r="E20" s="15">
        <f t="shared" si="0"/>
        <v>0</v>
      </c>
      <c r="F20" s="183"/>
      <c r="G20" s="185">
        <f t="shared" si="1"/>
        <v>0</v>
      </c>
      <c r="H20" s="79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69" t="s">
        <v>32</v>
      </c>
      <c r="B21" s="174">
        <v>70</v>
      </c>
      <c r="C21" s="6">
        <v>7</v>
      </c>
      <c r="D21" s="179">
        <v>5</v>
      </c>
      <c r="E21" s="15">
        <f t="shared" si="0"/>
        <v>35</v>
      </c>
      <c r="F21" s="183">
        <f>SUM(B21)*D21</f>
        <v>350</v>
      </c>
      <c r="G21" s="185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69" t="s">
        <v>33</v>
      </c>
      <c r="B22" s="174">
        <v>70</v>
      </c>
      <c r="C22" s="6">
        <v>7</v>
      </c>
      <c r="D22" s="179">
        <v>7</v>
      </c>
      <c r="E22" s="15">
        <f t="shared" si="0"/>
        <v>49</v>
      </c>
      <c r="F22" s="183">
        <f ref="F22:F24" t="shared" si="2">SUM(B22)*D22</f>
        <v>490</v>
      </c>
      <c r="G22" s="185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69" t="s">
        <v>35</v>
      </c>
      <c r="B24" s="175">
        <v>80</v>
      </c>
      <c r="C24" s="43">
        <v>9</v>
      </c>
      <c r="D24" s="179">
        <v>9</v>
      </c>
      <c r="E24" s="15">
        <f t="shared" si="0"/>
        <v>81</v>
      </c>
      <c r="F24" s="183">
        <f t="shared" si="2"/>
        <v>720</v>
      </c>
      <c r="G24" s="185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70" t="s">
        <v>36</v>
      </c>
      <c r="B25" s="175">
        <v>100</v>
      </c>
      <c r="C25" s="11">
        <v>5.5</v>
      </c>
      <c r="D25" s="179">
        <v>75</v>
      </c>
      <c r="E25" s="15">
        <f t="shared" si="0"/>
        <v>412.5</v>
      </c>
      <c r="F25" s="183"/>
      <c r="G25" s="185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70" t="s">
        <v>39</v>
      </c>
      <c r="B28" s="176">
        <v>110</v>
      </c>
      <c r="C28" s="11">
        <v>7</v>
      </c>
      <c r="D28" s="179">
        <v>10</v>
      </c>
      <c r="E28" s="15">
        <f t="shared" si="0"/>
        <v>70</v>
      </c>
      <c r="F28" s="183">
        <f>SUM(B28)*D28</f>
        <v>1100</v>
      </c>
      <c r="G28" s="185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  <c r="K36" s="52"/>
      <c r="L36" s="51"/>
    </row>
    <row r="37">
      <c r="A37" s="171" t="s">
        <v>62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71" t="s">
        <v>63</v>
      </c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5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20">
        <f>E41*0.25</f>
        <v>266.875</v>
      </c>
      <c r="F42" s="29">
        <f>SUM(F21)+F22+F23+F24+F36+F28+F29+F30+F31+F32+F33+N33+F34+F35+F37</f>
        <v>2660</v>
      </c>
      <c r="G42" s="38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5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6572-793E-4C7C-939E-DF7F9627B6F4}">
  <dimension ref="A1:J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64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>
        <v>5</v>
      </c>
      <c r="E13" s="15">
        <f ref="E13:E38" t="shared" si="0">C13*D13</f>
        <v>140</v>
      </c>
      <c r="F13" s="182"/>
      <c r="G13" s="185">
        <f>SUM(B13)*D13</f>
        <v>7000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  <c r="J14" s="104">
        <f>E13+E15+E19+E20+E25</f>
        <v>800</v>
      </c>
    </row>
    <row r="15">
      <c r="A15" s="168" t="s">
        <v>25</v>
      </c>
      <c r="B15" s="173">
        <v>900</v>
      </c>
      <c r="C15" s="6">
        <v>26</v>
      </c>
      <c r="D15" s="179">
        <v>2</v>
      </c>
      <c r="E15" s="15">
        <f t="shared" si="0"/>
        <v>52</v>
      </c>
      <c r="F15" s="182"/>
      <c r="G15" s="185">
        <f t="shared" si="1"/>
        <v>1800</v>
      </c>
      <c r="H15" s="8"/>
      <c r="J15" s="104">
        <f>E21+E22+E28</f>
        <v>161</v>
      </c>
    </row>
    <row r="16">
      <c r="A16" s="168" t="s">
        <v>26</v>
      </c>
      <c r="B16" s="173">
        <v>640</v>
      </c>
      <c r="C16" s="6">
        <v>25</v>
      </c>
      <c r="D16" s="179"/>
      <c r="E16" s="15">
        <f t="shared" si="0"/>
        <v>0</v>
      </c>
      <c r="F16" s="182"/>
      <c r="G16" s="185">
        <f t="shared" si="1"/>
        <v>0</v>
      </c>
      <c r="H16" s="8"/>
      <c r="J16" s="104">
        <f>SUM(J14:J15)</f>
        <v>961</v>
      </c>
    </row>
    <row r="17">
      <c r="A17" s="168" t="s">
        <v>27</v>
      </c>
      <c r="B17" s="173">
        <v>600</v>
      </c>
      <c r="C17" s="6">
        <v>25</v>
      </c>
      <c r="D17" s="179"/>
      <c r="E17" s="15">
        <f>C17*D17</f>
        <v>0</v>
      </c>
      <c r="F17" s="182"/>
      <c r="G17" s="185">
        <f t="shared" si="1"/>
        <v>0</v>
      </c>
      <c r="H17" s="8"/>
    </row>
    <row r="18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>
        <v>53</v>
      </c>
      <c r="E19" s="15">
        <f t="shared" si="0"/>
        <v>212</v>
      </c>
      <c r="F19" s="183"/>
      <c r="G19" s="185">
        <f t="shared" si="1"/>
        <v>3710</v>
      </c>
      <c r="H19" s="8"/>
    </row>
    <row r="20">
      <c r="A20" s="168" t="s">
        <v>30</v>
      </c>
      <c r="B20" s="173">
        <v>70</v>
      </c>
      <c r="C20" s="6">
        <v>5.5</v>
      </c>
      <c r="D20" s="179">
        <v>2</v>
      </c>
      <c r="E20" s="15">
        <f t="shared" si="0"/>
        <v>11</v>
      </c>
      <c r="F20" s="183"/>
      <c r="G20" s="185">
        <f t="shared" si="1"/>
        <v>140</v>
      </c>
      <c r="H20" s="79" t="s">
        <v>31</v>
      </c>
    </row>
    <row r="21">
      <c r="A21" s="169" t="s">
        <v>32</v>
      </c>
      <c r="B21" s="174">
        <v>70</v>
      </c>
      <c r="C21" s="6">
        <v>7</v>
      </c>
      <c r="D21" s="179">
        <v>5</v>
      </c>
      <c r="E21" s="15">
        <f t="shared" si="0"/>
        <v>35</v>
      </c>
      <c r="F21" s="183">
        <f>SUM(B21)*D21</f>
        <v>350</v>
      </c>
      <c r="G21" s="185"/>
      <c r="H21" s="80"/>
    </row>
    <row r="22">
      <c r="A22" s="169" t="s">
        <v>33</v>
      </c>
      <c r="B22" s="174">
        <v>70</v>
      </c>
      <c r="C22" s="6">
        <v>7</v>
      </c>
      <c r="D22" s="179">
        <v>8</v>
      </c>
      <c r="E22" s="15">
        <f t="shared" si="0"/>
        <v>56</v>
      </c>
      <c r="F22" s="183">
        <f ref="F22:F24" t="shared" si="2">SUM(B22)*D22</f>
        <v>560</v>
      </c>
      <c r="G22" s="185"/>
      <c r="H22" s="80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</row>
    <row r="24">
      <c r="A24" s="169" t="s">
        <v>35</v>
      </c>
      <c r="B24" s="175">
        <v>80</v>
      </c>
      <c r="C24" s="43">
        <v>9</v>
      </c>
      <c r="D24" s="179"/>
      <c r="E24" s="15">
        <f t="shared" si="0"/>
        <v>0</v>
      </c>
      <c r="F24" s="183">
        <f t="shared" si="2"/>
        <v>0</v>
      </c>
      <c r="G24" s="185"/>
      <c r="H24" s="80"/>
    </row>
    <row r="25">
      <c r="A25" s="170" t="s">
        <v>36</v>
      </c>
      <c r="B25" s="175">
        <v>100</v>
      </c>
      <c r="C25" s="11">
        <v>5.5</v>
      </c>
      <c r="D25" s="179">
        <v>70</v>
      </c>
      <c r="E25" s="15">
        <f t="shared" si="0"/>
        <v>385</v>
      </c>
      <c r="F25" s="183"/>
      <c r="G25" s="185">
        <f t="shared" si="1"/>
        <v>7000</v>
      </c>
      <c r="H25" s="80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</row>
    <row r="28">
      <c r="A28" s="170" t="s">
        <v>39</v>
      </c>
      <c r="B28" s="176">
        <v>110</v>
      </c>
      <c r="C28" s="11">
        <v>7</v>
      </c>
      <c r="D28" s="179">
        <v>10</v>
      </c>
      <c r="E28" s="15">
        <f t="shared" si="0"/>
        <v>70</v>
      </c>
      <c r="F28" s="183">
        <f>SUM(B28)*D28</f>
        <v>1100</v>
      </c>
      <c r="G28" s="185"/>
      <c r="H28" s="80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/>
    </row>
    <row r="32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</row>
    <row r="37">
      <c r="A37" s="171" t="s">
        <v>65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</row>
    <row r="38">
      <c r="A38" s="171"/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29">
        <f>SUM(F21)+F22+F23+F24+F36+F28+F29+F30+F31+F32+F33+N33+F34+F35+F37</f>
        <v>2010</v>
      </c>
      <c r="G42" s="38">
        <f>SUM(G13:G38)</f>
        <v>19650</v>
      </c>
      <c r="H42" s="75"/>
    </row>
    <row r="43">
      <c r="A43" s="75"/>
      <c r="B43" s="39"/>
      <c r="C43" s="77" t="s">
        <v>55</v>
      </c>
      <c r="D43" s="78"/>
      <c r="E43" s="15">
        <f>E41+E42</f>
        <v>961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1D0B-2419-4E60-A3F8-25855F654109}">
  <dimension ref="A1:J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66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>
        <v>6</v>
      </c>
      <c r="E13" s="15">
        <f ref="E13:E38" t="shared" si="0">C13*D13</f>
        <v>168</v>
      </c>
      <c r="F13" s="182"/>
      <c r="G13" s="185">
        <f>SUM(B13)*D13</f>
        <v>8400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</row>
    <row r="15">
      <c r="A15" s="168" t="s">
        <v>25</v>
      </c>
      <c r="B15" s="173">
        <v>900</v>
      </c>
      <c r="C15" s="6">
        <v>26</v>
      </c>
      <c r="D15" s="179"/>
      <c r="E15" s="15">
        <f t="shared" si="0"/>
        <v>0</v>
      </c>
      <c r="F15" s="182"/>
      <c r="G15" s="185">
        <f t="shared" si="1"/>
        <v>0</v>
      </c>
      <c r="H15" s="8"/>
      <c r="J15" s="104">
        <f>E13+E16+E19+E25</f>
        <v>803</v>
      </c>
    </row>
    <row r="16">
      <c r="A16" s="168" t="s">
        <v>26</v>
      </c>
      <c r="B16" s="173">
        <v>640</v>
      </c>
      <c r="C16" s="6">
        <v>25</v>
      </c>
      <c r="D16" s="179">
        <v>2</v>
      </c>
      <c r="E16" s="15">
        <f t="shared" si="0"/>
        <v>50</v>
      </c>
      <c r="F16" s="182"/>
      <c r="G16" s="185">
        <f t="shared" si="1"/>
        <v>1280</v>
      </c>
      <c r="H16" s="8"/>
      <c r="J16" s="104">
        <f>E21+E22+E28</f>
        <v>140</v>
      </c>
    </row>
    <row r="17">
      <c r="A17" s="168" t="s">
        <v>27</v>
      </c>
      <c r="B17" s="173">
        <v>600</v>
      </c>
      <c r="C17" s="6">
        <v>25</v>
      </c>
      <c r="D17" s="179"/>
      <c r="E17" s="15">
        <f>C17*D17</f>
        <v>0</v>
      </c>
      <c r="F17" s="182"/>
      <c r="G17" s="185">
        <f t="shared" si="1"/>
        <v>0</v>
      </c>
      <c r="H17" s="8"/>
      <c r="J17" s="104">
        <f>SUM(J15:J16)</f>
        <v>943</v>
      </c>
    </row>
    <row r="18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>
        <v>50</v>
      </c>
      <c r="E19" s="15">
        <f t="shared" si="0"/>
        <v>200</v>
      </c>
      <c r="F19" s="183"/>
      <c r="G19" s="185">
        <f t="shared" si="1"/>
        <v>3500</v>
      </c>
      <c r="H19" s="8"/>
    </row>
    <row r="20">
      <c r="A20" s="168" t="s">
        <v>30</v>
      </c>
      <c r="B20" s="173">
        <v>70</v>
      </c>
      <c r="C20" s="6">
        <v>5.5</v>
      </c>
      <c r="D20" s="179"/>
      <c r="E20" s="15">
        <f t="shared" si="0"/>
        <v>0</v>
      </c>
      <c r="F20" s="183"/>
      <c r="G20" s="185">
        <f t="shared" si="1"/>
        <v>0</v>
      </c>
      <c r="H20" s="79" t="s">
        <v>31</v>
      </c>
    </row>
    <row r="21">
      <c r="A21" s="169" t="s">
        <v>32</v>
      </c>
      <c r="B21" s="174">
        <v>70</v>
      </c>
      <c r="C21" s="6">
        <v>7</v>
      </c>
      <c r="D21" s="179">
        <v>5</v>
      </c>
      <c r="E21" s="15">
        <f t="shared" si="0"/>
        <v>35</v>
      </c>
      <c r="F21" s="183">
        <f>SUM(B21)*D21</f>
        <v>350</v>
      </c>
      <c r="G21" s="185"/>
      <c r="H21" s="80"/>
    </row>
    <row r="22">
      <c r="A22" s="169" t="s">
        <v>33</v>
      </c>
      <c r="B22" s="174">
        <v>70</v>
      </c>
      <c r="C22" s="6">
        <v>7</v>
      </c>
      <c r="D22" s="179">
        <v>5</v>
      </c>
      <c r="E22" s="15">
        <f t="shared" si="0"/>
        <v>35</v>
      </c>
      <c r="F22" s="183">
        <f ref="F22:F24" t="shared" si="2">SUM(B22)*D22</f>
        <v>350</v>
      </c>
      <c r="G22" s="185"/>
      <c r="H22" s="80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</row>
    <row r="24">
      <c r="A24" s="169" t="s">
        <v>35</v>
      </c>
      <c r="B24" s="175">
        <v>80</v>
      </c>
      <c r="C24" s="43">
        <v>9</v>
      </c>
      <c r="D24" s="179"/>
      <c r="E24" s="15">
        <f t="shared" si="0"/>
        <v>0</v>
      </c>
      <c r="F24" s="183">
        <f t="shared" si="2"/>
        <v>0</v>
      </c>
      <c r="G24" s="185"/>
      <c r="H24" s="80"/>
    </row>
    <row r="25">
      <c r="A25" s="170" t="s">
        <v>36</v>
      </c>
      <c r="B25" s="175">
        <v>100</v>
      </c>
      <c r="C25" s="11">
        <v>5.5</v>
      </c>
      <c r="D25" s="179">
        <v>70</v>
      </c>
      <c r="E25" s="15">
        <f t="shared" si="0"/>
        <v>385</v>
      </c>
      <c r="F25" s="183"/>
      <c r="G25" s="185">
        <f t="shared" si="1"/>
        <v>7000</v>
      </c>
      <c r="H25" s="80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</row>
    <row r="28">
      <c r="A28" s="170" t="s">
        <v>39</v>
      </c>
      <c r="B28" s="176">
        <v>110</v>
      </c>
      <c r="C28" s="11">
        <v>7</v>
      </c>
      <c r="D28" s="179">
        <v>10</v>
      </c>
      <c r="E28" s="15">
        <f t="shared" si="0"/>
        <v>70</v>
      </c>
      <c r="F28" s="183">
        <f>SUM(B28)*D28</f>
        <v>1100</v>
      </c>
      <c r="G28" s="185"/>
      <c r="H28" s="80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 t="s">
        <v>67</v>
      </c>
    </row>
    <row r="32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</row>
    <row r="37">
      <c r="A37" s="171" t="s">
        <v>68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</row>
    <row r="38">
      <c r="A38" s="171" t="s">
        <v>69</v>
      </c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235.75</v>
      </c>
      <c r="F42" s="29">
        <f>SUM(F21)+F22+F23+F24+F36+F28+F29+F30+F31+F32+F33+N33+F34+F35+F37</f>
        <v>1800</v>
      </c>
      <c r="G42" s="38">
        <f>SUM(G13:G38)</f>
        <v>20180</v>
      </c>
      <c r="H42" s="75"/>
    </row>
    <row r="43">
      <c r="A43" s="75"/>
      <c r="B43" s="39"/>
      <c r="C43" s="77" t="s">
        <v>55</v>
      </c>
      <c r="D43" s="78"/>
      <c r="E43" s="15">
        <f>E41+E42</f>
        <v>1178.75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976C-48E4-4505-A946-2C8625BB960D}">
  <dimension ref="A1:J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103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4"/>
      <c r="C4" s="82" t="s">
        <v>71</v>
      </c>
      <c r="D4" s="83"/>
      <c r="E4" s="83"/>
      <c r="F4" s="83"/>
      <c r="G4" s="83"/>
      <c r="H4" s="84"/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86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86"/>
      <c r="C7" s="86"/>
      <c r="D7" s="86"/>
      <c r="E7" s="86"/>
      <c r="F7" s="86"/>
      <c r="G7" s="86"/>
      <c r="H7" s="87"/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23"/>
      <c r="C9" s="95">
        <v>5798009991966</v>
      </c>
      <c r="D9" s="96"/>
      <c r="E9" s="96"/>
      <c r="F9" s="96"/>
      <c r="G9" s="96"/>
      <c r="H9" s="97"/>
    </row>
    <row r="10" ht="15.75">
      <c r="A10" s="1" t="s">
        <v>13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>
        <v>10</v>
      </c>
      <c r="E13" s="15">
        <f ref="E13:E38" t="shared" si="0">C13*D13</f>
        <v>280</v>
      </c>
      <c r="F13" s="182"/>
      <c r="G13" s="185">
        <f>SUM(B13)*D13</f>
        <v>14000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</row>
    <row r="15">
      <c r="A15" s="168" t="s">
        <v>25</v>
      </c>
      <c r="B15" s="173">
        <v>900</v>
      </c>
      <c r="C15" s="6">
        <v>26</v>
      </c>
      <c r="D15" s="179">
        <v>2</v>
      </c>
      <c r="E15" s="15">
        <f t="shared" si="0"/>
        <v>52</v>
      </c>
      <c r="F15" s="182"/>
      <c r="G15" s="185">
        <f t="shared" si="1"/>
        <v>1800</v>
      </c>
      <c r="H15" s="8"/>
      <c r="J15" s="104">
        <f>E15+E19+E25+E13</f>
        <v>834.5</v>
      </c>
    </row>
    <row r="16">
      <c r="A16" s="168" t="s">
        <v>26</v>
      </c>
      <c r="B16" s="173">
        <v>640</v>
      </c>
      <c r="C16" s="6">
        <v>25</v>
      </c>
      <c r="D16" s="179"/>
      <c r="E16" s="15">
        <f t="shared" si="0"/>
        <v>0</v>
      </c>
      <c r="F16" s="182"/>
      <c r="G16" s="185">
        <f t="shared" si="1"/>
        <v>0</v>
      </c>
      <c r="H16" s="8"/>
      <c r="J16" s="104">
        <f>E21+E22+E28</f>
        <v>126</v>
      </c>
    </row>
    <row r="17">
      <c r="A17" s="168" t="s">
        <v>27</v>
      </c>
      <c r="B17" s="173">
        <v>600</v>
      </c>
      <c r="C17" s="6">
        <v>25</v>
      </c>
      <c r="D17" s="179"/>
      <c r="E17" s="15">
        <f>C17*D17</f>
        <v>0</v>
      </c>
      <c r="F17" s="182"/>
      <c r="G17" s="185">
        <f t="shared" si="1"/>
        <v>0</v>
      </c>
      <c r="H17" s="8"/>
      <c r="J17" s="104">
        <f>SUM(J15:J16)</f>
        <v>960.5</v>
      </c>
    </row>
    <row r="18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>
        <v>50</v>
      </c>
      <c r="E19" s="15">
        <f t="shared" si="0"/>
        <v>200</v>
      </c>
      <c r="F19" s="183"/>
      <c r="G19" s="185">
        <f t="shared" si="1"/>
        <v>3500</v>
      </c>
      <c r="H19" s="8"/>
    </row>
    <row r="20">
      <c r="A20" s="168" t="s">
        <v>30</v>
      </c>
      <c r="B20" s="173">
        <v>70</v>
      </c>
      <c r="C20" s="6">
        <v>5.5</v>
      </c>
      <c r="D20" s="179"/>
      <c r="E20" s="15">
        <f t="shared" si="0"/>
        <v>0</v>
      </c>
      <c r="F20" s="183"/>
      <c r="G20" s="185">
        <f t="shared" si="1"/>
        <v>0</v>
      </c>
      <c r="H20" s="79" t="s">
        <v>31</v>
      </c>
    </row>
    <row r="21">
      <c r="A21" s="169" t="s">
        <v>32</v>
      </c>
      <c r="B21" s="174">
        <v>70</v>
      </c>
      <c r="C21" s="6">
        <v>7</v>
      </c>
      <c r="D21" s="179">
        <v>5</v>
      </c>
      <c r="E21" s="15">
        <f t="shared" si="0"/>
        <v>35</v>
      </c>
      <c r="F21" s="183">
        <f>SUM(B21)*D21</f>
        <v>350</v>
      </c>
      <c r="G21" s="185"/>
      <c r="H21" s="80"/>
    </row>
    <row r="22">
      <c r="A22" s="169" t="s">
        <v>33</v>
      </c>
      <c r="B22" s="174">
        <v>70</v>
      </c>
      <c r="C22" s="6">
        <v>7</v>
      </c>
      <c r="D22" s="179">
        <v>5</v>
      </c>
      <c r="E22" s="15">
        <f t="shared" si="0"/>
        <v>35</v>
      </c>
      <c r="F22" s="183">
        <f ref="F22:F24" t="shared" si="2">SUM(B22)*D22</f>
        <v>350</v>
      </c>
      <c r="G22" s="185"/>
      <c r="H22" s="80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</row>
    <row r="24">
      <c r="A24" s="169" t="s">
        <v>35</v>
      </c>
      <c r="B24" s="175">
        <v>80</v>
      </c>
      <c r="C24" s="43">
        <v>9</v>
      </c>
      <c r="D24" s="179"/>
      <c r="E24" s="15">
        <f t="shared" si="0"/>
        <v>0</v>
      </c>
      <c r="F24" s="183">
        <f t="shared" si="2"/>
        <v>0</v>
      </c>
      <c r="G24" s="185"/>
      <c r="H24" s="80"/>
    </row>
    <row r="25">
      <c r="A25" s="170" t="s">
        <v>36</v>
      </c>
      <c r="B25" s="175">
        <v>100</v>
      </c>
      <c r="C25" s="11">
        <v>5.5</v>
      </c>
      <c r="D25" s="179">
        <v>55</v>
      </c>
      <c r="E25" s="15">
        <f t="shared" si="0"/>
        <v>302.5</v>
      </c>
      <c r="F25" s="183"/>
      <c r="G25" s="185">
        <f t="shared" si="1"/>
        <v>5500</v>
      </c>
      <c r="H25" s="80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</row>
    <row r="28">
      <c r="A28" s="170" t="s">
        <v>39</v>
      </c>
      <c r="B28" s="176">
        <v>110</v>
      </c>
      <c r="C28" s="11">
        <v>7</v>
      </c>
      <c r="D28" s="179">
        <v>8</v>
      </c>
      <c r="E28" s="15">
        <f t="shared" si="0"/>
        <v>56</v>
      </c>
      <c r="F28" s="183">
        <f>SUM(B28)*D28</f>
        <v>880</v>
      </c>
      <c r="G28" s="185"/>
      <c r="H28" s="80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/>
    </row>
    <row r="32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</row>
    <row r="37">
      <c r="A37" s="171" t="s">
        <v>72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</row>
    <row r="38">
      <c r="A38" s="171" t="s">
        <v>73</v>
      </c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240.125</v>
      </c>
      <c r="F42" s="29">
        <f>SUM(F21)+F22+F23+F24+F36+F28+F29+F30+F31+F32+F33+N33+F34+F35+F37</f>
        <v>1580</v>
      </c>
      <c r="G42" s="38">
        <f>SUM(G13:G38)</f>
        <v>24800</v>
      </c>
      <c r="H42" s="75"/>
    </row>
    <row r="43">
      <c r="A43" s="75"/>
      <c r="B43" s="39"/>
      <c r="C43" s="77" t="s">
        <v>55</v>
      </c>
      <c r="D43" s="78"/>
      <c r="E43" s="15">
        <f>E41+E42</f>
        <v>1200.625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60</v>
      </c>
      <c r="C3" s="86"/>
      <c r="D3" s="86"/>
      <c r="E3" s="86"/>
      <c r="F3" s="86"/>
      <c r="G3" s="86"/>
      <c r="H3" s="87"/>
    </row>
    <row r="4" ht="17.25" customHeight="1">
      <c r="A4" s="2" t="s">
        <v>4</v>
      </c>
      <c r="B4" s="2"/>
      <c r="C4" s="24"/>
      <c r="D4" s="82" t="s">
        <v>61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04">
        <f>E13+E16+E17+E19+E25</f>
        <v>832.5</v>
      </c>
    </row>
    <row r="9" ht="15.75">
      <c r="A9" s="1" t="s">
        <v>12</v>
      </c>
      <c r="B9" s="1"/>
      <c r="C9" s="23"/>
      <c r="D9" s="95">
        <v>98009991966</v>
      </c>
      <c r="E9" s="96"/>
      <c r="F9" s="96"/>
      <c r="G9" s="96"/>
      <c r="H9" s="97"/>
      <c r="J9" s="104">
        <f>E21+E22+E24+E28</f>
        <v>235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  <c r="J10" s="104">
        <f>SUM(J8:J9)</f>
        <v>1067.5</v>
      </c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4</v>
      </c>
      <c r="E13" s="15">
        <f ref="E13:E38" t="shared" si="0">C13*D13</f>
        <v>112</v>
      </c>
      <c r="F13" s="15"/>
      <c r="G13" s="29">
        <f>SUM(B13)*D13</f>
        <v>5600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33</v>
      </c>
      <c r="B22" s="9">
        <v>70</v>
      </c>
      <c r="C22" s="6">
        <v>7</v>
      </c>
      <c r="D22" s="7">
        <v>7</v>
      </c>
      <c r="E22" s="15">
        <f t="shared" si="0"/>
        <v>49</v>
      </c>
      <c r="F22" s="29">
        <f ref="F22:F24" t="shared" si="2">SUM(B22)*D22</f>
        <v>490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35</v>
      </c>
      <c r="B24" s="36">
        <v>80</v>
      </c>
      <c r="C24" s="43">
        <v>9</v>
      </c>
      <c r="D24" s="7">
        <v>9</v>
      </c>
      <c r="E24" s="15">
        <f t="shared" si="0"/>
        <v>81</v>
      </c>
      <c r="F24" s="29">
        <f t="shared" si="2"/>
        <v>720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40">
        <v>100</v>
      </c>
      <c r="C25" s="11">
        <v>5.5</v>
      </c>
      <c r="D25" s="7">
        <v>75</v>
      </c>
      <c r="E25" s="15">
        <f t="shared" si="0"/>
        <v>412.5</v>
      </c>
      <c r="F25" s="29"/>
      <c r="G25" s="29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5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20">
        <f>E41*0.25</f>
        <v>266.875</v>
      </c>
      <c r="F42" s="29">
        <f>SUM(F21)+F22+F23+F24+F36+F28+F29+F30+F31+F32+F33+N33+F34+F35+F37</f>
        <v>2660</v>
      </c>
      <c r="G42" s="38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5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 s="39" customFormat="1">
      <c r="A44" s="64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 s="39" customFormat="1">
      <c r="A45" s="64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64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5</v>
      </c>
      <c r="E13" s="15">
        <f ref="E13:E38" t="shared" si="0">C13*D13</f>
        <v>140</v>
      </c>
      <c r="F13" s="15"/>
      <c r="G13" s="29">
        <f>SUM(B13)*D13</f>
        <v>7000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  <c r="J14" s="104">
        <f>E13+E15+E19+E20+E25</f>
        <v>800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E21+E22+E28</f>
        <v>161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SUM(J14:J15)</f>
        <v>961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53</v>
      </c>
      <c r="E19" s="15">
        <f t="shared" si="0"/>
        <v>212</v>
      </c>
      <c r="F19" s="29"/>
      <c r="G19" s="29">
        <f t="shared" si="1"/>
        <v>3710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>
        <v>2</v>
      </c>
      <c r="E20" s="15">
        <f t="shared" si="0"/>
        <v>11</v>
      </c>
      <c r="F20" s="29"/>
      <c r="G20" s="29">
        <f t="shared" si="1"/>
        <v>140</v>
      </c>
      <c r="H20" s="79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33</v>
      </c>
      <c r="B22" s="9">
        <v>70</v>
      </c>
      <c r="C22" s="6">
        <v>7</v>
      </c>
      <c r="D22" s="7">
        <v>8</v>
      </c>
      <c r="E22" s="15">
        <f t="shared" si="0"/>
        <v>56</v>
      </c>
      <c r="F22" s="29">
        <f ref="F22:F24" t="shared" si="2">SUM(B22)*D22</f>
        <v>560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65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29">
        <f>SUM(F21)+F22+F23+F24+F36+F28+F29+F30+F31+F32+F33+N33+F34+F35+F37</f>
        <v>2010</v>
      </c>
      <c r="G42" s="38">
        <f>SUM(G13:G38)</f>
        <v>19650</v>
      </c>
      <c r="H42" s="75"/>
    </row>
    <row r="43">
      <c r="A43" s="75"/>
      <c r="B43" s="39"/>
      <c r="C43" s="77" t="s">
        <v>55</v>
      </c>
      <c r="D43" s="78"/>
      <c r="E43" s="15">
        <f>E41+E42</f>
        <v>961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66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6</v>
      </c>
      <c r="E13" s="15">
        <f ref="E13:E38" t="shared" si="0">C13*D13</f>
        <v>168</v>
      </c>
      <c r="F13" s="15"/>
      <c r="G13" s="29">
        <f>SUM(B13)*D13</f>
        <v>8400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  <c r="J15" s="104">
        <f>E13+E16+E19+E25</f>
        <v>803</v>
      </c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  <c r="J16" s="104">
        <f>E21+E22+E28</f>
        <v>140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943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67</v>
      </c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69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235.75</v>
      </c>
      <c r="F42" s="29">
        <f>SUM(F21)+F22+F23+F24+F36+F28+F29+F30+F31+F32+F33+N33+F34+F35+F37</f>
        <v>1800</v>
      </c>
      <c r="G42" s="38">
        <f>SUM(G13:G38)</f>
        <v>20180</v>
      </c>
      <c r="H42" s="75"/>
    </row>
    <row r="43">
      <c r="A43" s="75"/>
      <c r="B43" s="39"/>
      <c r="C43" s="77" t="s">
        <v>55</v>
      </c>
      <c r="D43" s="78"/>
      <c r="E43" s="15">
        <f>E41+E42</f>
        <v>1178.75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103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4"/>
      <c r="C4" s="82" t="s">
        <v>71</v>
      </c>
      <c r="D4" s="83"/>
      <c r="E4" s="83"/>
      <c r="F4" s="83"/>
      <c r="G4" s="83"/>
      <c r="H4" s="84"/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86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86"/>
      <c r="C7" s="86"/>
      <c r="D7" s="86"/>
      <c r="E7" s="86"/>
      <c r="F7" s="86"/>
      <c r="G7" s="86"/>
      <c r="H7" s="87"/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23"/>
      <c r="C9" s="95">
        <v>5798009991966</v>
      </c>
      <c r="D9" s="96"/>
      <c r="E9" s="96"/>
      <c r="F9" s="96"/>
      <c r="G9" s="96"/>
      <c r="H9" s="97"/>
    </row>
    <row r="10" ht="15.75">
      <c r="A10" s="1" t="s">
        <v>13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10</v>
      </c>
      <c r="E13" s="15">
        <f ref="E13:E38" t="shared" si="0">C13*D13</f>
        <v>280</v>
      </c>
      <c r="F13" s="15"/>
      <c r="G13" s="29">
        <f>SUM(B13)*D13</f>
        <v>14000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E15+E19+E25+E13</f>
        <v>834.5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E21+E22+E28</f>
        <v>126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960.5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55</v>
      </c>
      <c r="E25" s="15">
        <f t="shared" si="0"/>
        <v>302.5</v>
      </c>
      <c r="F25" s="29"/>
      <c r="G25" s="29">
        <f t="shared" si="1"/>
        <v>5500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8</v>
      </c>
      <c r="E28" s="15">
        <f t="shared" si="0"/>
        <v>56</v>
      </c>
      <c r="F28" s="29">
        <f>SUM(B28)*D28</f>
        <v>880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="32" customFormat="1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="32" customFormat="1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="32" customFormat="1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32" customFormat="1">
      <c r="A37" s="12" t="s">
        <v>72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240.125</v>
      </c>
      <c r="F42" s="29">
        <f>SUM(F21)+F22+F23+F24+F36+F28+F29+F30+F31+F32+F33+N33+F34+F35+F37</f>
        <v>1580</v>
      </c>
      <c r="G42" s="38">
        <f>SUM(G13:G38)</f>
        <v>24800</v>
      </c>
      <c r="H42" s="75"/>
    </row>
    <row r="43">
      <c r="A43" s="75"/>
      <c r="B43" s="39"/>
      <c r="C43" s="77" t="s">
        <v>55</v>
      </c>
      <c r="D43" s="78"/>
      <c r="E43" s="15">
        <f>E41+E42</f>
        <v>1200.625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131E-5887-4C0D-98AA-D56C47F1AC3C}">
  <dimension ref="A1:I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0" t="s">
        <v>75</v>
      </c>
    </row>
    <row r="3" ht="15.75">
      <c r="A3" s="1" t="s">
        <v>2</v>
      </c>
      <c r="B3" s="108" t="s">
        <v>3</v>
      </c>
      <c r="C3" s="86"/>
      <c r="D3" s="86"/>
      <c r="E3" s="86"/>
      <c r="F3" s="86"/>
      <c r="G3" s="86"/>
      <c r="H3" s="87"/>
      <c r="I3" s="112" t="s">
        <v>76</v>
      </c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  <c r="I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I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I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I7" s="121" t="s">
        <v>80</v>
      </c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I8" s="123" t="s">
        <v>81</v>
      </c>
    </row>
    <row r="9" ht="15.75">
      <c r="A9" s="111" t="s">
        <v>12</v>
      </c>
      <c r="B9" s="1"/>
      <c r="C9" s="23"/>
      <c r="D9" s="113">
        <v>57980099919966</v>
      </c>
      <c r="E9" s="96"/>
      <c r="F9" s="96"/>
      <c r="G9" s="96"/>
      <c r="H9" s="97"/>
      <c r="I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I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I11" s="146" t="s">
        <v>84</v>
      </c>
    </row>
    <row r="12" ht="27.7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I12" s="148" t="s">
        <v>85</v>
      </c>
    </row>
    <row r="13">
      <c r="A13" s="127" t="s">
        <v>22</v>
      </c>
      <c r="B13" s="129">
        <v>1400</v>
      </c>
      <c r="C13" s="130">
        <v>28</v>
      </c>
      <c r="D13" s="7"/>
      <c r="E13" s="131">
        <f ref="E13:E38" t="shared" si="0">C13*D13</f>
        <v>0</v>
      </c>
      <c r="F13" s="15"/>
      <c r="G13" s="132">
        <f>SUM(B13)*D13</f>
        <v>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</row>
    <row r="18" ht="15" customHeight="1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7"/>
      <c r="E19" s="131">
        <f t="shared" si="0"/>
        <v>0</v>
      </c>
      <c r="F19" s="29"/>
      <c r="G19" s="132">
        <f t="shared" si="1"/>
        <v>0</v>
      </c>
      <c r="H19" s="8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7"/>
      <c r="E21" s="131">
        <f t="shared" si="0"/>
        <v>0</v>
      </c>
      <c r="F21" s="132">
        <f>SUM(B21)*D21</f>
        <v>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7"/>
      <c r="E22" s="131">
        <f t="shared" si="0"/>
        <v>0</v>
      </c>
      <c r="F22" s="132">
        <f ref="F22:F24" t="shared" si="2">SUM(B22)*D22</f>
        <v>0</v>
      </c>
      <c r="G22" s="29"/>
      <c r="H22" s="80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7"/>
      <c r="E25" s="131">
        <f t="shared" si="0"/>
        <v>0</v>
      </c>
      <c r="F25" s="29"/>
      <c r="G25" s="132">
        <f t="shared" si="1"/>
        <v>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7"/>
      <c r="E28" s="131">
        <f t="shared" si="0"/>
        <v>0</v>
      </c>
      <c r="F28" s="132">
        <f>SUM(B28)*D28</f>
        <v>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 ht="16.5" customHeight="1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1" t="s">
        <v>48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/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152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31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153">
        <f>E41*0.25</f>
        <v>0</v>
      </c>
      <c r="F42" s="132">
        <f>SUM(F21)+F22+F23+F24+F36+F28+F29+F30+F31+F32+F33+N33+F34+F35+F37</f>
        <v>0</v>
      </c>
      <c r="G42" s="154">
        <f>SUM(G13:G38)</f>
        <v>0</v>
      </c>
      <c r="H42" s="75"/>
    </row>
    <row r="43">
      <c r="A43" s="75"/>
      <c r="B43" s="32"/>
      <c r="C43" s="77" t="s">
        <v>55</v>
      </c>
      <c r="D43" s="78"/>
      <c r="E43" s="131">
        <f>E41+E42</f>
        <v>0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C596-9251-4565-B791-8A090BF9B809}">
  <dimension ref="A1:U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105" t="s">
        <v>0</v>
      </c>
      <c r="B1" s="88"/>
      <c r="C1" s="88"/>
      <c r="D1" s="88"/>
      <c r="E1" s="88"/>
      <c r="F1" s="88"/>
      <c r="G1" s="88"/>
      <c r="H1" s="88"/>
      <c r="U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U2" s="110" t="s">
        <v>75</v>
      </c>
    </row>
    <row r="3" ht="15.75">
      <c r="A3" s="1" t="s">
        <v>2</v>
      </c>
      <c r="B3" s="108" t="s">
        <v>60</v>
      </c>
      <c r="C3" s="86"/>
      <c r="D3" s="86"/>
      <c r="E3" s="86"/>
      <c r="F3" s="86"/>
      <c r="G3" s="86"/>
      <c r="H3" s="87"/>
      <c r="U3" s="114" t="s">
        <v>77</v>
      </c>
    </row>
    <row r="4" ht="17.25" customHeight="1">
      <c r="A4" s="2" t="s">
        <v>4</v>
      </c>
      <c r="B4" s="2"/>
      <c r="C4" s="24"/>
      <c r="D4" s="156" t="s">
        <v>61</v>
      </c>
      <c r="E4" s="83"/>
      <c r="F4" s="83"/>
      <c r="G4" s="83"/>
      <c r="H4" s="84"/>
      <c r="U4" s="112" t="s">
        <v>76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U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U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U7" s="121" t="s">
        <v>80</v>
      </c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57">
        <f>E13+E16+E17+E19+E25</f>
        <v>832.5</v>
      </c>
      <c r="U8" s="123" t="s">
        <v>81</v>
      </c>
    </row>
    <row r="9" ht="15.75">
      <c r="A9" s="111" t="s">
        <v>12</v>
      </c>
      <c r="B9" s="1"/>
      <c r="C9" s="23"/>
      <c r="D9" s="113">
        <v>98009991966</v>
      </c>
      <c r="E9" s="96"/>
      <c r="F9" s="96"/>
      <c r="G9" s="96"/>
      <c r="H9" s="97"/>
      <c r="J9" s="158">
        <f>E21+E22+E24+E28</f>
        <v>235</v>
      </c>
      <c r="U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J10" s="157">
        <f>SUM(J8:J9)</f>
        <v>1067.5</v>
      </c>
      <c r="U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U11" s="146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U12" s="148" t="s">
        <v>85</v>
      </c>
    </row>
    <row r="13">
      <c r="A13" s="127" t="s">
        <v>22</v>
      </c>
      <c r="B13" s="129">
        <v>1400</v>
      </c>
      <c r="C13" s="130">
        <v>28</v>
      </c>
      <c r="D13" s="159">
        <v>4</v>
      </c>
      <c r="E13" s="131">
        <f ref="E13:E38" t="shared" si="0">C13*D13</f>
        <v>112</v>
      </c>
      <c r="F13" s="15"/>
      <c r="G13" s="132">
        <f>SUM(B13)*D13</f>
        <v>5600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159">
        <v>2</v>
      </c>
      <c r="E16" s="131">
        <f t="shared" si="0"/>
        <v>50</v>
      </c>
      <c r="F16" s="15"/>
      <c r="G16" s="132">
        <f t="shared" si="1"/>
        <v>1280</v>
      </c>
      <c r="H16" s="8"/>
    </row>
    <row r="17">
      <c r="A17" s="127" t="s">
        <v>27</v>
      </c>
      <c r="B17" s="129">
        <v>600</v>
      </c>
      <c r="C17" s="130">
        <v>25</v>
      </c>
      <c r="D17" s="159">
        <v>2</v>
      </c>
      <c r="E17" s="131">
        <f>C17*D17</f>
        <v>50</v>
      </c>
      <c r="F17" s="15"/>
      <c r="G17" s="132">
        <f t="shared" si="1"/>
        <v>1200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9">
        <v>52</v>
      </c>
      <c r="E19" s="131">
        <f t="shared" si="0"/>
        <v>208</v>
      </c>
      <c r="F19" s="29"/>
      <c r="G19" s="132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36" t="s">
        <v>32</v>
      </c>
      <c r="B21" s="137">
        <v>70</v>
      </c>
      <c r="C21" s="130">
        <v>7</v>
      </c>
      <c r="D21" s="159">
        <v>5</v>
      </c>
      <c r="E21" s="131">
        <f t="shared" si="0"/>
        <v>35</v>
      </c>
      <c r="F21" s="132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36" t="s">
        <v>33</v>
      </c>
      <c r="B22" s="137">
        <v>70</v>
      </c>
      <c r="C22" s="130">
        <v>7</v>
      </c>
      <c r="D22" s="159">
        <v>7</v>
      </c>
      <c r="E22" s="131">
        <f t="shared" si="0"/>
        <v>49</v>
      </c>
      <c r="F22" s="132">
        <f ref="F22:F24" t="shared" si="2">SUM(B22)*D22</f>
        <v>490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36" t="s">
        <v>35</v>
      </c>
      <c r="B24" s="138">
        <v>80</v>
      </c>
      <c r="C24" s="139">
        <v>9</v>
      </c>
      <c r="D24" s="159">
        <v>9</v>
      </c>
      <c r="E24" s="131">
        <f t="shared" si="0"/>
        <v>81</v>
      </c>
      <c r="F24" s="132">
        <f t="shared" si="2"/>
        <v>720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40" t="s">
        <v>36</v>
      </c>
      <c r="B25" s="138">
        <v>100</v>
      </c>
      <c r="C25" s="141">
        <v>5.5</v>
      </c>
      <c r="D25" s="159">
        <v>75</v>
      </c>
      <c r="E25" s="160">
        <f t="shared" si="0"/>
        <v>412.5</v>
      </c>
      <c r="F25" s="29"/>
      <c r="G25" s="132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40" t="s">
        <v>39</v>
      </c>
      <c r="B28" s="142">
        <v>110</v>
      </c>
      <c r="C28" s="143">
        <v>7</v>
      </c>
      <c r="D28" s="159">
        <v>10</v>
      </c>
      <c r="E28" s="131">
        <f t="shared" si="0"/>
        <v>70</v>
      </c>
      <c r="F28" s="132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  <c r="K36" s="52"/>
      <c r="L36" s="51"/>
    </row>
    <row r="37">
      <c r="A37" s="151" t="s">
        <v>62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61" t="s">
        <v>63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152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60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162">
        <f>E41*0.25</f>
        <v>266.875</v>
      </c>
      <c r="F42" s="132">
        <f>SUM(F21)+F22+F23+F24+F36+F28+F29+F30+F31+F32+F33+N33+F34+F35+F37</f>
        <v>2660</v>
      </c>
      <c r="G42" s="154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60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BFF4-E870-4F15-81D7-84E5F9736934}">
  <dimension ref="A1:K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08">
        <v>45377</v>
      </c>
      <c r="C3" s="86"/>
      <c r="D3" s="86"/>
      <c r="E3" s="86"/>
      <c r="F3" s="86"/>
      <c r="G3" s="86"/>
      <c r="H3" s="87"/>
      <c r="K3" s="112" t="s">
        <v>76</v>
      </c>
    </row>
    <row r="4" ht="18.75">
      <c r="A4" s="2" t="s">
        <v>4</v>
      </c>
      <c r="B4" s="2"/>
      <c r="C4" s="24"/>
      <c r="D4" s="156" t="s">
        <v>64</v>
      </c>
      <c r="E4" s="83"/>
      <c r="F4" s="83"/>
      <c r="G4" s="83"/>
      <c r="H4" s="84"/>
      <c r="K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K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K7" s="121" t="s">
        <v>80</v>
      </c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K8" s="123" t="s">
        <v>81</v>
      </c>
    </row>
    <row r="9" ht="15.75">
      <c r="A9" s="111" t="s">
        <v>12</v>
      </c>
      <c r="B9" s="1"/>
      <c r="C9" s="23"/>
      <c r="D9" s="113">
        <v>5798009991966</v>
      </c>
      <c r="E9" s="96"/>
      <c r="F9" s="96"/>
      <c r="G9" s="96"/>
      <c r="H9" s="97"/>
      <c r="K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6" t="s">
        <v>84</v>
      </c>
    </row>
    <row r="12" ht="30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K12" s="148" t="s">
        <v>85</v>
      </c>
    </row>
    <row r="13">
      <c r="A13" s="127" t="s">
        <v>22</v>
      </c>
      <c r="B13" s="129">
        <v>1400</v>
      </c>
      <c r="C13" s="130">
        <v>28</v>
      </c>
      <c r="D13" s="159">
        <v>5</v>
      </c>
      <c r="E13" s="131">
        <f ref="E13:E38" t="shared" si="0">C13*D13</f>
        <v>140</v>
      </c>
      <c r="F13" s="15"/>
      <c r="G13" s="132">
        <f>SUM(B13)*D13</f>
        <v>7000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  <c r="J14" s="158">
        <f>E13+E15+E19+E20+E25</f>
        <v>800</v>
      </c>
    </row>
    <row r="15">
      <c r="A15" s="127" t="s">
        <v>25</v>
      </c>
      <c r="B15" s="129">
        <v>900</v>
      </c>
      <c r="C15" s="130">
        <v>26</v>
      </c>
      <c r="D15" s="159">
        <v>2</v>
      </c>
      <c r="E15" s="131">
        <f t="shared" si="0"/>
        <v>52</v>
      </c>
      <c r="F15" s="15"/>
      <c r="G15" s="132">
        <f t="shared" si="1"/>
        <v>1800</v>
      </c>
      <c r="H15" s="8"/>
      <c r="J15" s="158">
        <f>E21+E22+E28</f>
        <v>161</v>
      </c>
    </row>
    <row r="16">
      <c r="A16" s="127" t="s">
        <v>26</v>
      </c>
      <c r="B16" s="129">
        <v>640</v>
      </c>
      <c r="C16" s="130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  <c r="J16" s="158">
        <f>SUM(J14:J15)</f>
        <v>961</v>
      </c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9">
        <v>53</v>
      </c>
      <c r="E19" s="131">
        <f t="shared" si="0"/>
        <v>212</v>
      </c>
      <c r="F19" s="29"/>
      <c r="G19" s="132">
        <f t="shared" si="1"/>
        <v>3710</v>
      </c>
      <c r="H19" s="8"/>
    </row>
    <row r="20">
      <c r="A20" s="127" t="s">
        <v>30</v>
      </c>
      <c r="B20" s="129">
        <v>70</v>
      </c>
      <c r="C20" s="133">
        <v>5.5</v>
      </c>
      <c r="D20" s="159">
        <v>2</v>
      </c>
      <c r="E20" s="131">
        <f t="shared" si="0"/>
        <v>11</v>
      </c>
      <c r="F20" s="29"/>
      <c r="G20" s="132">
        <f t="shared" si="1"/>
        <v>140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159">
        <v>5</v>
      </c>
      <c r="E21" s="131">
        <f t="shared" si="0"/>
        <v>35</v>
      </c>
      <c r="F21" s="132">
        <f>SUM(B21)*D21</f>
        <v>350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159">
        <v>8</v>
      </c>
      <c r="E22" s="131">
        <f t="shared" si="0"/>
        <v>56</v>
      </c>
      <c r="F22" s="132">
        <f ref="F22:F24" t="shared" si="2">SUM(B22)*D22</f>
        <v>560</v>
      </c>
      <c r="G22" s="29"/>
      <c r="H22" s="80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159">
        <v>70</v>
      </c>
      <c r="E25" s="131">
        <f t="shared" si="0"/>
        <v>385</v>
      </c>
      <c r="F25" s="29"/>
      <c r="G25" s="132">
        <f t="shared" si="1"/>
        <v>7000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159">
        <v>10</v>
      </c>
      <c r="E28" s="131">
        <f t="shared" si="0"/>
        <v>70</v>
      </c>
      <c r="F28" s="132">
        <f>SUM(B28)*D28</f>
        <v>1100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1" t="s">
        <v>65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/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2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31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132">
        <f>SUM(F21)+F22+F23+F24+F36+F28+F29+F30+F31+F32+F33+N33+F34+F35+F37</f>
        <v>2010</v>
      </c>
      <c r="G42" s="154">
        <f>SUM(G13:G38)</f>
        <v>19650</v>
      </c>
      <c r="H42" s="75"/>
    </row>
    <row r="43">
      <c r="A43" s="75"/>
      <c r="B43" s="39"/>
      <c r="C43" s="77" t="s">
        <v>55</v>
      </c>
      <c r="D43" s="78"/>
      <c r="E43" s="131">
        <f>E41+E42</f>
        <v>961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385F-C6A6-4F6B-B1C2-3453F4EC468F}">
  <dimension ref="A1:K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08">
        <v>45377</v>
      </c>
      <c r="C3" s="86"/>
      <c r="D3" s="86"/>
      <c r="E3" s="86"/>
      <c r="F3" s="86"/>
      <c r="G3" s="86"/>
      <c r="H3" s="87"/>
      <c r="K3" s="112" t="s">
        <v>76</v>
      </c>
    </row>
    <row r="4" ht="18.75">
      <c r="A4" s="2" t="s">
        <v>4</v>
      </c>
      <c r="B4" s="2"/>
      <c r="C4" s="24"/>
      <c r="D4" s="156" t="s">
        <v>66</v>
      </c>
      <c r="E4" s="83"/>
      <c r="F4" s="83"/>
      <c r="G4" s="83"/>
      <c r="H4" s="84"/>
      <c r="K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K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K7" s="121" t="s">
        <v>80</v>
      </c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K8" s="123" t="s">
        <v>81</v>
      </c>
    </row>
    <row r="9" ht="15.75">
      <c r="A9" s="111" t="s">
        <v>12</v>
      </c>
      <c r="B9" s="1"/>
      <c r="C9" s="23"/>
      <c r="D9" s="113">
        <v>5798009991966</v>
      </c>
      <c r="E9" s="96"/>
      <c r="F9" s="96"/>
      <c r="G9" s="96"/>
      <c r="H9" s="97"/>
      <c r="K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6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K12" s="148" t="s">
        <v>85</v>
      </c>
    </row>
    <row r="13">
      <c r="A13" s="127" t="s">
        <v>22</v>
      </c>
      <c r="B13" s="129">
        <v>1400</v>
      </c>
      <c r="C13" s="130">
        <v>28</v>
      </c>
      <c r="D13" s="159">
        <v>6</v>
      </c>
      <c r="E13" s="131">
        <f ref="E13:E38" t="shared" si="0">C13*D13</f>
        <v>168</v>
      </c>
      <c r="F13" s="15"/>
      <c r="G13" s="132">
        <f>SUM(B13)*D13</f>
        <v>8400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  <c r="J15" s="158">
        <f>E13+E16+E19+E25</f>
        <v>803</v>
      </c>
    </row>
    <row r="16">
      <c r="A16" s="127" t="s">
        <v>26</v>
      </c>
      <c r="B16" s="129">
        <v>640</v>
      </c>
      <c r="C16" s="130">
        <v>25</v>
      </c>
      <c r="D16" s="159">
        <v>2</v>
      </c>
      <c r="E16" s="131">
        <f t="shared" si="0"/>
        <v>50</v>
      </c>
      <c r="F16" s="15"/>
      <c r="G16" s="132">
        <f t="shared" si="1"/>
        <v>1280</v>
      </c>
      <c r="H16" s="8"/>
      <c r="J16" s="158">
        <f>E21+E22+E28</f>
        <v>140</v>
      </c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  <c r="J17" s="158">
        <f>SUM(J15:J16)</f>
        <v>943</v>
      </c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9">
        <v>50</v>
      </c>
      <c r="E19" s="131">
        <f t="shared" si="0"/>
        <v>200</v>
      </c>
      <c r="F19" s="29"/>
      <c r="G19" s="132">
        <f t="shared" si="1"/>
        <v>3500</v>
      </c>
      <c r="H19" s="8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159">
        <v>5</v>
      </c>
      <c r="E21" s="131">
        <f t="shared" si="0"/>
        <v>35</v>
      </c>
      <c r="F21" s="132">
        <f>SUM(B21)*D21</f>
        <v>350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159">
        <v>5</v>
      </c>
      <c r="E22" s="131">
        <f t="shared" si="0"/>
        <v>35</v>
      </c>
      <c r="F22" s="132">
        <f ref="F22:F24" t="shared" si="2">SUM(B22)*D22</f>
        <v>350</v>
      </c>
      <c r="G22" s="29"/>
      <c r="H22" s="80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159">
        <v>70</v>
      </c>
      <c r="E25" s="131">
        <f t="shared" si="0"/>
        <v>385</v>
      </c>
      <c r="F25" s="29"/>
      <c r="G25" s="132">
        <f t="shared" si="1"/>
        <v>7000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159">
        <v>10</v>
      </c>
      <c r="E28" s="131">
        <f t="shared" si="0"/>
        <v>70</v>
      </c>
      <c r="F28" s="132">
        <f>SUM(B28)*D28</f>
        <v>1100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 t="s">
        <v>67</v>
      </c>
    </row>
    <row r="32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1" t="s">
        <v>68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51" t="s">
        <v>69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2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31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162">
        <f>E41*0.25</f>
        <v>235.75</v>
      </c>
      <c r="F42" s="132">
        <f>SUM(F21)+F22+F23+F24+F36+F28+F29+F30+F31+F32+F33+N33+F34+F35+F37</f>
        <v>1800</v>
      </c>
      <c r="G42" s="154">
        <f>SUM(G13:G38)</f>
        <v>20180</v>
      </c>
      <c r="H42" s="75"/>
    </row>
    <row r="43">
      <c r="A43" s="75"/>
      <c r="B43" s="39"/>
      <c r="C43" s="77" t="s">
        <v>55</v>
      </c>
      <c r="D43" s="78"/>
      <c r="E43" s="160">
        <f>E41+E42</f>
        <v>1178.75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Aneta Gozdan-Møller</cp:lastModifiedBy>
  <cp:lastPrinted>2024-06-07T09:50:34Z</cp:lastPrinted>
  <dcterms:created xsi:type="dcterms:W3CDTF">2017-12-04T10:07:23Z</dcterms:created>
  <dcterms:modified xsi:type="dcterms:W3CDTF">2024-06-07T09:53:01Z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