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ol\Documents\AU\Speciale\Results\"/>
    </mc:Choice>
  </mc:AlternateContent>
  <xr:revisionPtr revIDLastSave="0" documentId="13_ncr:1_{129668BF-4485-441C-BCF3-2A5D260280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eton Models" sheetId="1" r:id="rId1"/>
    <sheet name="Stratified" sheetId="2" r:id="rId2"/>
    <sheet name="Ark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8" i="1" l="1"/>
  <c r="E228" i="1" s="1"/>
  <c r="I227" i="1"/>
  <c r="E227" i="1" s="1"/>
  <c r="I226" i="1"/>
  <c r="E226" i="1" s="1"/>
  <c r="I225" i="1"/>
  <c r="E225" i="1" s="1"/>
  <c r="I224" i="1"/>
  <c r="E224" i="1" s="1"/>
  <c r="I223" i="1"/>
  <c r="E223" i="1" s="1"/>
  <c r="I222" i="1"/>
  <c r="E222" i="1" s="1"/>
  <c r="I221" i="1"/>
  <c r="E221" i="1" s="1"/>
  <c r="I216" i="1"/>
  <c r="E216" i="1" s="1"/>
  <c r="I215" i="1"/>
  <c r="E215" i="1"/>
  <c r="I214" i="1"/>
  <c r="E214" i="1"/>
  <c r="I213" i="1"/>
  <c r="E213" i="1"/>
  <c r="I212" i="1"/>
  <c r="E212" i="1"/>
  <c r="I211" i="1"/>
  <c r="E211" i="1"/>
  <c r="I210" i="1"/>
  <c r="E210" i="1"/>
  <c r="I209" i="1"/>
  <c r="E209" i="1"/>
  <c r="I168" i="1"/>
  <c r="E168" i="1" s="1"/>
  <c r="I167" i="1"/>
  <c r="E167" i="1" s="1"/>
  <c r="I166" i="1"/>
  <c r="E166" i="1" s="1"/>
  <c r="I165" i="1"/>
  <c r="E165" i="1" s="1"/>
  <c r="I164" i="1"/>
  <c r="E164" i="1" s="1"/>
  <c r="I163" i="1"/>
  <c r="E163" i="1" s="1"/>
  <c r="I162" i="1"/>
  <c r="E162" i="1" s="1"/>
  <c r="I161" i="1"/>
  <c r="E161" i="1" s="1"/>
  <c r="O3" i="2"/>
  <c r="I144" i="1"/>
  <c r="E144" i="1" s="1"/>
  <c r="I143" i="1"/>
  <c r="E143" i="1" s="1"/>
  <c r="I142" i="1"/>
  <c r="E142" i="1" s="1"/>
  <c r="I141" i="1"/>
  <c r="E141" i="1" s="1"/>
  <c r="I140" i="1"/>
  <c r="E140" i="1" s="1"/>
  <c r="I139" i="1"/>
  <c r="E139" i="1" s="1"/>
  <c r="I138" i="1"/>
  <c r="E138" i="1" s="1"/>
  <c r="I137" i="1"/>
  <c r="E137" i="1" s="1"/>
  <c r="H35" i="2"/>
  <c r="K34" i="2"/>
  <c r="K33" i="2"/>
  <c r="K32" i="2"/>
  <c r="K31" i="2"/>
  <c r="K30" i="2"/>
  <c r="K29" i="2"/>
  <c r="K28" i="2"/>
  <c r="K27" i="2"/>
  <c r="K26" i="2"/>
  <c r="H23" i="2"/>
  <c r="K22" i="2"/>
  <c r="K21" i="2"/>
  <c r="K20" i="2"/>
  <c r="K19" i="2"/>
  <c r="K18" i="2"/>
  <c r="K17" i="2"/>
  <c r="K16" i="2"/>
  <c r="K15" i="2"/>
  <c r="K14" i="2"/>
  <c r="K23" i="2" s="1"/>
  <c r="K11" i="2"/>
  <c r="H11" i="2"/>
  <c r="K2" i="2"/>
  <c r="K3" i="2"/>
  <c r="K4" i="2"/>
  <c r="K5" i="2"/>
  <c r="K6" i="2"/>
  <c r="K7" i="2"/>
  <c r="K8" i="2"/>
  <c r="K9" i="2"/>
  <c r="K10" i="2"/>
  <c r="I120" i="1"/>
  <c r="E120" i="1" s="1"/>
  <c r="I119" i="1"/>
  <c r="E119" i="1" s="1"/>
  <c r="I118" i="1"/>
  <c r="E118" i="1" s="1"/>
  <c r="I117" i="1"/>
  <c r="E117" i="1" s="1"/>
  <c r="I116" i="1"/>
  <c r="E116" i="1" s="1"/>
  <c r="I115" i="1"/>
  <c r="E115" i="1" s="1"/>
  <c r="I114" i="1"/>
  <c r="E114" i="1" s="1"/>
  <c r="I113" i="1"/>
  <c r="E113" i="1" s="1"/>
  <c r="I192" i="1"/>
  <c r="E192" i="1" s="1"/>
  <c r="I191" i="1"/>
  <c r="E191" i="1" s="1"/>
  <c r="I190" i="1"/>
  <c r="E190" i="1" s="1"/>
  <c r="I189" i="1"/>
  <c r="E189" i="1" s="1"/>
  <c r="I188" i="1"/>
  <c r="E188" i="1" s="1"/>
  <c r="I187" i="1"/>
  <c r="E187" i="1" s="1"/>
  <c r="I186" i="1"/>
  <c r="E186" i="1" s="1"/>
  <c r="I185" i="1"/>
  <c r="E185" i="1" s="1"/>
  <c r="I96" i="1"/>
  <c r="E96" i="1" s="1"/>
  <c r="I95" i="1"/>
  <c r="E95" i="1" s="1"/>
  <c r="I94" i="1"/>
  <c r="E94" i="1" s="1"/>
  <c r="I93" i="1"/>
  <c r="E93" i="1" s="1"/>
  <c r="I92" i="1"/>
  <c r="E92" i="1" s="1"/>
  <c r="I91" i="1"/>
  <c r="E91" i="1" s="1"/>
  <c r="I90" i="1"/>
  <c r="E90" i="1" s="1"/>
  <c r="I89" i="1"/>
  <c r="E89" i="1" s="1"/>
  <c r="I204" i="1"/>
  <c r="E204" i="1" s="1"/>
  <c r="I203" i="1"/>
  <c r="E203" i="1" s="1"/>
  <c r="I202" i="1"/>
  <c r="E202" i="1" s="1"/>
  <c r="I201" i="1"/>
  <c r="E201" i="1" s="1"/>
  <c r="I200" i="1"/>
  <c r="E200" i="1" s="1"/>
  <c r="I199" i="1"/>
  <c r="E199" i="1" s="1"/>
  <c r="I198" i="1"/>
  <c r="E198" i="1" s="1"/>
  <c r="I197" i="1"/>
  <c r="E197" i="1" s="1"/>
  <c r="I180" i="1"/>
  <c r="E180" i="1" s="1"/>
  <c r="I179" i="1"/>
  <c r="E179" i="1" s="1"/>
  <c r="I178" i="1"/>
  <c r="E178" i="1" s="1"/>
  <c r="I177" i="1"/>
  <c r="E177" i="1" s="1"/>
  <c r="I176" i="1"/>
  <c r="E176" i="1" s="1"/>
  <c r="I175" i="1"/>
  <c r="E175" i="1" s="1"/>
  <c r="I174" i="1"/>
  <c r="E174" i="1" s="1"/>
  <c r="I173" i="1"/>
  <c r="E173" i="1" s="1"/>
  <c r="I108" i="1"/>
  <c r="E108" i="1" s="1"/>
  <c r="I107" i="1"/>
  <c r="E107" i="1" s="1"/>
  <c r="I106" i="1"/>
  <c r="E106" i="1" s="1"/>
  <c r="I105" i="1"/>
  <c r="E105" i="1" s="1"/>
  <c r="I104" i="1"/>
  <c r="E104" i="1" s="1"/>
  <c r="I103" i="1"/>
  <c r="E103" i="1" s="1"/>
  <c r="I102" i="1"/>
  <c r="E102" i="1" s="1"/>
  <c r="I101" i="1"/>
  <c r="E101" i="1" s="1"/>
  <c r="I156" i="1"/>
  <c r="E156" i="1" s="1"/>
  <c r="I155" i="1"/>
  <c r="E155" i="1" s="1"/>
  <c r="I154" i="1"/>
  <c r="E154" i="1" s="1"/>
  <c r="I153" i="1"/>
  <c r="E153" i="1" s="1"/>
  <c r="I152" i="1"/>
  <c r="E152" i="1" s="1"/>
  <c r="I151" i="1"/>
  <c r="E151" i="1" s="1"/>
  <c r="I150" i="1"/>
  <c r="E150" i="1" s="1"/>
  <c r="I149" i="1"/>
  <c r="E149" i="1" s="1"/>
  <c r="I132" i="1"/>
  <c r="E132" i="1" s="1"/>
  <c r="I131" i="1"/>
  <c r="E131" i="1" s="1"/>
  <c r="I130" i="1"/>
  <c r="E130" i="1" s="1"/>
  <c r="I129" i="1"/>
  <c r="E129" i="1" s="1"/>
  <c r="I128" i="1"/>
  <c r="E128" i="1" s="1"/>
  <c r="I127" i="1"/>
  <c r="E127" i="1" s="1"/>
  <c r="I126" i="1"/>
  <c r="E126" i="1" s="1"/>
  <c r="I125" i="1"/>
  <c r="E125" i="1" s="1"/>
  <c r="I84" i="1"/>
  <c r="E84" i="1" s="1"/>
  <c r="I83" i="1"/>
  <c r="E83" i="1" s="1"/>
  <c r="I82" i="1"/>
  <c r="E82" i="1" s="1"/>
  <c r="I81" i="1"/>
  <c r="E81" i="1" s="1"/>
  <c r="I80" i="1"/>
  <c r="E80" i="1" s="1"/>
  <c r="I79" i="1"/>
  <c r="E79" i="1" s="1"/>
  <c r="I78" i="1"/>
  <c r="E78" i="1" s="1"/>
  <c r="I77" i="1"/>
  <c r="E77" i="1" s="1"/>
  <c r="I72" i="1"/>
  <c r="E72" i="1" s="1"/>
  <c r="I71" i="1"/>
  <c r="E71" i="1" s="1"/>
  <c r="I70" i="1"/>
  <c r="E70" i="1" s="1"/>
  <c r="I69" i="1"/>
  <c r="E69" i="1" s="1"/>
  <c r="I65" i="1"/>
  <c r="I66" i="1"/>
  <c r="I67" i="1"/>
  <c r="I68" i="1"/>
  <c r="K35" i="2" l="1"/>
  <c r="E65" i="1"/>
  <c r="E66" i="1"/>
  <c r="E67" i="1"/>
  <c r="E68" i="1"/>
  <c r="I5" i="1"/>
  <c r="E5" i="1" s="1"/>
  <c r="I6" i="1"/>
  <c r="E6" i="1" s="1"/>
  <c r="I7" i="1"/>
  <c r="E7" i="1" s="1"/>
  <c r="I8" i="1"/>
  <c r="E8" i="1" s="1"/>
  <c r="I9" i="1"/>
  <c r="E9" i="1" s="1"/>
  <c r="I10" i="1"/>
  <c r="E10" i="1" s="1"/>
  <c r="I11" i="1"/>
  <c r="E11" i="1" s="1"/>
  <c r="I12" i="1"/>
  <c r="E12" i="1" s="1"/>
  <c r="P4" i="2"/>
  <c r="Q4" i="2"/>
  <c r="P5" i="2"/>
  <c r="Q5" i="2"/>
  <c r="I60" i="1"/>
  <c r="E60" i="1" s="1"/>
  <c r="I59" i="1"/>
  <c r="E59" i="1" s="1"/>
  <c r="I58" i="1"/>
  <c r="E58" i="1" s="1"/>
  <c r="I57" i="1"/>
  <c r="E57" i="1" s="1"/>
  <c r="I48" i="1"/>
  <c r="E48" i="1" s="1"/>
  <c r="I47" i="1"/>
  <c r="E47" i="1" s="1"/>
  <c r="I46" i="1"/>
  <c r="E46" i="1" s="1"/>
  <c r="I45" i="1"/>
  <c r="E45" i="1" s="1"/>
  <c r="I24" i="1"/>
  <c r="E24" i="1" s="1"/>
  <c r="I23" i="1"/>
  <c r="E23" i="1" s="1"/>
  <c r="I22" i="1"/>
  <c r="E22" i="1" s="1"/>
  <c r="I21" i="1"/>
  <c r="E21" i="1" s="1"/>
  <c r="I36" i="1"/>
  <c r="E36" i="1" s="1"/>
  <c r="I35" i="1"/>
  <c r="E35" i="1" s="1"/>
  <c r="I34" i="1"/>
  <c r="E34" i="1" s="1"/>
  <c r="I33" i="1"/>
  <c r="E33" i="1" s="1"/>
  <c r="I55" i="1"/>
  <c r="E55" i="1" s="1"/>
  <c r="I56" i="1"/>
  <c r="E56" i="1" s="1"/>
  <c r="I19" i="1"/>
  <c r="E19" i="1" s="1"/>
  <c r="I20" i="1"/>
  <c r="E20" i="1" s="1"/>
  <c r="I43" i="1"/>
  <c r="E43" i="1" s="1"/>
  <c r="I44" i="1"/>
  <c r="E44" i="1" s="1"/>
  <c r="I31" i="1"/>
  <c r="E31" i="1" s="1"/>
  <c r="I32" i="1"/>
  <c r="E32" i="1" s="1"/>
  <c r="I18" i="1"/>
  <c r="E18" i="1" s="1"/>
  <c r="I17" i="1"/>
  <c r="E17" i="1" s="1"/>
  <c r="I30" i="1"/>
  <c r="E30" i="1" s="1"/>
  <c r="I29" i="1"/>
  <c r="E29" i="1" s="1"/>
  <c r="I42" i="1"/>
  <c r="E42" i="1" s="1"/>
  <c r="I41" i="1"/>
  <c r="E41" i="1" s="1"/>
  <c r="I53" i="1"/>
  <c r="E53" i="1" s="1"/>
  <c r="I54" i="1"/>
  <c r="E54" i="1" s="1"/>
  <c r="Q3" i="2"/>
  <c r="P3" i="2"/>
</calcChain>
</file>

<file path=xl/sharedStrings.xml><?xml version="1.0" encoding="utf-8"?>
<sst xmlns="http://schemas.openxmlformats.org/spreadsheetml/2006/main" count="923" uniqueCount="133">
  <si>
    <t>~ 1</t>
  </si>
  <si>
    <t>dist</t>
  </si>
  <si>
    <t>negLL</t>
  </si>
  <si>
    <t>BIC</t>
  </si>
  <si>
    <t>size</t>
  </si>
  <si>
    <t>group</t>
  </si>
  <si>
    <t>n par</t>
  </si>
  <si>
    <t>(Intercept)</t>
  </si>
  <si>
    <t>scale</t>
  </si>
  <si>
    <t>coef</t>
  </si>
  <si>
    <t>gafm</t>
  </si>
  <si>
    <t>Beton</t>
  </si>
  <si>
    <t>sd</t>
  </si>
  <si>
    <t>~ TypeAfloebKode</t>
  </si>
  <si>
    <t>TypeAfloebKodeRain</t>
  </si>
  <si>
    <t>TypeAfloebKodeSewage</t>
  </si>
  <si>
    <t>~ DandasID</t>
  </si>
  <si>
    <t>DandasIDVC</t>
  </si>
  <si>
    <t>~ DandasID + TypeAfloebKode</t>
  </si>
  <si>
    <t>~ DandasID + TypeAfloebKode+ DandasID:TypeAfloebKode</t>
  </si>
  <si>
    <t>DandasIDVC:TypeAfloebKodeRain</t>
  </si>
  <si>
    <t>DandasIDVC:TypeAfloebKodeSewage</t>
  </si>
  <si>
    <t>gph</t>
  </si>
  <si>
    <t>~ DandasID+TypeAfloebKode + nsk(Dimension, knots = c(200,250,300,400,500,600,700,800),intercept = FALSE,trim = 0.05)</t>
  </si>
  <si>
    <t>weib</t>
  </si>
  <si>
    <t>ep</t>
  </si>
  <si>
    <t>DandasIDAV</t>
  </si>
  <si>
    <t>DandasIDAV:TypeAfloebKodeRain</t>
  </si>
  <si>
    <t>DandasIDAV:TypeAfloebKodeSewage</t>
  </si>
  <si>
    <t>Beton.AV.Combined</t>
  </si>
  <si>
    <t>Beton.NF.Combined</t>
  </si>
  <si>
    <t>Beton.VC.Combined</t>
  </si>
  <si>
    <t>Beton.AV.Rain</t>
  </si>
  <si>
    <t>Beton.NF.Rain</t>
  </si>
  <si>
    <t>Beton.VC.Rain</t>
  </si>
  <si>
    <t>Beton.AV.Sewage</t>
  </si>
  <si>
    <t>Beton.NF.Sewage</t>
  </si>
  <si>
    <t>Beton.VC.Sewage</t>
  </si>
  <si>
    <t>total</t>
  </si>
  <si>
    <t>full</t>
  </si>
  <si>
    <t>interaction</t>
  </si>
  <si>
    <t>main eff</t>
  </si>
  <si>
    <t>Dim_9_200</t>
  </si>
  <si>
    <t>Dim_9_250</t>
  </si>
  <si>
    <t>Dim_9_300</t>
  </si>
  <si>
    <t>Dim_9_400</t>
  </si>
  <si>
    <t>Dim_9_500</t>
  </si>
  <si>
    <t>Dim_9_600</t>
  </si>
  <si>
    <t>Dim_9_700</t>
  </si>
  <si>
    <t>Dim_9_800</t>
  </si>
  <si>
    <t>Dim_9_900</t>
  </si>
  <si>
    <t xml:space="preserve"> </t>
  </si>
  <si>
    <t>~DandasID+TypeAfloebKode+ sqrt(Laengde)</t>
  </si>
  <si>
    <t>par</t>
  </si>
  <si>
    <t>sqrt(Laengde)</t>
  </si>
  <si>
    <t xml:space="preserve">                                nsk(Laengde, knots = quantile(Beton$Laengde,(1:9/10)*0.95),</t>
  </si>
  <si>
    <t>sqrt(Laengde2)</t>
  </si>
  <si>
    <t>Dim_less200TRUE</t>
  </si>
  <si>
    <t>Dim_over900TRUE</t>
  </si>
  <si>
    <t>~DandasID+TypeAfloebKode + sqrt(Laengde2) + Laengde_out+ Dim_less200 + Dim_over900</t>
  </si>
  <si>
    <t>BrierScore</t>
  </si>
  <si>
    <t>conv</t>
  </si>
  <si>
    <t>Laengde_over80</t>
  </si>
  <si>
    <t>log(Laengde)</t>
  </si>
  <si>
    <t>~DandasID+TypeAfloebKode+ sqrt(Laengde2) + Laengde_over80</t>
  </si>
  <si>
    <t>~DandasID+TypeAfloebKode+ log(Laengde2) + Laengde_over80</t>
  </si>
  <si>
    <t>~(DandasID+TypeAfloebKode)*(sqrt(Laengde2)+ Laengde_over80)</t>
  </si>
  <si>
    <t>DandasIDAV:sqrt(Laengde2)</t>
  </si>
  <si>
    <t>DandasIDVC:sqrt(Laengde2)</t>
  </si>
  <si>
    <t>DandasIDAV:Laengde_over80</t>
  </si>
  <si>
    <t>DandasIDVC:Laengde_over80</t>
  </si>
  <si>
    <t>TypeAfloebKodeRain:sqrt(Laengde2)</t>
  </si>
  <si>
    <t>TypeAfloebKodeSewage:sqrt(Laengde2)</t>
  </si>
  <si>
    <t>TypeAfloebKodeRain:Laengde_over80</t>
  </si>
  <si>
    <t>TypeAfloebKodeSewage:Laengde_over80</t>
  </si>
  <si>
    <t>Log_Laengde2</t>
  </si>
  <si>
    <t>~DandasID+TypeAfloebKode+Log_Laengde2+ Laengde_over80 + Dim_less200 + Dim_over900</t>
  </si>
  <si>
    <t>~DandasID+TypeAfloebKode+nsk(Laengde, df = 10,intercept = FALSE)</t>
  </si>
  <si>
    <t>Laen_spl_10_11.85</t>
  </si>
  <si>
    <t>Laen_spl_10_21.07</t>
  </si>
  <si>
    <t>Laen_spl_10_29.41</t>
  </si>
  <si>
    <t>Laen_spl_10_35.97</t>
  </si>
  <si>
    <t>Laen_spl_10_42.03</t>
  </si>
  <si>
    <t>Laen_spl_10_48.18</t>
  </si>
  <si>
    <t>Laen_spl_10_53.62</t>
  </si>
  <si>
    <t>Laen_spl_10_60.41</t>
  </si>
  <si>
    <t>Laen_spl_10_70.31</t>
  </si>
  <si>
    <t>Laen_spl_10_593.84</t>
  </si>
  <si>
    <t>~(DandasID+TypeAfloebKode)*(Log_Laengde2+ Laengde_over80)</t>
  </si>
  <si>
    <t>DandasIDAV:Log_Laengde2</t>
  </si>
  <si>
    <t>DandasIDVC:Log_Laengde2</t>
  </si>
  <si>
    <t>TypeAfloebKodeRain:Log_Laengde2</t>
  </si>
  <si>
    <t>TypeAfloebKodeSewage:Log_Laengde2</t>
  </si>
  <si>
    <t xml:space="preserve">                                    Boundary.knots = c(150,2800), intercept = FALSE)</t>
  </si>
  <si>
    <t xml:space="preserve">                               </t>
  </si>
  <si>
    <t>DandasID+TypeAfloebKode+ Log_Laengde2 + Laengde_over80+nsk(Dimension, knots = c(200,250,300,400,500,600,700,800,900),Boundary.knots = c(150,2800), intercept = FALSE)</t>
  </si>
  <si>
    <t>Dim_spl_10_200</t>
  </si>
  <si>
    <t>Dim_spl_10_250</t>
  </si>
  <si>
    <t>Dim_spl_10_300</t>
  </si>
  <si>
    <t>Dim_spl_10_400</t>
  </si>
  <si>
    <t>Dim_spl_10_500</t>
  </si>
  <si>
    <t>Dim_spl_10_600</t>
  </si>
  <si>
    <t>Dim_spl_10_700</t>
  </si>
  <si>
    <t>Dim_spl_10_800</t>
  </si>
  <si>
    <t>Dim_spl_10_900</t>
  </si>
  <si>
    <t>Dim_spl_10_2800</t>
  </si>
  <si>
    <t>DandasID+TypeAfloebKode+ sqrt(Laengde2) + Laengde_over80+nsk(Dimension, knots = c(200,250,300,400,500,600,700,800,900),Boundary.knots = c(150,2800), intercept = FALSE)</t>
  </si>
  <si>
    <t>DandasID+TypeAfloebKode+ log(Laengde)</t>
  </si>
  <si>
    <t>~(DandasID+TypeAfloebKode+ Log_Laengde2 + Laengde_over80)*( Dim_less200 + Dim_over900)</t>
  </si>
  <si>
    <t>DandasIDAV:Dim_less200TRUE</t>
  </si>
  <si>
    <t>DandasIDVC:Dim_less200TRUE</t>
  </si>
  <si>
    <t>DandasIDAV:Dim_over900TRUE</t>
  </si>
  <si>
    <t>DandasIDVC:Dim_over900TRUE</t>
  </si>
  <si>
    <t>TypeAfloebKodeRain:Dim_less200TRUE</t>
  </si>
  <si>
    <t>TypeAfloebKodeSewage:Dim_less200TRUE</t>
  </si>
  <si>
    <t>TypeAfloebKodeRain:Dim_over900TRUE</t>
  </si>
  <si>
    <t>TypeAfloebKodeSewage:Dim_over900TRUE</t>
  </si>
  <si>
    <t>Log_Laengde2:Dim_less200TRUE</t>
  </si>
  <si>
    <t>Log_Laengde2:Dim_over900TRUE</t>
  </si>
  <si>
    <t>Laengde_over80:Dim_less200TRUE</t>
  </si>
  <si>
    <t>Laengde_over80:Dim_over900TRUE</t>
  </si>
  <si>
    <t>~(DandasID+TypeAfloebKode+ Log_Laengde2 + Laengde_over80+ Dim_less200 + Dim_over900 + Dybde_weird + nsk(Dybde2, df = 10, intercept = FALSE))</t>
  </si>
  <si>
    <t>Dybde_weirdTRUE</t>
  </si>
  <si>
    <t>Dybde_spl_10_1.145</t>
  </si>
  <si>
    <t>Dybde_spl_10_1.645</t>
  </si>
  <si>
    <t>Dybde_spl_10_1.935</t>
  </si>
  <si>
    <t>Dybde_spl_10_2.165</t>
  </si>
  <si>
    <t>Dybde_spl_10_2.395</t>
  </si>
  <si>
    <t>Dybde_spl_10_2.62</t>
  </si>
  <si>
    <t>Dybde_spl_10_2.895</t>
  </si>
  <si>
    <t>Dybde_spl_10_3.24</t>
  </si>
  <si>
    <t>Dybde_spl_10_3.77</t>
  </si>
  <si>
    <t>Dybde_spl_10_14.905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</si>
</sst>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228"/>
  <sheetViews>
    <sheetView tabSelected="1" topLeftCell="A55" zoomScaleNormal="100" workbookViewId="0">
      <selection activeCell="L25" sqref="L25"/>
    </sheetView>
  </sheetViews>
  <sheetFormatPr defaultColWidth="5.7109375" defaultRowHeight="17.25" customHeight="1" x14ac:dyDescent="0.25"/>
  <cols>
    <col min="2" max="2" width="6.140625" customWidth="1"/>
    <col min="3" max="3" width="5.42578125" bestFit="1" customWidth="1"/>
    <col min="4" max="6" width="12" bestFit="1" customWidth="1"/>
    <col min="7" max="7" width="6" bestFit="1" customWidth="1"/>
    <col min="8" max="8" width="6.140625" bestFit="1" customWidth="1"/>
    <col min="9" max="9" width="5.5703125" bestFit="1" customWidth="1"/>
    <col min="10" max="10" width="12" bestFit="1" customWidth="1"/>
    <col min="11" max="11" width="19.28515625" bestFit="1" customWidth="1"/>
    <col min="12" max="12" width="22" bestFit="1" customWidth="1"/>
    <col min="13" max="13" width="19.28515625" bestFit="1" customWidth="1"/>
    <col min="14" max="14" width="22" bestFit="1" customWidth="1"/>
    <col min="15" max="16" width="31.28515625" bestFit="1" customWidth="1"/>
    <col min="17" max="18" width="34" bestFit="1" customWidth="1"/>
    <col min="19" max="19" width="28.85546875" bestFit="1" customWidth="1"/>
    <col min="20" max="20" width="30" bestFit="1" customWidth="1"/>
    <col min="21" max="21" width="33.42578125" bestFit="1" customWidth="1"/>
    <col min="22" max="22" width="36.140625" bestFit="1" customWidth="1"/>
    <col min="23" max="23" width="34.28515625" bestFit="1" customWidth="1"/>
    <col min="24" max="24" width="36.85546875" bestFit="1" customWidth="1"/>
    <col min="25" max="26" width="23.7109375" bestFit="1" customWidth="1"/>
    <col min="27" max="27" width="23.140625" bestFit="1" customWidth="1"/>
    <col min="28" max="28" width="19.85546875" bestFit="1" customWidth="1"/>
    <col min="29" max="30" width="23.140625" bestFit="1" customWidth="1"/>
    <col min="31" max="31" width="12" bestFit="1" customWidth="1"/>
  </cols>
  <sheetData>
    <row r="2" spans="2:13" ht="17.25" customHeight="1" x14ac:dyDescent="0.25">
      <c r="B2" t="s">
        <v>0</v>
      </c>
    </row>
    <row r="4" spans="2:13" ht="17.25" customHeight="1" x14ac:dyDescent="0.25">
      <c r="C4" t="s">
        <v>1</v>
      </c>
      <c r="D4" t="s">
        <v>2</v>
      </c>
      <c r="E4" t="s">
        <v>3</v>
      </c>
      <c r="F4" t="s">
        <v>60</v>
      </c>
      <c r="G4" t="s">
        <v>4</v>
      </c>
      <c r="H4" t="s">
        <v>5</v>
      </c>
      <c r="I4" t="s">
        <v>6</v>
      </c>
      <c r="J4" t="s">
        <v>7</v>
      </c>
      <c r="K4" t="s">
        <v>8</v>
      </c>
    </row>
    <row r="5" spans="2:13" ht="17.25" customHeight="1" x14ac:dyDescent="0.25">
      <c r="B5" t="s">
        <v>9</v>
      </c>
      <c r="C5" t="s">
        <v>10</v>
      </c>
      <c r="D5">
        <v>33448.143826303203</v>
      </c>
      <c r="E5">
        <f t="shared" ref="E5:E12" si="0">I5*LN(G5)+2*D5</f>
        <v>66918.375703059937</v>
      </c>
      <c r="F5">
        <v>6.1543285944860804</v>
      </c>
      <c r="G5">
        <v>62569</v>
      </c>
      <c r="H5" t="s">
        <v>11</v>
      </c>
      <c r="I5">
        <f t="shared" ref="I5:I12" si="1">COUNTA(J5:BQ5)</f>
        <v>2</v>
      </c>
      <c r="J5">
        <v>3.5920061892795498</v>
      </c>
      <c r="K5">
        <v>10.7894509159281</v>
      </c>
    </row>
    <row r="6" spans="2:13" ht="17.25" customHeight="1" x14ac:dyDescent="0.25">
      <c r="B6" t="s">
        <v>12</v>
      </c>
      <c r="C6" t="s">
        <v>10</v>
      </c>
      <c r="D6">
        <v>33448.143826303203</v>
      </c>
      <c r="E6">
        <f t="shared" si="0"/>
        <v>66918.375703059937</v>
      </c>
      <c r="F6">
        <v>6.1543285944860804</v>
      </c>
      <c r="G6">
        <v>62569</v>
      </c>
      <c r="H6" t="s">
        <v>11</v>
      </c>
      <c r="I6">
        <f t="shared" si="1"/>
        <v>2</v>
      </c>
      <c r="J6">
        <v>2.1269887013442498E-2</v>
      </c>
      <c r="K6">
        <v>0.45852204605462099</v>
      </c>
    </row>
    <row r="7" spans="2:13" ht="17.25" customHeight="1" x14ac:dyDescent="0.25">
      <c r="B7" t="s">
        <v>9</v>
      </c>
      <c r="C7" t="s">
        <v>22</v>
      </c>
      <c r="D7">
        <v>33448.143826334701</v>
      </c>
      <c r="E7">
        <f t="shared" si="0"/>
        <v>66918.375703122932</v>
      </c>
      <c r="F7">
        <v>6.1543178012714899</v>
      </c>
      <c r="G7">
        <v>62569</v>
      </c>
      <c r="H7" t="s">
        <v>11</v>
      </c>
      <c r="I7">
        <f t="shared" si="1"/>
        <v>2</v>
      </c>
      <c r="J7">
        <v>2.3785772778194798</v>
      </c>
      <c r="K7">
        <v>36.3066799919158</v>
      </c>
    </row>
    <row r="8" spans="2:13" ht="17.25" customHeight="1" x14ac:dyDescent="0.25">
      <c r="B8" t="s">
        <v>12</v>
      </c>
      <c r="C8" t="s">
        <v>22</v>
      </c>
      <c r="D8">
        <v>33448.143826334701</v>
      </c>
      <c r="E8">
        <f t="shared" si="0"/>
        <v>66918.375703122932</v>
      </c>
      <c r="F8">
        <v>6.1543178012714899</v>
      </c>
      <c r="G8">
        <v>62569</v>
      </c>
      <c r="H8" t="s">
        <v>11</v>
      </c>
      <c r="I8">
        <f t="shared" si="1"/>
        <v>2</v>
      </c>
      <c r="J8">
        <v>4.2496811661880601E-2</v>
      </c>
      <c r="K8">
        <v>0.77222843430614396</v>
      </c>
    </row>
    <row r="9" spans="2:13" ht="17.25" customHeight="1" x14ac:dyDescent="0.25">
      <c r="B9" t="s">
        <v>9</v>
      </c>
      <c r="C9" t="s">
        <v>24</v>
      </c>
      <c r="D9">
        <v>33492.021788068203</v>
      </c>
      <c r="E9">
        <f t="shared" si="0"/>
        <v>67006.131626589937</v>
      </c>
      <c r="F9">
        <v>6.49796669749984</v>
      </c>
      <c r="G9">
        <v>62569</v>
      </c>
      <c r="H9" t="s">
        <v>11</v>
      </c>
      <c r="I9">
        <f t="shared" si="1"/>
        <v>2</v>
      </c>
      <c r="J9">
        <v>4.6002172739883802</v>
      </c>
      <c r="K9">
        <v>0.55799001226386002</v>
      </c>
    </row>
    <row r="10" spans="2:13" ht="17.25" customHeight="1" x14ac:dyDescent="0.25">
      <c r="B10" t="s">
        <v>12</v>
      </c>
      <c r="C10" t="s">
        <v>24</v>
      </c>
      <c r="D10">
        <v>33492.021788068203</v>
      </c>
      <c r="E10">
        <f t="shared" si="0"/>
        <v>67006.131626589937</v>
      </c>
      <c r="F10">
        <v>6.49796669749984</v>
      </c>
      <c r="G10">
        <v>62569</v>
      </c>
      <c r="H10" t="s">
        <v>11</v>
      </c>
      <c r="I10">
        <f t="shared" si="1"/>
        <v>2</v>
      </c>
      <c r="J10">
        <v>9.0209502049153293E-3</v>
      </c>
      <c r="K10">
        <v>6.6078005878770401E-3</v>
      </c>
    </row>
    <row r="11" spans="2:13" ht="17.25" customHeight="1" x14ac:dyDescent="0.25">
      <c r="B11" t="s">
        <v>9</v>
      </c>
      <c r="C11" t="s">
        <v>25</v>
      </c>
      <c r="D11">
        <v>33474.474427088498</v>
      </c>
      <c r="E11">
        <f t="shared" si="0"/>
        <v>66971.036904630528</v>
      </c>
      <c r="F11">
        <v>6.3624879983263698</v>
      </c>
      <c r="G11">
        <v>62569</v>
      </c>
      <c r="H11" t="s">
        <v>11</v>
      </c>
      <c r="I11">
        <f t="shared" si="1"/>
        <v>2</v>
      </c>
      <c r="J11">
        <v>4.7809303340124902</v>
      </c>
      <c r="K11">
        <v>0.62937481504838599</v>
      </c>
    </row>
    <row r="12" spans="2:13" ht="17.25" customHeight="1" x14ac:dyDescent="0.25">
      <c r="B12" t="s">
        <v>12</v>
      </c>
      <c r="C12" t="s">
        <v>25</v>
      </c>
      <c r="D12">
        <v>33474.474427088498</v>
      </c>
      <c r="E12">
        <f t="shared" si="0"/>
        <v>66971.036904630528</v>
      </c>
      <c r="F12">
        <v>6.3624879983263698</v>
      </c>
      <c r="G12">
        <v>62569</v>
      </c>
      <c r="H12" t="s">
        <v>11</v>
      </c>
      <c r="I12">
        <f t="shared" si="1"/>
        <v>2</v>
      </c>
      <c r="J12">
        <v>1.0100705715173901E-2</v>
      </c>
      <c r="K12">
        <v>7.2850996528291403E-3</v>
      </c>
    </row>
    <row r="14" spans="2:13" ht="17.25" customHeight="1" x14ac:dyDescent="0.25">
      <c r="B14" t="s">
        <v>13</v>
      </c>
    </row>
    <row r="16" spans="2:13" ht="17.25" customHeight="1" x14ac:dyDescent="0.25">
      <c r="C16" t="s">
        <v>1</v>
      </c>
      <c r="D16" t="s">
        <v>2</v>
      </c>
      <c r="E16" t="s">
        <v>3</v>
      </c>
      <c r="F16" t="s">
        <v>60</v>
      </c>
      <c r="G16" t="s">
        <v>4</v>
      </c>
      <c r="H16" t="s">
        <v>5</v>
      </c>
      <c r="I16" t="s">
        <v>6</v>
      </c>
      <c r="J16" t="s">
        <v>7</v>
      </c>
      <c r="K16" t="s">
        <v>14</v>
      </c>
      <c r="L16" t="s">
        <v>15</v>
      </c>
      <c r="M16" t="s">
        <v>8</v>
      </c>
    </row>
    <row r="17" spans="2:13" ht="17.25" customHeight="1" x14ac:dyDescent="0.25">
      <c r="B17" t="s">
        <v>9</v>
      </c>
      <c r="C17" t="s">
        <v>10</v>
      </c>
      <c r="D17">
        <v>33309.525031871999</v>
      </c>
      <c r="E17">
        <f t="shared" ref="E17:E24" si="2">I17*LN(G17)+2*D17</f>
        <v>66663.22616465106</v>
      </c>
      <c r="F17">
        <v>5.8558129275750099</v>
      </c>
      <c r="G17">
        <v>62569</v>
      </c>
      <c r="H17" t="s">
        <v>11</v>
      </c>
      <c r="I17">
        <f>COUNTA(J17:BQ17)</f>
        <v>4</v>
      </c>
      <c r="J17">
        <v>3.5140135476835899</v>
      </c>
      <c r="K17">
        <v>-0.15284449156806901</v>
      </c>
      <c r="L17">
        <v>-0.12583161209999699</v>
      </c>
      <c r="M17">
        <v>14.3231776880609</v>
      </c>
    </row>
    <row r="18" spans="2:13" ht="17.25" customHeight="1" x14ac:dyDescent="0.25">
      <c r="B18" t="s">
        <v>12</v>
      </c>
      <c r="C18" t="s">
        <v>10</v>
      </c>
      <c r="D18">
        <v>33309.525031871999</v>
      </c>
      <c r="E18">
        <f t="shared" si="2"/>
        <v>66663.22616465106</v>
      </c>
      <c r="F18">
        <v>5.8558129275750099</v>
      </c>
      <c r="G18">
        <v>62569</v>
      </c>
      <c r="H18" t="s">
        <v>11</v>
      </c>
      <c r="I18">
        <f>COUNTA(J18:BQ18)</f>
        <v>4</v>
      </c>
      <c r="J18">
        <v>1.94833477070766E-2</v>
      </c>
      <c r="K18">
        <v>9.0579072257883208E-3</v>
      </c>
      <c r="L18">
        <v>1.13409317070226E-2</v>
      </c>
      <c r="M18">
        <v>0.61717276158077805</v>
      </c>
    </row>
    <row r="19" spans="2:13" ht="17.25" customHeight="1" x14ac:dyDescent="0.25">
      <c r="B19" t="s">
        <v>9</v>
      </c>
      <c r="C19" t="s">
        <v>22</v>
      </c>
      <c r="D19">
        <v>33318.765608132897</v>
      </c>
      <c r="E19">
        <f t="shared" si="2"/>
        <v>66681.707317172855</v>
      </c>
      <c r="F19">
        <v>5.8536351045125903</v>
      </c>
      <c r="G19">
        <v>62569</v>
      </c>
      <c r="H19" t="s">
        <v>11</v>
      </c>
      <c r="I19">
        <f t="shared" ref="I19:I24" si="3">COUNTA(J19:BQ19)</f>
        <v>4</v>
      </c>
      <c r="J19">
        <v>2.7790880110186502</v>
      </c>
      <c r="K19">
        <v>-0.323810066731545</v>
      </c>
      <c r="L19">
        <v>-0.23899590895026501</v>
      </c>
      <c r="M19">
        <v>31.841180292232199</v>
      </c>
    </row>
    <row r="20" spans="2:13" ht="17.25" customHeight="1" x14ac:dyDescent="0.25">
      <c r="B20" t="s">
        <v>12</v>
      </c>
      <c r="C20" t="s">
        <v>22</v>
      </c>
      <c r="D20">
        <v>33318.765608132897</v>
      </c>
      <c r="E20">
        <f t="shared" si="2"/>
        <v>66681.707317172855</v>
      </c>
      <c r="F20">
        <v>5.8536351045125903</v>
      </c>
      <c r="G20">
        <v>62569</v>
      </c>
      <c r="H20" t="s">
        <v>11</v>
      </c>
      <c r="I20">
        <f t="shared" si="3"/>
        <v>4</v>
      </c>
      <c r="J20">
        <v>4.76997672210294E-2</v>
      </c>
      <c r="K20">
        <v>2.07081205240233E-2</v>
      </c>
      <c r="L20">
        <v>2.4487476802919201E-2</v>
      </c>
      <c r="M20">
        <v>0.64050561981240495</v>
      </c>
    </row>
    <row r="21" spans="2:13" ht="17.25" customHeight="1" x14ac:dyDescent="0.25">
      <c r="B21" t="s">
        <v>9</v>
      </c>
      <c r="C21" t="s">
        <v>24</v>
      </c>
      <c r="E21">
        <f t="shared" si="2"/>
        <v>0</v>
      </c>
      <c r="G21">
        <v>62569</v>
      </c>
      <c r="H21" t="s">
        <v>11</v>
      </c>
      <c r="I21">
        <f t="shared" si="3"/>
        <v>0</v>
      </c>
    </row>
    <row r="22" spans="2:13" ht="17.25" customHeight="1" x14ac:dyDescent="0.25">
      <c r="B22" t="s">
        <v>12</v>
      </c>
      <c r="C22" t="s">
        <v>24</v>
      </c>
      <c r="E22">
        <f t="shared" si="2"/>
        <v>0</v>
      </c>
      <c r="G22">
        <v>62569</v>
      </c>
      <c r="H22" t="s">
        <v>11</v>
      </c>
      <c r="I22">
        <f t="shared" si="3"/>
        <v>0</v>
      </c>
    </row>
    <row r="23" spans="2:13" ht="17.25" customHeight="1" x14ac:dyDescent="0.25">
      <c r="B23" t="s">
        <v>9</v>
      </c>
      <c r="C23" t="s">
        <v>25</v>
      </c>
      <c r="E23">
        <f t="shared" si="2"/>
        <v>0</v>
      </c>
      <c r="G23">
        <v>62569</v>
      </c>
      <c r="H23" t="s">
        <v>11</v>
      </c>
      <c r="I23">
        <f t="shared" si="3"/>
        <v>0</v>
      </c>
    </row>
    <row r="24" spans="2:13" ht="17.25" customHeight="1" x14ac:dyDescent="0.25">
      <c r="B24" t="s">
        <v>12</v>
      </c>
      <c r="C24" t="s">
        <v>25</v>
      </c>
      <c r="E24">
        <f t="shared" si="2"/>
        <v>0</v>
      </c>
      <c r="G24">
        <v>62569</v>
      </c>
      <c r="H24" t="s">
        <v>11</v>
      </c>
      <c r="I24">
        <f t="shared" si="3"/>
        <v>0</v>
      </c>
    </row>
    <row r="26" spans="2:13" ht="17.25" customHeight="1" x14ac:dyDescent="0.25">
      <c r="B26" t="s">
        <v>16</v>
      </c>
    </row>
    <row r="28" spans="2:13" ht="17.25" customHeight="1" x14ac:dyDescent="0.25">
      <c r="C28" t="s">
        <v>1</v>
      </c>
      <c r="D28" t="s">
        <v>2</v>
      </c>
      <c r="E28" t="s">
        <v>3</v>
      </c>
      <c r="G28" t="s">
        <v>4</v>
      </c>
      <c r="H28" t="s">
        <v>5</v>
      </c>
      <c r="I28" t="s">
        <v>6</v>
      </c>
    </row>
    <row r="29" spans="2:13" ht="17.25" customHeight="1" x14ac:dyDescent="0.25">
      <c r="B29" t="s">
        <v>9</v>
      </c>
      <c r="C29" t="s">
        <v>10</v>
      </c>
      <c r="E29">
        <f t="shared" ref="E29:E36" si="4">I29*LN(G29)+2*D29</f>
        <v>0</v>
      </c>
      <c r="G29">
        <v>62569</v>
      </c>
      <c r="H29" t="s">
        <v>11</v>
      </c>
      <c r="I29">
        <f>COUNTA(J29:BQ29)</f>
        <v>0</v>
      </c>
    </row>
    <row r="30" spans="2:13" ht="17.25" customHeight="1" x14ac:dyDescent="0.25">
      <c r="B30" t="s">
        <v>12</v>
      </c>
      <c r="C30" t="s">
        <v>10</v>
      </c>
      <c r="E30">
        <f t="shared" si="4"/>
        <v>0</v>
      </c>
      <c r="G30">
        <v>62569</v>
      </c>
      <c r="H30" t="s">
        <v>11</v>
      </c>
      <c r="I30">
        <f>COUNTA(J30:BQ30)</f>
        <v>0</v>
      </c>
    </row>
    <row r="31" spans="2:13" ht="17.25" customHeight="1" x14ac:dyDescent="0.25">
      <c r="B31" t="s">
        <v>9</v>
      </c>
      <c r="C31" t="s">
        <v>22</v>
      </c>
      <c r="E31">
        <f t="shared" si="4"/>
        <v>0</v>
      </c>
      <c r="G31">
        <v>62569</v>
      </c>
      <c r="H31" t="s">
        <v>11</v>
      </c>
      <c r="I31">
        <f t="shared" ref="I31:I36" si="5">COUNTA(J31:BQ31)</f>
        <v>0</v>
      </c>
    </row>
    <row r="32" spans="2:13" ht="17.25" customHeight="1" x14ac:dyDescent="0.25">
      <c r="B32" t="s">
        <v>12</v>
      </c>
      <c r="C32" t="s">
        <v>22</v>
      </c>
      <c r="E32">
        <f t="shared" si="4"/>
        <v>0</v>
      </c>
      <c r="G32">
        <v>62569</v>
      </c>
      <c r="H32" t="s">
        <v>11</v>
      </c>
      <c r="I32">
        <f t="shared" si="5"/>
        <v>0</v>
      </c>
    </row>
    <row r="33" spans="2:15" ht="17.25" customHeight="1" x14ac:dyDescent="0.25">
      <c r="B33" t="s">
        <v>9</v>
      </c>
      <c r="C33" t="s">
        <v>24</v>
      </c>
      <c r="E33">
        <f t="shared" si="4"/>
        <v>0</v>
      </c>
      <c r="G33">
        <v>62569</v>
      </c>
      <c r="H33" t="s">
        <v>11</v>
      </c>
      <c r="I33">
        <f t="shared" si="5"/>
        <v>0</v>
      </c>
    </row>
    <row r="34" spans="2:15" ht="17.25" customHeight="1" x14ac:dyDescent="0.25">
      <c r="B34" t="s">
        <v>12</v>
      </c>
      <c r="C34" t="s">
        <v>24</v>
      </c>
      <c r="E34">
        <f t="shared" si="4"/>
        <v>0</v>
      </c>
      <c r="G34">
        <v>62569</v>
      </c>
      <c r="H34" t="s">
        <v>11</v>
      </c>
      <c r="I34">
        <f t="shared" si="5"/>
        <v>0</v>
      </c>
    </row>
    <row r="35" spans="2:15" ht="17.25" customHeight="1" x14ac:dyDescent="0.25">
      <c r="B35" t="s">
        <v>9</v>
      </c>
      <c r="C35" t="s">
        <v>25</v>
      </c>
      <c r="E35">
        <f t="shared" si="4"/>
        <v>0</v>
      </c>
      <c r="G35">
        <v>62569</v>
      </c>
      <c r="H35" t="s">
        <v>11</v>
      </c>
      <c r="I35">
        <f t="shared" si="5"/>
        <v>0</v>
      </c>
    </row>
    <row r="36" spans="2:15" ht="17.25" customHeight="1" x14ac:dyDescent="0.25">
      <c r="B36" t="s">
        <v>12</v>
      </c>
      <c r="C36" t="s">
        <v>25</v>
      </c>
      <c r="E36">
        <f t="shared" si="4"/>
        <v>0</v>
      </c>
      <c r="G36">
        <v>62569</v>
      </c>
      <c r="H36" t="s">
        <v>11</v>
      </c>
      <c r="I36">
        <f t="shared" si="5"/>
        <v>0</v>
      </c>
    </row>
    <row r="38" spans="2:15" ht="17.25" customHeight="1" x14ac:dyDescent="0.25">
      <c r="B38" t="s">
        <v>18</v>
      </c>
    </row>
    <row r="40" spans="2:15" ht="17.25" customHeight="1" x14ac:dyDescent="0.25">
      <c r="C40" t="s">
        <v>1</v>
      </c>
      <c r="D40" t="s">
        <v>2</v>
      </c>
      <c r="E40" t="s">
        <v>3</v>
      </c>
      <c r="F40" t="s">
        <v>60</v>
      </c>
      <c r="G40" t="s">
        <v>4</v>
      </c>
      <c r="H40" t="s">
        <v>5</v>
      </c>
      <c r="I40" t="s">
        <v>6</v>
      </c>
      <c r="J40" t="s">
        <v>7</v>
      </c>
      <c r="K40" t="s">
        <v>26</v>
      </c>
      <c r="L40" t="s">
        <v>17</v>
      </c>
      <c r="M40" t="s">
        <v>14</v>
      </c>
      <c r="N40" t="s">
        <v>15</v>
      </c>
      <c r="O40" t="s">
        <v>8</v>
      </c>
    </row>
    <row r="41" spans="2:15" ht="17.25" customHeight="1" x14ac:dyDescent="0.25">
      <c r="B41" t="s">
        <v>9</v>
      </c>
      <c r="C41" t="s">
        <v>10</v>
      </c>
      <c r="D41">
        <v>32336.628908332099</v>
      </c>
      <c r="E41">
        <f>I41*LN(G41)+2*D41</f>
        <v>64739.521968024783</v>
      </c>
      <c r="F41">
        <v>5.2639402232063199</v>
      </c>
      <c r="G41">
        <v>62569</v>
      </c>
      <c r="H41" t="s">
        <v>11</v>
      </c>
      <c r="I41">
        <f>COUNTA(J41:BQ41)</f>
        <v>6</v>
      </c>
      <c r="J41">
        <v>3.5049811506800101</v>
      </c>
      <c r="K41">
        <v>-0.100328744011404</v>
      </c>
      <c r="L41">
        <v>-0.34891395704630901</v>
      </c>
      <c r="M41">
        <v>-0.11560294629217401</v>
      </c>
      <c r="N41">
        <v>-0.133669387546001</v>
      </c>
      <c r="O41">
        <v>19.9283781192505</v>
      </c>
    </row>
    <row r="42" spans="2:15" ht="17.25" customHeight="1" x14ac:dyDescent="0.25">
      <c r="B42" t="s">
        <v>12</v>
      </c>
      <c r="C42" t="s">
        <v>10</v>
      </c>
      <c r="D42">
        <v>32336.628908332099</v>
      </c>
      <c r="E42">
        <f t="shared" ref="E42:E48" si="6">I42*LN(G42)+2*D42</f>
        <v>64739.521968024783</v>
      </c>
      <c r="F42">
        <v>5.2639402232063199</v>
      </c>
      <c r="G42">
        <v>62569</v>
      </c>
      <c r="H42" t="s">
        <v>11</v>
      </c>
      <c r="I42">
        <f>COUNTA(J42:BQ42)</f>
        <v>6</v>
      </c>
      <c r="J42">
        <v>1.8215859548335201E-2</v>
      </c>
      <c r="K42">
        <v>1.12028006941243E-2</v>
      </c>
      <c r="L42">
        <v>8.4024641471170704E-3</v>
      </c>
      <c r="M42">
        <v>8.2909235974615893E-3</v>
      </c>
      <c r="N42">
        <v>1.0296724044512999E-2</v>
      </c>
      <c r="O42">
        <v>0.79639118426949096</v>
      </c>
    </row>
    <row r="43" spans="2:15" ht="17.25" customHeight="1" x14ac:dyDescent="0.25">
      <c r="B43" t="s">
        <v>9</v>
      </c>
      <c r="C43" t="s">
        <v>22</v>
      </c>
      <c r="D43">
        <v>32523.0479075486</v>
      </c>
      <c r="E43">
        <f t="shared" si="6"/>
        <v>65112.359966457785</v>
      </c>
      <c r="F43">
        <v>5.1383630315632196</v>
      </c>
      <c r="G43">
        <v>62569</v>
      </c>
      <c r="H43" t="s">
        <v>11</v>
      </c>
      <c r="I43">
        <f t="shared" ref="I43:I48" si="7">COUNTA(J43:BQ43)</f>
        <v>6</v>
      </c>
      <c r="J43">
        <v>3.5413364119329902</v>
      </c>
      <c r="K43">
        <v>-0.23303610592523299</v>
      </c>
      <c r="L43">
        <v>-0.77491881042622202</v>
      </c>
      <c r="M43">
        <v>-0.30360329077130199</v>
      </c>
      <c r="N43">
        <v>-0.281095587746308</v>
      </c>
      <c r="O43">
        <v>26.282525421416501</v>
      </c>
    </row>
    <row r="44" spans="2:15" ht="17.25" customHeight="1" x14ac:dyDescent="0.25">
      <c r="B44" t="s">
        <v>12</v>
      </c>
      <c r="C44" t="s">
        <v>22</v>
      </c>
      <c r="D44">
        <v>32523.0479075486</v>
      </c>
      <c r="E44">
        <f t="shared" si="6"/>
        <v>65112.359966457785</v>
      </c>
      <c r="F44">
        <v>5.1383630315632196</v>
      </c>
      <c r="G44">
        <v>62569</v>
      </c>
      <c r="H44" t="s">
        <v>11</v>
      </c>
      <c r="I44">
        <f t="shared" si="7"/>
        <v>6</v>
      </c>
      <c r="J44">
        <v>4.8652688404163501E-2</v>
      </c>
      <c r="K44">
        <v>2.5782371272196899E-2</v>
      </c>
      <c r="L44">
        <v>1.9619145572015301E-2</v>
      </c>
      <c r="M44">
        <v>2.12423713538707E-2</v>
      </c>
      <c r="N44">
        <v>2.5281437023485901E-2</v>
      </c>
      <c r="O44">
        <v>0.44352170428161802</v>
      </c>
    </row>
    <row r="45" spans="2:15" ht="17.25" customHeight="1" x14ac:dyDescent="0.25">
      <c r="B45" t="s">
        <v>9</v>
      </c>
      <c r="C45" t="s">
        <v>24</v>
      </c>
      <c r="D45">
        <v>32631.946174316599</v>
      </c>
      <c r="E45">
        <f t="shared" si="6"/>
        <v>65330.156499993784</v>
      </c>
      <c r="F45">
        <v>5.5522944947764303</v>
      </c>
      <c r="G45">
        <v>62569</v>
      </c>
      <c r="H45" t="s">
        <v>11</v>
      </c>
      <c r="I45">
        <f t="shared" si="7"/>
        <v>6</v>
      </c>
      <c r="J45">
        <v>4.7012211077808299</v>
      </c>
      <c r="K45">
        <v>-0.104720660169228</v>
      </c>
      <c r="L45">
        <v>-0.35287901035181901</v>
      </c>
      <c r="M45">
        <v>-0.122718183795175</v>
      </c>
      <c r="N45">
        <v>-0.104613096602831</v>
      </c>
      <c r="O45">
        <v>0.47083070664543403</v>
      </c>
    </row>
    <row r="46" spans="2:15" ht="17.25" customHeight="1" x14ac:dyDescent="0.25">
      <c r="B46" t="s">
        <v>12</v>
      </c>
      <c r="C46" t="s">
        <v>24</v>
      </c>
      <c r="D46">
        <v>32631.946174316599</v>
      </c>
      <c r="E46">
        <f t="shared" si="6"/>
        <v>65330.156499993784</v>
      </c>
      <c r="F46">
        <v>5.5522944947764303</v>
      </c>
      <c r="G46">
        <v>62569</v>
      </c>
      <c r="H46" t="s">
        <v>11</v>
      </c>
      <c r="I46">
        <f t="shared" si="7"/>
        <v>6</v>
      </c>
      <c r="J46">
        <v>9.7025305344573508E-3</v>
      </c>
      <c r="K46">
        <v>1.22479521061391E-2</v>
      </c>
      <c r="L46">
        <v>9.1397061892604207E-3</v>
      </c>
      <c r="M46">
        <v>9.5417443055897007E-3</v>
      </c>
      <c r="N46">
        <v>1.14138161349225E-2</v>
      </c>
      <c r="O46">
        <v>5.5603188987125903E-3</v>
      </c>
    </row>
    <row r="47" spans="2:15" ht="17.25" customHeight="1" x14ac:dyDescent="0.25">
      <c r="B47" t="s">
        <v>9</v>
      </c>
      <c r="C47" t="s">
        <v>25</v>
      </c>
      <c r="D47">
        <v>32528.992485166698</v>
      </c>
      <c r="E47">
        <f t="shared" si="6"/>
        <v>65124.249121693982</v>
      </c>
      <c r="F47">
        <v>5.4143905715127998</v>
      </c>
      <c r="G47">
        <v>62569</v>
      </c>
      <c r="H47" t="s">
        <v>11</v>
      </c>
      <c r="I47">
        <f t="shared" si="7"/>
        <v>6</v>
      </c>
      <c r="J47">
        <v>4.8607725763908602</v>
      </c>
      <c r="K47">
        <v>-0.105805811837084</v>
      </c>
      <c r="L47">
        <v>-0.35806753734038199</v>
      </c>
      <c r="M47">
        <v>-0.116421153010274</v>
      </c>
      <c r="N47">
        <v>-0.11087998507218</v>
      </c>
      <c r="O47">
        <v>0.53461451504897195</v>
      </c>
    </row>
    <row r="48" spans="2:15" ht="17.25" customHeight="1" x14ac:dyDescent="0.25">
      <c r="B48" t="s">
        <v>12</v>
      </c>
      <c r="C48" t="s">
        <v>25</v>
      </c>
      <c r="D48">
        <v>32528.992485166698</v>
      </c>
      <c r="E48">
        <f t="shared" si="6"/>
        <v>65124.249121693982</v>
      </c>
      <c r="F48">
        <v>5.4143905715127998</v>
      </c>
      <c r="G48">
        <v>62569</v>
      </c>
      <c r="H48" t="s">
        <v>11</v>
      </c>
      <c r="I48">
        <f t="shared" si="7"/>
        <v>6</v>
      </c>
      <c r="J48">
        <v>1.04921473103413E-2</v>
      </c>
      <c r="K48">
        <v>1.20181641679666E-2</v>
      </c>
      <c r="L48">
        <v>8.9830526573500807E-3</v>
      </c>
      <c r="M48">
        <v>9.1673238308362104E-3</v>
      </c>
      <c r="N48">
        <v>1.1231287505789099E-2</v>
      </c>
      <c r="O48">
        <v>6.0569981385143997E-3</v>
      </c>
    </row>
    <row r="50" spans="2:24" ht="17.25" customHeight="1" x14ac:dyDescent="0.25">
      <c r="B50" t="s">
        <v>19</v>
      </c>
    </row>
    <row r="52" spans="2:24" ht="17.25" customHeight="1" x14ac:dyDescent="0.25">
      <c r="C52" t="s">
        <v>1</v>
      </c>
      <c r="D52" t="s">
        <v>2</v>
      </c>
      <c r="E52" t="s">
        <v>3</v>
      </c>
      <c r="F52" t="s">
        <v>60</v>
      </c>
      <c r="G52" t="s">
        <v>4</v>
      </c>
      <c r="H52" t="s">
        <v>5</v>
      </c>
      <c r="I52" t="s">
        <v>6</v>
      </c>
      <c r="J52" t="s">
        <v>7</v>
      </c>
      <c r="K52" t="s">
        <v>26</v>
      </c>
      <c r="L52" t="s">
        <v>17</v>
      </c>
      <c r="M52" t="s">
        <v>14</v>
      </c>
      <c r="N52" t="s">
        <v>15</v>
      </c>
      <c r="O52" t="s">
        <v>27</v>
      </c>
      <c r="P52" t="s">
        <v>20</v>
      </c>
      <c r="Q52" t="s">
        <v>28</v>
      </c>
      <c r="R52" t="s">
        <v>21</v>
      </c>
      <c r="S52" t="s">
        <v>8</v>
      </c>
    </row>
    <row r="53" spans="2:24" ht="17.25" customHeight="1" x14ac:dyDescent="0.25">
      <c r="B53" t="s">
        <v>9</v>
      </c>
      <c r="C53" t="s">
        <v>10</v>
      </c>
      <c r="D53">
        <v>32304.028843359301</v>
      </c>
      <c r="E53">
        <f t="shared" ref="E53:E60" si="8">I53*LN(G53)+2*D53</f>
        <v>64718.497938986249</v>
      </c>
      <c r="F53">
        <v>5.1074960151142896</v>
      </c>
      <c r="G53">
        <v>62569</v>
      </c>
      <c r="H53" t="s">
        <v>11</v>
      </c>
      <c r="I53">
        <f t="shared" ref="I53:I60" si="9">COUNTA(J53:BQ53)</f>
        <v>10</v>
      </c>
      <c r="J53">
        <v>3.5107015706886799</v>
      </c>
      <c r="K53">
        <v>-0.142395817701405</v>
      </c>
      <c r="L53">
        <v>-0.35463064623159202</v>
      </c>
      <c r="M53">
        <v>-0.167700871743899</v>
      </c>
      <c r="N53">
        <v>-0.10623511678700399</v>
      </c>
      <c r="O53">
        <v>7.0956704858797806E-2</v>
      </c>
      <c r="P53">
        <v>7.6318699739472307E-2</v>
      </c>
      <c r="Q53">
        <v>7.6005059797209104E-2</v>
      </c>
      <c r="R53">
        <v>-8.1184487475544603E-2</v>
      </c>
      <c r="S53">
        <v>19.982535147832898</v>
      </c>
    </row>
    <row r="54" spans="2:24" ht="17.25" customHeight="1" x14ac:dyDescent="0.25">
      <c r="B54" t="s">
        <v>12</v>
      </c>
      <c r="C54" t="s">
        <v>10</v>
      </c>
      <c r="D54">
        <v>32304.028843359301</v>
      </c>
      <c r="E54">
        <f t="shared" si="8"/>
        <v>64718.497938986249</v>
      </c>
      <c r="F54">
        <v>5.1074960151142896</v>
      </c>
      <c r="G54">
        <v>62569</v>
      </c>
      <c r="H54" t="s">
        <v>11</v>
      </c>
      <c r="I54">
        <f t="shared" si="9"/>
        <v>10</v>
      </c>
      <c r="J54">
        <v>1.8683939873683501E-2</v>
      </c>
      <c r="K54">
        <v>1.6931411782460298E-2</v>
      </c>
      <c r="L54">
        <v>1.0381087107530501E-2</v>
      </c>
      <c r="M54">
        <v>1.52418887636462E-2</v>
      </c>
      <c r="N54">
        <v>1.9670640025130099E-2</v>
      </c>
      <c r="O54">
        <v>2.5100352813822901E-2</v>
      </c>
      <c r="P54">
        <v>1.8882371220780701E-2</v>
      </c>
      <c r="Q54">
        <v>3.0671283865141601E-2</v>
      </c>
      <c r="R54">
        <v>2.3639320278406002E-2</v>
      </c>
      <c r="S54">
        <v>0.80107460235667505</v>
      </c>
    </row>
    <row r="55" spans="2:24" ht="17.25" customHeight="1" x14ac:dyDescent="0.25">
      <c r="B55" t="s">
        <v>9</v>
      </c>
      <c r="C55" t="s">
        <v>22</v>
      </c>
      <c r="D55">
        <v>32496.128111583799</v>
      </c>
      <c r="E55">
        <f t="shared" si="8"/>
        <v>65102.696475435245</v>
      </c>
      <c r="F55">
        <v>5.0140285569819403</v>
      </c>
      <c r="G55">
        <v>62569</v>
      </c>
      <c r="H55" t="s">
        <v>11</v>
      </c>
      <c r="I55">
        <f t="shared" si="9"/>
        <v>10</v>
      </c>
      <c r="J55">
        <v>3.57906583112702</v>
      </c>
      <c r="K55">
        <v>-0.33873275058042301</v>
      </c>
      <c r="L55">
        <v>-0.83017910065578504</v>
      </c>
      <c r="M55">
        <v>-0.44301360745087998</v>
      </c>
      <c r="N55">
        <v>-0.29942407350476202</v>
      </c>
      <c r="O55">
        <v>0.17438626314163</v>
      </c>
      <c r="P55">
        <v>0.24037780128090599</v>
      </c>
      <c r="Q55">
        <v>0.208133034310542</v>
      </c>
      <c r="R55">
        <v>-4.6986171843508701E-2</v>
      </c>
      <c r="S55">
        <v>26.235524202004299</v>
      </c>
    </row>
    <row r="56" spans="2:24" ht="17.25" customHeight="1" x14ac:dyDescent="0.25">
      <c r="B56" t="s">
        <v>12</v>
      </c>
      <c r="C56" t="s">
        <v>22</v>
      </c>
      <c r="D56">
        <v>32496.128111583799</v>
      </c>
      <c r="E56">
        <f t="shared" si="8"/>
        <v>65102.696475435245</v>
      </c>
      <c r="F56">
        <v>5.0140285569819403</v>
      </c>
      <c r="G56">
        <v>62569</v>
      </c>
      <c r="H56" t="s">
        <v>11</v>
      </c>
      <c r="I56">
        <f t="shared" si="9"/>
        <v>10</v>
      </c>
      <c r="J56">
        <v>4.9859078682266397E-2</v>
      </c>
      <c r="K56">
        <v>4.3428054775334901E-2</v>
      </c>
      <c r="L56">
        <v>2.5716129994527999E-2</v>
      </c>
      <c r="M56">
        <v>3.4457335618954199E-2</v>
      </c>
      <c r="N56">
        <v>4.1712734129274599E-2</v>
      </c>
      <c r="O56">
        <v>6.04111131415105E-2</v>
      </c>
      <c r="P56">
        <v>4.4309157773858403E-2</v>
      </c>
      <c r="Q56">
        <v>6.8902083042027495E-2</v>
      </c>
      <c r="R56">
        <v>5.3470187880081198E-2</v>
      </c>
      <c r="S56">
        <v>0.443680590856593</v>
      </c>
    </row>
    <row r="57" spans="2:24" ht="17.25" customHeight="1" x14ac:dyDescent="0.25">
      <c r="B57" t="s">
        <v>9</v>
      </c>
      <c r="C57" t="s">
        <v>24</v>
      </c>
      <c r="D57">
        <v>32603.471814029599</v>
      </c>
      <c r="E57">
        <f t="shared" si="8"/>
        <v>65317.383880326845</v>
      </c>
      <c r="F57">
        <v>5.4631804310522902</v>
      </c>
      <c r="G57">
        <v>62569</v>
      </c>
      <c r="H57" t="s">
        <v>11</v>
      </c>
      <c r="I57">
        <f t="shared" si="9"/>
        <v>10</v>
      </c>
      <c r="J57">
        <v>4.7130175483866497</v>
      </c>
      <c r="K57">
        <v>-0.178332815194929</v>
      </c>
      <c r="L57">
        <v>-0.36503445254143102</v>
      </c>
      <c r="M57">
        <v>-0.17509613293472401</v>
      </c>
      <c r="N57">
        <v>-0.10311715011773499</v>
      </c>
      <c r="O57">
        <v>0.105006108762655</v>
      </c>
      <c r="P57">
        <v>8.2035006718152795E-2</v>
      </c>
      <c r="Q57">
        <v>0.12643477147150001</v>
      </c>
      <c r="R57">
        <v>-5.2962848345554099E-2</v>
      </c>
      <c r="S57">
        <v>0.47112299326749502</v>
      </c>
    </row>
    <row r="58" spans="2:24" ht="17.25" customHeight="1" x14ac:dyDescent="0.25">
      <c r="B58" t="s">
        <v>12</v>
      </c>
      <c r="C58" t="s">
        <v>24</v>
      </c>
      <c r="D58">
        <v>32603.471814029599</v>
      </c>
      <c r="E58">
        <f t="shared" si="8"/>
        <v>65317.383880326845</v>
      </c>
      <c r="F58">
        <v>5.4631804310522902</v>
      </c>
      <c r="G58">
        <v>62569</v>
      </c>
      <c r="H58" t="s">
        <v>11</v>
      </c>
      <c r="I58">
        <f t="shared" si="9"/>
        <v>10</v>
      </c>
      <c r="J58">
        <v>1.0525212657853601E-2</v>
      </c>
      <c r="K58">
        <v>2.0602066621723199E-2</v>
      </c>
      <c r="L58">
        <v>1.1902410220038601E-2</v>
      </c>
      <c r="M58">
        <v>1.5786156172382399E-2</v>
      </c>
      <c r="N58">
        <v>1.9300222147067499E-2</v>
      </c>
      <c r="O58">
        <v>2.84606310876186E-2</v>
      </c>
      <c r="P58">
        <v>2.0820616394564999E-2</v>
      </c>
      <c r="Q58">
        <v>3.2486772862032699E-2</v>
      </c>
      <c r="R58">
        <v>2.5189804152935601E-2</v>
      </c>
      <c r="S58">
        <v>5.5722941888995004E-3</v>
      </c>
    </row>
    <row r="59" spans="2:24" ht="17.25" customHeight="1" x14ac:dyDescent="0.25">
      <c r="B59" t="s">
        <v>9</v>
      </c>
      <c r="C59" t="s">
        <v>25</v>
      </c>
      <c r="D59">
        <v>32498.906885480901</v>
      </c>
      <c r="E59">
        <f t="shared" si="8"/>
        <v>65108.254023229449</v>
      </c>
      <c r="F59">
        <v>5.3045749232253003</v>
      </c>
      <c r="G59">
        <v>62569</v>
      </c>
      <c r="H59" t="s">
        <v>11</v>
      </c>
      <c r="I59">
        <f t="shared" si="9"/>
        <v>10</v>
      </c>
      <c r="J59">
        <v>4.8707793621384798</v>
      </c>
      <c r="K59">
        <v>-0.16598493816760601</v>
      </c>
      <c r="L59">
        <v>-0.36851577881981901</v>
      </c>
      <c r="M59">
        <v>-0.17069578481526301</v>
      </c>
      <c r="N59">
        <v>-0.10114935636826899</v>
      </c>
      <c r="O59">
        <v>9.2075558367709795E-2</v>
      </c>
      <c r="P59">
        <v>8.2908599425796203E-2</v>
      </c>
      <c r="Q59">
        <v>0.108200719575186</v>
      </c>
      <c r="R59">
        <v>-6.38605333184145E-2</v>
      </c>
      <c r="S59">
        <v>0.53443379126748203</v>
      </c>
    </row>
    <row r="60" spans="2:24" ht="17.25" customHeight="1" x14ac:dyDescent="0.25">
      <c r="B60" t="s">
        <v>12</v>
      </c>
      <c r="C60" t="s">
        <v>25</v>
      </c>
      <c r="D60">
        <v>32498.906885480901</v>
      </c>
      <c r="E60">
        <f t="shared" si="8"/>
        <v>65108.254023229449</v>
      </c>
      <c r="F60">
        <v>5.3045749232253003</v>
      </c>
      <c r="G60">
        <v>62569</v>
      </c>
      <c r="H60" t="s">
        <v>11</v>
      </c>
      <c r="I60">
        <f t="shared" si="9"/>
        <v>10</v>
      </c>
      <c r="J60">
        <v>1.12725241799491E-2</v>
      </c>
      <c r="K60">
        <v>1.9148323894304299E-2</v>
      </c>
      <c r="L60">
        <v>1.14333370753829E-2</v>
      </c>
      <c r="M60">
        <v>1.5768588199822499E-2</v>
      </c>
      <c r="N60">
        <v>1.9651674180403599E-2</v>
      </c>
      <c r="O60">
        <v>2.7287287487464999E-2</v>
      </c>
      <c r="P60">
        <v>2.0277776660665998E-2</v>
      </c>
      <c r="Q60">
        <v>3.2010808370077297E-2</v>
      </c>
      <c r="R60">
        <v>2.4888416361223999E-2</v>
      </c>
      <c r="S60">
        <v>6.0714622781877997E-3</v>
      </c>
    </row>
    <row r="62" spans="2:24" ht="17.25" customHeight="1" x14ac:dyDescent="0.25">
      <c r="B62" t="s">
        <v>23</v>
      </c>
    </row>
    <row r="64" spans="2:24" ht="17.25" customHeight="1" x14ac:dyDescent="0.25">
      <c r="C64" t="s">
        <v>1</v>
      </c>
      <c r="D64" t="s">
        <v>2</v>
      </c>
      <c r="E64" t="s">
        <v>3</v>
      </c>
      <c r="G64" t="s">
        <v>4</v>
      </c>
      <c r="H64" t="s">
        <v>5</v>
      </c>
      <c r="I64" t="s">
        <v>6</v>
      </c>
      <c r="J64" t="s">
        <v>7</v>
      </c>
      <c r="K64" t="s">
        <v>26</v>
      </c>
      <c r="L64" t="s">
        <v>17</v>
      </c>
      <c r="M64" t="s">
        <v>14</v>
      </c>
      <c r="N64" t="s">
        <v>15</v>
      </c>
      <c r="O64" t="s">
        <v>42</v>
      </c>
      <c r="P64" t="s">
        <v>43</v>
      </c>
      <c r="Q64" t="s">
        <v>44</v>
      </c>
      <c r="R64" t="s">
        <v>45</v>
      </c>
      <c r="S64" t="s">
        <v>46</v>
      </c>
      <c r="T64" t="s">
        <v>47</v>
      </c>
      <c r="U64" t="s">
        <v>48</v>
      </c>
      <c r="V64" t="s">
        <v>49</v>
      </c>
      <c r="W64" t="s">
        <v>50</v>
      </c>
      <c r="X64" t="s">
        <v>8</v>
      </c>
    </row>
    <row r="65" spans="2:25" ht="17.25" customHeight="1" x14ac:dyDescent="0.25">
      <c r="B65" t="s">
        <v>9</v>
      </c>
      <c r="C65" t="s">
        <v>10</v>
      </c>
      <c r="E65">
        <f t="shared" ref="E65:E72" si="10">I65*LN(G65)+2*D65</f>
        <v>165.6603784014697</v>
      </c>
      <c r="G65">
        <v>62569</v>
      </c>
      <c r="H65" t="s">
        <v>11</v>
      </c>
      <c r="I65">
        <f t="shared" ref="I65:I72" si="11">COUNTA(J65:BQ65)</f>
        <v>15</v>
      </c>
      <c r="J65">
        <v>3.9373774354083801</v>
      </c>
      <c r="K65">
        <v>-0.155412818708484</v>
      </c>
      <c r="L65">
        <v>-0.50406202113226695</v>
      </c>
      <c r="M65">
        <v>-8.0040017097570207E-2</v>
      </c>
      <c r="N65">
        <v>-7.3620922142439801E-2</v>
      </c>
      <c r="O65">
        <v>0.149727325073337</v>
      </c>
      <c r="P65">
        <v>0.12693424683952401</v>
      </c>
      <c r="Q65">
        <v>0.10773585035241801</v>
      </c>
      <c r="R65">
        <v>5.6613448194336502E-2</v>
      </c>
      <c r="S65">
        <v>0.106216365614121</v>
      </c>
      <c r="T65">
        <v>0.10706046745245699</v>
      </c>
      <c r="U65">
        <v>9.4037886024261205E-2</v>
      </c>
      <c r="V65">
        <v>0.135590965304349</v>
      </c>
      <c r="W65">
        <v>0.16807618957498999</v>
      </c>
      <c r="X65">
        <v>6.8189981282963803</v>
      </c>
    </row>
    <row r="66" spans="2:25" ht="17.25" customHeight="1" x14ac:dyDescent="0.25">
      <c r="B66" t="s">
        <v>12</v>
      </c>
      <c r="C66" t="s">
        <v>10</v>
      </c>
      <c r="E66">
        <f t="shared" si="10"/>
        <v>165.6603784014697</v>
      </c>
      <c r="G66">
        <v>62569</v>
      </c>
      <c r="H66" t="s">
        <v>11</v>
      </c>
      <c r="I66">
        <f t="shared" si="11"/>
        <v>15</v>
      </c>
      <c r="J66">
        <v>4.22911962636199E-2</v>
      </c>
      <c r="K66">
        <v>1.5829126938394101E-2</v>
      </c>
      <c r="L66">
        <v>1.42098012278663E-2</v>
      </c>
      <c r="M66">
        <v>1.18359324338871E-2</v>
      </c>
      <c r="N66">
        <v>1.62658824973567E-2</v>
      </c>
      <c r="O66">
        <v>2.05543285077887E-2</v>
      </c>
      <c r="P66">
        <v>2.1681925300762399E-2</v>
      </c>
      <c r="Q66">
        <v>2.2609593114032201E-2</v>
      </c>
      <c r="R66">
        <v>2.2987185659408899E-2</v>
      </c>
      <c r="S66">
        <v>2.5195077224324E-2</v>
      </c>
      <c r="T66">
        <v>2.7598149560575099E-2</v>
      </c>
      <c r="U66">
        <v>3.4322441010012097E-2</v>
      </c>
      <c r="V66">
        <v>2.9842554265040601E-2</v>
      </c>
      <c r="W66">
        <v>3.0739515687519099E-2</v>
      </c>
      <c r="X66">
        <v>0.460940111651438</v>
      </c>
    </row>
    <row r="67" spans="2:25" ht="17.25" customHeight="1" x14ac:dyDescent="0.25">
      <c r="B67" t="s">
        <v>51</v>
      </c>
      <c r="C67" t="s">
        <v>22</v>
      </c>
      <c r="E67">
        <f t="shared" si="10"/>
        <v>165.6603784014697</v>
      </c>
      <c r="G67">
        <v>62569</v>
      </c>
      <c r="H67" t="s">
        <v>11</v>
      </c>
      <c r="I67">
        <f t="shared" si="11"/>
        <v>15</v>
      </c>
      <c r="J67">
        <v>2.1688811308185199</v>
      </c>
      <c r="K67">
        <v>-0.26022721469823801</v>
      </c>
      <c r="L67">
        <v>-0.89550811101765104</v>
      </c>
      <c r="M67">
        <v>-0.15198860356841001</v>
      </c>
      <c r="N67">
        <v>-0.102324591767114</v>
      </c>
      <c r="O67">
        <v>0.28844416467664202</v>
      </c>
      <c r="P67">
        <v>0.240142879459084</v>
      </c>
      <c r="Q67">
        <v>0.207764080433569</v>
      </c>
      <c r="R67">
        <v>0.121353202325548</v>
      </c>
      <c r="S67">
        <v>0.19869344626719301</v>
      </c>
      <c r="T67">
        <v>0.20484821278620199</v>
      </c>
      <c r="U67">
        <v>0.181740541091473</v>
      </c>
      <c r="V67">
        <v>0.27826914034570799</v>
      </c>
      <c r="W67">
        <v>0.33798831442910199</v>
      </c>
      <c r="X67">
        <v>43.665704480999501</v>
      </c>
    </row>
    <row r="68" spans="2:25" ht="17.25" customHeight="1" x14ac:dyDescent="0.25">
      <c r="B68" t="s">
        <v>12</v>
      </c>
      <c r="C68" t="s">
        <v>22</v>
      </c>
      <c r="E68">
        <f t="shared" si="10"/>
        <v>165.6603784014697</v>
      </c>
      <c r="G68">
        <v>62569</v>
      </c>
      <c r="H68" t="s">
        <v>11</v>
      </c>
      <c r="I68">
        <f t="shared" si="11"/>
        <v>15</v>
      </c>
      <c r="J68">
        <v>8.0777776433426998E-2</v>
      </c>
      <c r="K68">
        <v>2.6004121422900199E-2</v>
      </c>
      <c r="L68">
        <v>2.00581487011042E-2</v>
      </c>
      <c r="M68">
        <v>2.2378645467506598E-2</v>
      </c>
      <c r="N68">
        <v>2.86671422441813E-2</v>
      </c>
      <c r="O68">
        <v>3.6945469592010699E-2</v>
      </c>
      <c r="P68">
        <v>4.0356607632592301E-2</v>
      </c>
      <c r="Q68">
        <v>4.1925506209749101E-2</v>
      </c>
      <c r="R68">
        <v>4.3006928224916398E-2</v>
      </c>
      <c r="S68">
        <v>4.7045745608468602E-2</v>
      </c>
      <c r="T68">
        <v>5.1237327958812702E-2</v>
      </c>
      <c r="U68">
        <v>6.2416482487154999E-2</v>
      </c>
      <c r="V68">
        <v>5.3201709991851399E-2</v>
      </c>
      <c r="W68">
        <v>5.4965345056119101E-2</v>
      </c>
      <c r="X68">
        <v>1.65017332917753</v>
      </c>
    </row>
    <row r="69" spans="2:25" ht="17.25" customHeight="1" x14ac:dyDescent="0.25">
      <c r="B69" t="s">
        <v>9</v>
      </c>
      <c r="C69" t="s">
        <v>24</v>
      </c>
      <c r="E69">
        <f t="shared" si="10"/>
        <v>165.6603784014697</v>
      </c>
      <c r="G69">
        <v>62569</v>
      </c>
      <c r="H69" t="s">
        <v>11</v>
      </c>
      <c r="I69">
        <f t="shared" si="11"/>
        <v>15</v>
      </c>
      <c r="J69">
        <v>4.7652942107529404</v>
      </c>
      <c r="K69">
        <v>-0.165148707891007</v>
      </c>
      <c r="L69">
        <v>-0.556499452241215</v>
      </c>
      <c r="M69">
        <v>-7.1553983410494904E-2</v>
      </c>
      <c r="N69">
        <v>-3.7000449059153201E-2</v>
      </c>
      <c r="O69">
        <v>0.18887843056113199</v>
      </c>
      <c r="P69">
        <v>0.14676892571018699</v>
      </c>
      <c r="Q69">
        <v>0.130721349781624</v>
      </c>
      <c r="R69">
        <v>7.3573674530043695E-2</v>
      </c>
      <c r="S69">
        <v>0.12040446660418901</v>
      </c>
      <c r="T69">
        <v>0.12378124184268401</v>
      </c>
      <c r="U69">
        <v>0.111046449350709</v>
      </c>
      <c r="V69">
        <v>0.17398964116313401</v>
      </c>
      <c r="W69">
        <v>0.21199526475695701</v>
      </c>
      <c r="X69">
        <v>0.63814335279838497</v>
      </c>
    </row>
    <row r="70" spans="2:25" ht="17.25" customHeight="1" x14ac:dyDescent="0.25">
      <c r="B70" t="s">
        <v>12</v>
      </c>
      <c r="C70" t="s">
        <v>24</v>
      </c>
      <c r="E70">
        <f t="shared" si="10"/>
        <v>165.6603784014697</v>
      </c>
      <c r="G70">
        <v>62569</v>
      </c>
      <c r="H70" t="s">
        <v>11</v>
      </c>
      <c r="I70">
        <f t="shared" si="11"/>
        <v>15</v>
      </c>
      <c r="J70">
        <v>2.5674851755437898E-2</v>
      </c>
      <c r="K70">
        <v>1.70511520103943E-2</v>
      </c>
      <c r="L70">
        <v>1.5862204995328599E-2</v>
      </c>
      <c r="M70">
        <v>1.3733628413289199E-2</v>
      </c>
      <c r="N70">
        <v>1.7953039769985898E-2</v>
      </c>
      <c r="O70">
        <v>2.4054054915768799E-2</v>
      </c>
      <c r="P70">
        <v>2.59008868344438E-2</v>
      </c>
      <c r="Q70">
        <v>2.6930583360089699E-2</v>
      </c>
      <c r="R70">
        <v>2.7525665346242401E-2</v>
      </c>
      <c r="S70">
        <v>3.014357265499E-2</v>
      </c>
      <c r="T70">
        <v>3.28459311114047E-2</v>
      </c>
      <c r="U70">
        <v>3.9878078439371897E-2</v>
      </c>
      <c r="V70">
        <v>3.4186244637473599E-2</v>
      </c>
      <c r="W70">
        <v>3.5406909745857501E-2</v>
      </c>
      <c r="X70">
        <v>1.2441194502147699E-2</v>
      </c>
    </row>
    <row r="71" spans="2:25" ht="17.25" customHeight="1" x14ac:dyDescent="0.25">
      <c r="B71" t="s">
        <v>9</v>
      </c>
      <c r="C71" t="s">
        <v>25</v>
      </c>
      <c r="E71">
        <f t="shared" si="10"/>
        <v>165.6603784014697</v>
      </c>
      <c r="G71">
        <v>62569</v>
      </c>
      <c r="H71" t="s">
        <v>11</v>
      </c>
      <c r="I71">
        <f t="shared" si="11"/>
        <v>15</v>
      </c>
      <c r="J71">
        <v>4.9838841771553604</v>
      </c>
      <c r="K71">
        <v>-0.165657835542148</v>
      </c>
      <c r="L71">
        <v>-0.54513328265944605</v>
      </c>
      <c r="M71">
        <v>-7.1341707080918304E-2</v>
      </c>
      <c r="N71">
        <v>-4.7518609951608601E-2</v>
      </c>
      <c r="O71">
        <v>0.17750654505973801</v>
      </c>
      <c r="P71">
        <v>0.14135353710127299</v>
      </c>
      <c r="Q71">
        <v>0.12407070962486499</v>
      </c>
      <c r="R71">
        <v>6.8355522328458707E-2</v>
      </c>
      <c r="S71">
        <v>0.11673989822877801</v>
      </c>
      <c r="T71">
        <v>0.11953004863852899</v>
      </c>
      <c r="U71">
        <v>0.106788886514197</v>
      </c>
      <c r="V71">
        <v>0.16038508933647999</v>
      </c>
      <c r="W71">
        <v>0.196546356399809</v>
      </c>
      <c r="X71">
        <v>0.72502840098515398</v>
      </c>
    </row>
    <row r="72" spans="2:25" ht="17.25" customHeight="1" x14ac:dyDescent="0.25">
      <c r="B72" t="s">
        <v>12</v>
      </c>
      <c r="C72" t="s">
        <v>25</v>
      </c>
      <c r="E72">
        <f t="shared" si="10"/>
        <v>165.6603784014697</v>
      </c>
      <c r="G72">
        <v>62569</v>
      </c>
      <c r="H72" t="s">
        <v>11</v>
      </c>
      <c r="I72">
        <f t="shared" si="11"/>
        <v>15</v>
      </c>
      <c r="J72">
        <v>2.6510168651587299E-2</v>
      </c>
      <c r="K72">
        <v>1.6896982056916102E-2</v>
      </c>
      <c r="L72">
        <v>1.54038448588941E-2</v>
      </c>
      <c r="M72">
        <v>1.3147047606929901E-2</v>
      </c>
      <c r="N72">
        <v>1.7596129259581001E-2</v>
      </c>
      <c r="O72">
        <v>2.2862969203726501E-2</v>
      </c>
      <c r="P72">
        <v>2.4392738066606402E-2</v>
      </c>
      <c r="Q72">
        <v>2.5405495134145899E-2</v>
      </c>
      <c r="R72">
        <v>2.5899438688079701E-2</v>
      </c>
      <c r="S72">
        <v>2.8374572763875599E-2</v>
      </c>
      <c r="T72">
        <v>3.0993573821268001E-2</v>
      </c>
      <c r="U72">
        <v>3.8064044383638002E-2</v>
      </c>
      <c r="V72">
        <v>3.28586517394929E-2</v>
      </c>
      <c r="W72">
        <v>3.3976053086101903E-2</v>
      </c>
      <c r="X72">
        <v>1.37277954415378E-2</v>
      </c>
    </row>
    <row r="74" spans="2:25" ht="17.25" customHeight="1" x14ac:dyDescent="0.25">
      <c r="B74" t="s">
        <v>77</v>
      </c>
    </row>
    <row r="76" spans="2:25" ht="17.25" customHeight="1" x14ac:dyDescent="0.25">
      <c r="B76" t="s">
        <v>55</v>
      </c>
      <c r="C76" t="s">
        <v>1</v>
      </c>
      <c r="D76" t="s">
        <v>2</v>
      </c>
      <c r="E76" t="s">
        <v>3</v>
      </c>
      <c r="F76" t="s">
        <v>60</v>
      </c>
      <c r="G76" t="s">
        <v>4</v>
      </c>
      <c r="H76" t="s">
        <v>5</v>
      </c>
      <c r="I76" t="s">
        <v>6</v>
      </c>
      <c r="J76" t="s">
        <v>7</v>
      </c>
      <c r="K76" t="s">
        <v>26</v>
      </c>
      <c r="L76" t="s">
        <v>17</v>
      </c>
      <c r="M76" t="s">
        <v>14</v>
      </c>
      <c r="N76" t="s">
        <v>15</v>
      </c>
      <c r="O76" t="s">
        <v>78</v>
      </c>
      <c r="P76" t="s">
        <v>79</v>
      </c>
      <c r="Q76" t="s">
        <v>80</v>
      </c>
      <c r="R76" t="s">
        <v>81</v>
      </c>
      <c r="S76" t="s">
        <v>82</v>
      </c>
      <c r="T76" t="s">
        <v>83</v>
      </c>
      <c r="U76" t="s">
        <v>84</v>
      </c>
      <c r="V76" t="s">
        <v>85</v>
      </c>
      <c r="W76" t="s">
        <v>86</v>
      </c>
      <c r="X76" t="s">
        <v>87</v>
      </c>
      <c r="Y76" t="s">
        <v>8</v>
      </c>
    </row>
    <row r="77" spans="2:25" ht="17.25" customHeight="1" x14ac:dyDescent="0.25">
      <c r="B77" t="s">
        <v>9</v>
      </c>
      <c r="C77" t="s">
        <v>10</v>
      </c>
      <c r="D77">
        <v>31852.490161793801</v>
      </c>
      <c r="E77">
        <f t="shared" ref="E77:E84" si="12">I77*LN(G77)+2*D77</f>
        <v>63881.684727215834</v>
      </c>
      <c r="F77">
        <v>5.04928905146466</v>
      </c>
      <c r="G77">
        <v>62569</v>
      </c>
      <c r="H77" t="s">
        <v>11</v>
      </c>
      <c r="I77">
        <f t="shared" ref="I77:I84" si="13">COUNTA(J77:BQ77)</f>
        <v>16</v>
      </c>
      <c r="J77">
        <v>3.8810151980863501</v>
      </c>
      <c r="K77">
        <v>-6.8097122808848595E-2</v>
      </c>
      <c r="L77">
        <v>-0.32193988614993002</v>
      </c>
      <c r="M77">
        <v>-0.111699939345265</v>
      </c>
      <c r="N77">
        <v>-0.140165236973914</v>
      </c>
      <c r="O77">
        <v>-0.187911615017058</v>
      </c>
      <c r="P77">
        <v>-0.24022323495488601</v>
      </c>
      <c r="Q77">
        <v>-0.28189847408345697</v>
      </c>
      <c r="R77">
        <v>-0.349113672084924</v>
      </c>
      <c r="S77">
        <v>-0.38435137949029402</v>
      </c>
      <c r="T77">
        <v>-0.42436501859696102</v>
      </c>
      <c r="U77">
        <v>-0.42573992868459598</v>
      </c>
      <c r="V77">
        <v>-0.43132654264477499</v>
      </c>
      <c r="W77">
        <v>-0.45728182321982902</v>
      </c>
      <c r="X77">
        <v>-0.53167431159129896</v>
      </c>
      <c r="Y77">
        <v>18.762957763159399</v>
      </c>
    </row>
    <row r="78" spans="2:25" ht="17.25" customHeight="1" x14ac:dyDescent="0.25">
      <c r="B78" t="s">
        <v>12</v>
      </c>
      <c r="C78" t="s">
        <v>10</v>
      </c>
      <c r="D78">
        <v>31852.490161793801</v>
      </c>
      <c r="E78">
        <f t="shared" si="12"/>
        <v>63881.684727215834</v>
      </c>
      <c r="F78">
        <v>5.04928905146466</v>
      </c>
      <c r="G78">
        <v>62569</v>
      </c>
      <c r="H78" t="s">
        <v>11</v>
      </c>
      <c r="I78">
        <f t="shared" si="13"/>
        <v>16</v>
      </c>
      <c r="J78">
        <v>5.0122243040810498E-2</v>
      </c>
      <c r="K78">
        <v>1.1375068831011401E-2</v>
      </c>
      <c r="L78">
        <v>8.4671319456223592E-3</v>
      </c>
      <c r="M78">
        <v>8.3505383577895907E-3</v>
      </c>
      <c r="N78">
        <v>1.0465142681339801E-2</v>
      </c>
      <c r="O78">
        <v>5.3743653332680497E-2</v>
      </c>
      <c r="P78">
        <v>4.4600352978804998E-2</v>
      </c>
      <c r="Q78">
        <v>4.9082090943249598E-2</v>
      </c>
      <c r="R78">
        <v>4.6428831686203702E-2</v>
      </c>
      <c r="S78">
        <v>4.71495888974897E-2</v>
      </c>
      <c r="T78">
        <v>4.6382725077768298E-2</v>
      </c>
      <c r="U78">
        <v>4.6399665175592603E-2</v>
      </c>
      <c r="V78">
        <v>4.5763515989207901E-2</v>
      </c>
      <c r="W78">
        <v>4.5862114317040799E-2</v>
      </c>
      <c r="X78">
        <v>0.32375207750552198</v>
      </c>
      <c r="Y78">
        <v>0.76483631796419405</v>
      </c>
    </row>
    <row r="79" spans="2:25" ht="17.25" customHeight="1" x14ac:dyDescent="0.25">
      <c r="B79" t="s">
        <v>9</v>
      </c>
      <c r="C79" t="s">
        <v>22</v>
      </c>
      <c r="D79">
        <v>32005.457080231801</v>
      </c>
      <c r="E79">
        <f t="shared" si="12"/>
        <v>64187.618564091834</v>
      </c>
      <c r="F79">
        <v>4.9411100403248902</v>
      </c>
      <c r="G79">
        <v>62569</v>
      </c>
      <c r="H79" t="s">
        <v>11</v>
      </c>
      <c r="I79">
        <f t="shared" si="13"/>
        <v>16</v>
      </c>
      <c r="J79">
        <v>4.2440805117555804</v>
      </c>
      <c r="K79">
        <v>-0.14760933365860399</v>
      </c>
      <c r="L79">
        <v>-0.69316505973646103</v>
      </c>
      <c r="M79">
        <v>-0.29501320301300998</v>
      </c>
      <c r="N79">
        <v>-0.30373860474994702</v>
      </c>
      <c r="O79">
        <v>-0.34098854655517402</v>
      </c>
      <c r="P79">
        <v>-0.47883352645130001</v>
      </c>
      <c r="Q79">
        <v>-0.56478836637533003</v>
      </c>
      <c r="R79">
        <v>-0.71849432853404605</v>
      </c>
      <c r="S79">
        <v>-0.78574826593946701</v>
      </c>
      <c r="T79">
        <v>-0.90533823148743098</v>
      </c>
      <c r="U79">
        <v>-0.89867027490023199</v>
      </c>
      <c r="V79">
        <v>-0.91595014009365305</v>
      </c>
      <c r="W79">
        <v>-1.0006385209540101</v>
      </c>
      <c r="X79">
        <v>-1.3994702768276299</v>
      </c>
      <c r="Y79">
        <v>26.466994530738901</v>
      </c>
    </row>
    <row r="80" spans="2:25" ht="17.25" customHeight="1" x14ac:dyDescent="0.25">
      <c r="B80" t="s">
        <v>12</v>
      </c>
      <c r="C80" t="s">
        <v>22</v>
      </c>
      <c r="D80">
        <v>32005.457080231801</v>
      </c>
      <c r="E80">
        <f t="shared" si="12"/>
        <v>64187.618564091834</v>
      </c>
      <c r="F80">
        <v>4.9411100403248902</v>
      </c>
      <c r="G80">
        <v>62569</v>
      </c>
      <c r="H80" t="s">
        <v>11</v>
      </c>
      <c r="I80">
        <f t="shared" si="13"/>
        <v>16</v>
      </c>
      <c r="J80">
        <v>0.10205947245539999</v>
      </c>
      <c r="K80">
        <v>2.6226400404429799E-2</v>
      </c>
      <c r="L80">
        <v>2.0165586879184998E-2</v>
      </c>
      <c r="M80">
        <v>2.12720524308673E-2</v>
      </c>
      <c r="N80">
        <v>2.54255972855028E-2</v>
      </c>
      <c r="O80">
        <v>0.10795399379847</v>
      </c>
      <c r="P80">
        <v>8.8897559651691896E-2</v>
      </c>
      <c r="Q80">
        <v>9.8660109684355096E-2</v>
      </c>
      <c r="R80">
        <v>9.2893512344204801E-2</v>
      </c>
      <c r="S80">
        <v>9.4726828756359599E-2</v>
      </c>
      <c r="T80">
        <v>9.2811334476498503E-2</v>
      </c>
      <c r="U80">
        <v>9.2928430675718002E-2</v>
      </c>
      <c r="V80">
        <v>9.0864740528730295E-2</v>
      </c>
      <c r="W80">
        <v>9.1066181031594501E-2</v>
      </c>
      <c r="X80">
        <v>0.91072158751126098</v>
      </c>
      <c r="Y80">
        <v>0.45270369697540902</v>
      </c>
    </row>
    <row r="81" spans="2:25" ht="17.25" customHeight="1" x14ac:dyDescent="0.25">
      <c r="B81" t="s">
        <v>9</v>
      </c>
      <c r="C81" t="s">
        <v>24</v>
      </c>
      <c r="D81">
        <v>32108.685735106399</v>
      </c>
      <c r="E81">
        <f t="shared" si="12"/>
        <v>64394.07587384103</v>
      </c>
      <c r="F81">
        <v>5.3459972496694697</v>
      </c>
      <c r="G81">
        <v>62569</v>
      </c>
      <c r="H81" t="s">
        <v>11</v>
      </c>
      <c r="I81">
        <f t="shared" si="13"/>
        <v>16</v>
      </c>
      <c r="J81">
        <v>5.0299730034369601</v>
      </c>
      <c r="K81">
        <v>-6.3798912869800606E-2</v>
      </c>
      <c r="L81">
        <v>-0.31407047128504501</v>
      </c>
      <c r="M81">
        <v>-0.11917196559315001</v>
      </c>
      <c r="N81">
        <v>-0.116703818401568</v>
      </c>
      <c r="O81">
        <v>-0.14743555049619</v>
      </c>
      <c r="P81">
        <v>-0.21207872796778601</v>
      </c>
      <c r="Q81">
        <v>-0.24996716506326899</v>
      </c>
      <c r="R81">
        <v>-0.32206483908881101</v>
      </c>
      <c r="S81">
        <v>-0.35407943744582498</v>
      </c>
      <c r="T81">
        <v>-0.41088009842422801</v>
      </c>
      <c r="U81">
        <v>-0.40874876524362602</v>
      </c>
      <c r="V81">
        <v>-0.42185580255196398</v>
      </c>
      <c r="W81">
        <v>-0.46409236980462099</v>
      </c>
      <c r="X81">
        <v>-0.59223947837424595</v>
      </c>
      <c r="Y81">
        <v>0.47285936481241903</v>
      </c>
    </row>
    <row r="82" spans="2:25" ht="17.25" customHeight="1" x14ac:dyDescent="0.25">
      <c r="B82" t="s">
        <v>12</v>
      </c>
      <c r="C82" t="s">
        <v>24</v>
      </c>
      <c r="D82">
        <v>32108.685735106399</v>
      </c>
      <c r="E82">
        <f t="shared" si="12"/>
        <v>64394.07587384103</v>
      </c>
      <c r="F82">
        <v>5.3459972496694697</v>
      </c>
      <c r="G82">
        <v>62569</v>
      </c>
      <c r="H82" t="s">
        <v>11</v>
      </c>
      <c r="I82">
        <f t="shared" si="13"/>
        <v>16</v>
      </c>
      <c r="J82">
        <v>4.3484735129983298E-2</v>
      </c>
      <c r="K82">
        <v>1.2448224946312101E-2</v>
      </c>
      <c r="L82">
        <v>9.2759909184934302E-3</v>
      </c>
      <c r="M82">
        <v>9.6093362869737707E-3</v>
      </c>
      <c r="N82">
        <v>1.1518421755047199E-2</v>
      </c>
      <c r="O82">
        <v>5.0885185493039102E-2</v>
      </c>
      <c r="P82">
        <v>4.1888911704378202E-2</v>
      </c>
      <c r="Q82">
        <v>4.6509278935102899E-2</v>
      </c>
      <c r="R82">
        <v>4.3829723339460398E-2</v>
      </c>
      <c r="S82">
        <v>4.4719869553368298E-2</v>
      </c>
      <c r="T82">
        <v>4.3901189335566297E-2</v>
      </c>
      <c r="U82">
        <v>4.3932428004297003E-2</v>
      </c>
      <c r="V82">
        <v>4.3007663557778499E-2</v>
      </c>
      <c r="W82">
        <v>4.3178649159378697E-2</v>
      </c>
      <c r="X82">
        <v>0.43645384612024202</v>
      </c>
      <c r="Y82">
        <v>5.6099542889256199E-3</v>
      </c>
    </row>
    <row r="83" spans="2:25" ht="17.25" customHeight="1" x14ac:dyDescent="0.25">
      <c r="B83" t="s">
        <v>9</v>
      </c>
      <c r="C83" t="s">
        <v>25</v>
      </c>
      <c r="D83">
        <v>32015.734339084</v>
      </c>
      <c r="E83">
        <f t="shared" si="12"/>
        <v>64208.173081796231</v>
      </c>
      <c r="F83">
        <v>5.2203492155377003</v>
      </c>
      <c r="G83">
        <v>62569</v>
      </c>
      <c r="H83" t="s">
        <v>11</v>
      </c>
      <c r="I83">
        <f t="shared" si="13"/>
        <v>16</v>
      </c>
      <c r="J83">
        <v>5.2066539832671603</v>
      </c>
      <c r="K83">
        <v>-6.7483263053738002E-2</v>
      </c>
      <c r="L83">
        <v>-0.32307620419165201</v>
      </c>
      <c r="M83">
        <v>-0.112516925509034</v>
      </c>
      <c r="N83">
        <v>-0.12056961923005401</v>
      </c>
      <c r="O83">
        <v>-0.15953523245427001</v>
      </c>
      <c r="P83">
        <v>-0.22205961059906801</v>
      </c>
      <c r="Q83">
        <v>-0.262192531614582</v>
      </c>
      <c r="R83">
        <v>-0.33391986227568199</v>
      </c>
      <c r="S83">
        <v>-0.36838462135208799</v>
      </c>
      <c r="T83">
        <v>-0.42031212125085299</v>
      </c>
      <c r="U83">
        <v>-0.419004464748715</v>
      </c>
      <c r="V83">
        <v>-0.43050936907782</v>
      </c>
      <c r="W83">
        <v>-0.46661685053023499</v>
      </c>
      <c r="X83">
        <v>-0.36112788846036298</v>
      </c>
      <c r="Y83">
        <v>0.54087550571182896</v>
      </c>
    </row>
    <row r="84" spans="2:25" ht="17.25" customHeight="1" x14ac:dyDescent="0.25">
      <c r="B84" t="s">
        <v>12</v>
      </c>
      <c r="C84" t="s">
        <v>25</v>
      </c>
      <c r="D84">
        <v>32015.734339084</v>
      </c>
      <c r="E84">
        <f t="shared" si="12"/>
        <v>64208.173081796231</v>
      </c>
      <c r="F84">
        <v>5.2203492155377003</v>
      </c>
      <c r="G84">
        <v>62569</v>
      </c>
      <c r="H84" t="s">
        <v>11</v>
      </c>
      <c r="I84">
        <f t="shared" si="13"/>
        <v>16</v>
      </c>
      <c r="J84">
        <v>4.5345613003731203E-2</v>
      </c>
      <c r="K84">
        <v>1.2195151447002501E-2</v>
      </c>
      <c r="L84">
        <v>9.0867442753221096E-3</v>
      </c>
      <c r="M84">
        <v>9.2081027879793199E-3</v>
      </c>
      <c r="N84">
        <v>1.13580276577155E-2</v>
      </c>
      <c r="O84">
        <v>5.2600479845972499E-2</v>
      </c>
      <c r="P84">
        <v>4.3362599922067598E-2</v>
      </c>
      <c r="Q84">
        <v>4.80028308353442E-2</v>
      </c>
      <c r="R84">
        <v>4.52765275996804E-2</v>
      </c>
      <c r="S84">
        <v>4.6103793193656803E-2</v>
      </c>
      <c r="T84">
        <v>4.5267906279104903E-2</v>
      </c>
      <c r="U84">
        <v>4.5293630392981198E-2</v>
      </c>
      <c r="V84">
        <v>4.4468674123814E-2</v>
      </c>
      <c r="W84">
        <v>4.46049241898481E-2</v>
      </c>
      <c r="X84">
        <v>0.42247407549340799</v>
      </c>
      <c r="Y84">
        <v>6.17312720822629E-3</v>
      </c>
    </row>
    <row r="86" spans="2:25" ht="15" x14ac:dyDescent="0.25">
      <c r="B86" t="s">
        <v>107</v>
      </c>
    </row>
    <row r="87" spans="2:25" ht="15" x14ac:dyDescent="0.25"/>
    <row r="88" spans="2:25" ht="15" x14ac:dyDescent="0.25">
      <c r="B88" t="s">
        <v>53</v>
      </c>
      <c r="C88" t="s">
        <v>1</v>
      </c>
      <c r="D88" t="s">
        <v>2</v>
      </c>
      <c r="E88" t="s">
        <v>3</v>
      </c>
      <c r="F88" t="s">
        <v>60</v>
      </c>
      <c r="G88" t="s">
        <v>4</v>
      </c>
      <c r="H88" t="s">
        <v>5</v>
      </c>
      <c r="I88" t="s">
        <v>6</v>
      </c>
      <c r="J88" t="s">
        <v>7</v>
      </c>
      <c r="K88" t="s">
        <v>26</v>
      </c>
      <c r="L88" t="s">
        <v>17</v>
      </c>
      <c r="M88" t="s">
        <v>14</v>
      </c>
      <c r="N88" t="s">
        <v>15</v>
      </c>
      <c r="O88" t="s">
        <v>63</v>
      </c>
      <c r="P88" t="s">
        <v>8</v>
      </c>
    </row>
    <row r="89" spans="2:25" ht="15" x14ac:dyDescent="0.25">
      <c r="B89" t="s">
        <v>9</v>
      </c>
      <c r="C89" t="s">
        <v>10</v>
      </c>
      <c r="D89">
        <v>31870.771234043499</v>
      </c>
      <c r="E89">
        <f t="shared" ref="E89:E96" si="14">I89*LN(G89)+2*D89</f>
        <v>63818.850644674349</v>
      </c>
      <c r="F89">
        <v>9.5569690292609</v>
      </c>
      <c r="G89">
        <v>62569</v>
      </c>
      <c r="H89" t="s">
        <v>11</v>
      </c>
      <c r="I89">
        <f t="shared" ref="I89:I96" si="15">COUNTA(J89:BQ89)</f>
        <v>7</v>
      </c>
      <c r="J89">
        <v>4.1105265302876504</v>
      </c>
      <c r="K89">
        <v>-7.1582459529454398E-2</v>
      </c>
      <c r="L89">
        <v>-0.32325555937685302</v>
      </c>
      <c r="M89">
        <v>-0.109571434869203</v>
      </c>
      <c r="N89">
        <v>-0.137852727646159</v>
      </c>
      <c r="O89">
        <v>-0.164156016620916</v>
      </c>
      <c r="P89">
        <v>18.937945319807699</v>
      </c>
    </row>
    <row r="90" spans="2:25" ht="15" x14ac:dyDescent="0.25">
      <c r="B90" t="s">
        <v>12</v>
      </c>
      <c r="C90" t="s">
        <v>10</v>
      </c>
      <c r="D90">
        <v>31870.771234043499</v>
      </c>
      <c r="E90">
        <f t="shared" si="14"/>
        <v>63818.850644674349</v>
      </c>
      <c r="F90">
        <v>9.5569690292609</v>
      </c>
      <c r="G90">
        <v>62569</v>
      </c>
      <c r="H90" t="s">
        <v>11</v>
      </c>
      <c r="I90">
        <f t="shared" si="15"/>
        <v>7</v>
      </c>
      <c r="J90">
        <v>3.4432826962467702E-2</v>
      </c>
      <c r="K90">
        <v>1.12376617771081E-2</v>
      </c>
      <c r="L90">
        <v>8.3847341113502793E-3</v>
      </c>
      <c r="M90">
        <v>8.3088324804628799E-3</v>
      </c>
      <c r="N90">
        <v>1.0394118534540499E-2</v>
      </c>
      <c r="O90">
        <v>6.3653524627581299E-3</v>
      </c>
      <c r="P90">
        <v>0.76690629532060195</v>
      </c>
    </row>
    <row r="91" spans="2:25" ht="15" x14ac:dyDescent="0.25">
      <c r="B91" t="s">
        <v>9</v>
      </c>
      <c r="C91" t="s">
        <v>22</v>
      </c>
      <c r="D91">
        <v>32044.195631524199</v>
      </c>
      <c r="E91">
        <f t="shared" si="14"/>
        <v>64165.699439635748</v>
      </c>
      <c r="F91">
        <v>8.7815144003021999</v>
      </c>
      <c r="G91">
        <v>62569</v>
      </c>
      <c r="H91" t="s">
        <v>11</v>
      </c>
      <c r="I91">
        <f t="shared" si="15"/>
        <v>7</v>
      </c>
      <c r="J91">
        <v>4.9097528043793304</v>
      </c>
      <c r="K91">
        <v>-0.16749637098757</v>
      </c>
      <c r="L91">
        <v>-0.70901607660805399</v>
      </c>
      <c r="M91">
        <v>-0.28905118130888202</v>
      </c>
      <c r="N91">
        <v>-0.29085824960782197</v>
      </c>
      <c r="O91">
        <v>-0.38967638258384601</v>
      </c>
      <c r="P91">
        <v>26.353057211842899</v>
      </c>
    </row>
    <row r="92" spans="2:25" ht="15" x14ac:dyDescent="0.25">
      <c r="B92" t="s">
        <v>12</v>
      </c>
      <c r="C92" t="s">
        <v>22</v>
      </c>
      <c r="D92">
        <v>32044.195631524199</v>
      </c>
      <c r="E92">
        <f t="shared" si="14"/>
        <v>64165.699439635748</v>
      </c>
      <c r="F92">
        <v>8.7815144003021999</v>
      </c>
      <c r="G92">
        <v>62569</v>
      </c>
      <c r="H92" t="s">
        <v>11</v>
      </c>
      <c r="I92">
        <f t="shared" si="15"/>
        <v>7</v>
      </c>
      <c r="J92">
        <v>6.8439326834403097E-2</v>
      </c>
      <c r="K92">
        <v>2.59502013217719E-2</v>
      </c>
      <c r="L92">
        <v>1.9850136216059799E-2</v>
      </c>
      <c r="M92">
        <v>2.1241407832826999E-2</v>
      </c>
      <c r="N92">
        <v>2.53321149942719E-2</v>
      </c>
      <c r="O92">
        <v>1.34057252764811E-2</v>
      </c>
      <c r="P92">
        <v>0.44744256917985498</v>
      </c>
    </row>
    <row r="93" spans="2:25" ht="15" x14ac:dyDescent="0.25">
      <c r="B93" t="s">
        <v>9</v>
      </c>
      <c r="C93" t="s">
        <v>24</v>
      </c>
      <c r="D93">
        <v>32149.953525213299</v>
      </c>
      <c r="E93">
        <f t="shared" si="14"/>
        <v>64377.215227013949</v>
      </c>
      <c r="F93">
        <v>9.3428869566497905</v>
      </c>
      <c r="G93">
        <v>62569</v>
      </c>
      <c r="H93" t="s">
        <v>11</v>
      </c>
      <c r="I93">
        <f t="shared" si="15"/>
        <v>7</v>
      </c>
      <c r="J93">
        <v>5.3537989908158004</v>
      </c>
      <c r="K93">
        <v>-7.3756567098507794E-2</v>
      </c>
      <c r="L93">
        <v>-0.321443198560322</v>
      </c>
      <c r="M93">
        <v>-0.11564710382974</v>
      </c>
      <c r="N93">
        <v>-0.109127884437158</v>
      </c>
      <c r="O93">
        <v>-0.18477407931640499</v>
      </c>
      <c r="P93">
        <v>0.47147722254337199</v>
      </c>
    </row>
    <row r="94" spans="2:25" ht="15" x14ac:dyDescent="0.25">
      <c r="B94" t="s">
        <v>12</v>
      </c>
      <c r="C94" t="s">
        <v>24</v>
      </c>
      <c r="D94">
        <v>32149.953525213299</v>
      </c>
      <c r="E94">
        <f t="shared" si="14"/>
        <v>64377.215227013949</v>
      </c>
      <c r="F94">
        <v>9.3428869566497905</v>
      </c>
      <c r="G94">
        <v>62569</v>
      </c>
      <c r="H94" t="s">
        <v>11</v>
      </c>
      <c r="I94">
        <f t="shared" si="15"/>
        <v>7</v>
      </c>
      <c r="J94">
        <v>2.80963558098924E-2</v>
      </c>
      <c r="K94">
        <v>1.2297781021830601E-2</v>
      </c>
      <c r="L94">
        <v>9.1449842142387692E-3</v>
      </c>
      <c r="M94">
        <v>9.5668511377056606E-3</v>
      </c>
      <c r="N94">
        <v>1.1444216747337799E-2</v>
      </c>
      <c r="O94">
        <v>6.7286184054192403E-3</v>
      </c>
      <c r="P94">
        <v>5.5816980369201297E-3</v>
      </c>
    </row>
    <row r="95" spans="2:25" ht="15" x14ac:dyDescent="0.25">
      <c r="B95" t="s">
        <v>9</v>
      </c>
      <c r="C95" t="s">
        <v>25</v>
      </c>
      <c r="D95">
        <v>32044.8389561242</v>
      </c>
      <c r="E95">
        <f t="shared" si="14"/>
        <v>64166.986088835751</v>
      </c>
      <c r="F95">
        <v>9.4271854034040299</v>
      </c>
      <c r="G95">
        <v>62569</v>
      </c>
      <c r="H95" t="s">
        <v>11</v>
      </c>
      <c r="I95">
        <f t="shared" si="15"/>
        <v>7</v>
      </c>
      <c r="J95">
        <v>5.5095063194901597</v>
      </c>
      <c r="K95">
        <v>-7.5125405732095904E-2</v>
      </c>
      <c r="L95">
        <v>-0.328226359539387</v>
      </c>
      <c r="M95">
        <v>-0.109469462713744</v>
      </c>
      <c r="N95">
        <v>-0.115325409971895</v>
      </c>
      <c r="O95">
        <v>-0.18148714155252199</v>
      </c>
      <c r="P95">
        <v>0.53931062479929104</v>
      </c>
    </row>
    <row r="96" spans="2:25" ht="15" x14ac:dyDescent="0.25">
      <c r="B96" t="s">
        <v>12</v>
      </c>
      <c r="C96" t="s">
        <v>25</v>
      </c>
      <c r="D96">
        <v>32044.8389561242</v>
      </c>
      <c r="E96">
        <f t="shared" si="14"/>
        <v>64166.986088835751</v>
      </c>
      <c r="F96">
        <v>9.4271854034040299</v>
      </c>
      <c r="G96">
        <v>62569</v>
      </c>
      <c r="H96" t="s">
        <v>11</v>
      </c>
      <c r="I96">
        <f t="shared" si="15"/>
        <v>7</v>
      </c>
      <c r="J96">
        <v>2.90614202917754E-2</v>
      </c>
      <c r="K96">
        <v>1.20534220402699E-2</v>
      </c>
      <c r="L96">
        <v>8.9779903301161305E-3</v>
      </c>
      <c r="M96">
        <v>9.1750225793193509E-3</v>
      </c>
      <c r="N96">
        <v>1.12861145536968E-2</v>
      </c>
      <c r="O96">
        <v>6.7134667251904801E-3</v>
      </c>
      <c r="P96">
        <v>6.1302205645548703E-3</v>
      </c>
    </row>
    <row r="97" spans="2:17" ht="15" x14ac:dyDescent="0.25"/>
    <row r="98" spans="2:17" ht="15" x14ac:dyDescent="0.25">
      <c r="B98" t="s">
        <v>52</v>
      </c>
    </row>
    <row r="99" spans="2:17" ht="15" x14ac:dyDescent="0.25"/>
    <row r="100" spans="2:17" ht="15" x14ac:dyDescent="0.25">
      <c r="B100" t="s">
        <v>53</v>
      </c>
      <c r="C100" t="s">
        <v>1</v>
      </c>
      <c r="D100" t="s">
        <v>2</v>
      </c>
      <c r="E100" t="s">
        <v>3</v>
      </c>
      <c r="F100" t="s">
        <v>60</v>
      </c>
      <c r="G100" t="s">
        <v>4</v>
      </c>
      <c r="H100" t="s">
        <v>5</v>
      </c>
      <c r="I100" t="s">
        <v>6</v>
      </c>
      <c r="J100" t="s">
        <v>7</v>
      </c>
      <c r="K100" t="s">
        <v>26</v>
      </c>
      <c r="L100" t="s">
        <v>17</v>
      </c>
      <c r="M100" t="s">
        <v>14</v>
      </c>
      <c r="N100" t="s">
        <v>15</v>
      </c>
      <c r="O100" t="s">
        <v>54</v>
      </c>
      <c r="P100" t="s">
        <v>8</v>
      </c>
    </row>
    <row r="101" spans="2:17" ht="15" x14ac:dyDescent="0.25">
      <c r="B101" t="s">
        <v>9</v>
      </c>
      <c r="C101" t="s">
        <v>10</v>
      </c>
      <c r="D101">
        <v>31909.994542409899</v>
      </c>
      <c r="E101">
        <f t="shared" ref="E101:E108" si="16">I101*LN(G101)+2*D101</f>
        <v>63897.297261407148</v>
      </c>
      <c r="F101">
        <v>7.69907040929085</v>
      </c>
      <c r="G101">
        <v>62569</v>
      </c>
      <c r="H101" t="s">
        <v>11</v>
      </c>
      <c r="I101">
        <f t="shared" ref="I101:I108" si="17">COUNTA(J101:BQ101)</f>
        <v>7</v>
      </c>
      <c r="J101">
        <v>3.8519018897353701</v>
      </c>
      <c r="K101">
        <v>-6.5313938179394807E-2</v>
      </c>
      <c r="L101">
        <v>-0.31836486274544001</v>
      </c>
      <c r="M101">
        <v>-0.11082808681956501</v>
      </c>
      <c r="N101">
        <v>-0.14400217971417101</v>
      </c>
      <c r="O101">
        <v>-5.2376442077936701E-2</v>
      </c>
      <c r="P101">
        <v>18.912287921316601</v>
      </c>
    </row>
    <row r="102" spans="2:17" ht="15" x14ac:dyDescent="0.25">
      <c r="B102" t="s">
        <v>12</v>
      </c>
      <c r="C102" t="s">
        <v>10</v>
      </c>
      <c r="D102">
        <v>31909.994542409899</v>
      </c>
      <c r="E102">
        <f t="shared" si="16"/>
        <v>63897.297261407148</v>
      </c>
      <c r="F102">
        <v>7.69907040929085</v>
      </c>
      <c r="G102">
        <v>62569</v>
      </c>
      <c r="H102" t="s">
        <v>11</v>
      </c>
      <c r="I102">
        <f t="shared" si="17"/>
        <v>7</v>
      </c>
      <c r="J102">
        <v>2.53523345114493E-2</v>
      </c>
      <c r="K102">
        <v>1.12661645082568E-2</v>
      </c>
      <c r="L102">
        <v>8.4145653275945302E-3</v>
      </c>
      <c r="M102">
        <v>8.3049065809130407E-3</v>
      </c>
      <c r="N102">
        <v>1.03987550427666E-2</v>
      </c>
      <c r="O102">
        <v>1.80921672570199E-3</v>
      </c>
      <c r="P102">
        <v>0.76985347368382095</v>
      </c>
    </row>
    <row r="103" spans="2:17" ht="15" x14ac:dyDescent="0.25">
      <c r="B103" t="s">
        <v>9</v>
      </c>
      <c r="C103" t="s">
        <v>22</v>
      </c>
      <c r="D103">
        <v>32051.921125733301</v>
      </c>
      <c r="E103">
        <f t="shared" si="16"/>
        <v>64181.150428053952</v>
      </c>
      <c r="F103">
        <v>7.3172196992442604</v>
      </c>
      <c r="G103">
        <v>62569</v>
      </c>
      <c r="H103" t="s">
        <v>11</v>
      </c>
      <c r="I103">
        <f t="shared" si="17"/>
        <v>7</v>
      </c>
      <c r="J103">
        <v>4.3738364265184897</v>
      </c>
      <c r="K103">
        <v>-0.144360140895644</v>
      </c>
      <c r="L103">
        <v>-0.686650688424152</v>
      </c>
      <c r="M103">
        <v>-0.29350715923086601</v>
      </c>
      <c r="N103">
        <v>-0.305896411415502</v>
      </c>
      <c r="O103">
        <v>-0.13930813384101701</v>
      </c>
      <c r="P103">
        <v>26.521047060392998</v>
      </c>
    </row>
    <row r="104" spans="2:17" ht="15" x14ac:dyDescent="0.25">
      <c r="B104" t="s">
        <v>12</v>
      </c>
      <c r="C104" t="s">
        <v>22</v>
      </c>
      <c r="D104">
        <v>32051.921125733301</v>
      </c>
      <c r="E104">
        <f t="shared" si="16"/>
        <v>64181.150428053952</v>
      </c>
      <c r="F104">
        <v>7.3172196992442604</v>
      </c>
      <c r="G104">
        <v>62569</v>
      </c>
      <c r="H104" t="s">
        <v>11</v>
      </c>
      <c r="I104">
        <f t="shared" si="17"/>
        <v>7</v>
      </c>
      <c r="J104">
        <v>5.6016361114767099E-2</v>
      </c>
      <c r="K104">
        <v>2.60330706730072E-2</v>
      </c>
      <c r="L104">
        <v>1.9936952786544299E-2</v>
      </c>
      <c r="M104">
        <v>2.1228097935871E-2</v>
      </c>
      <c r="N104">
        <v>2.5338273520763201E-2</v>
      </c>
      <c r="O104">
        <v>4.4052221706646598E-3</v>
      </c>
      <c r="P104">
        <v>0.45309426922885998</v>
      </c>
    </row>
    <row r="105" spans="2:17" ht="15" x14ac:dyDescent="0.25">
      <c r="B105" t="s">
        <v>9</v>
      </c>
      <c r="C105" t="s">
        <v>24</v>
      </c>
      <c r="D105">
        <v>32156.7393937056</v>
      </c>
      <c r="E105">
        <f t="shared" si="16"/>
        <v>64390.786963998551</v>
      </c>
      <c r="F105">
        <v>7.9138112114914803</v>
      </c>
      <c r="G105">
        <v>62569</v>
      </c>
      <c r="H105" t="s">
        <v>11</v>
      </c>
      <c r="I105">
        <f t="shared" si="17"/>
        <v>7</v>
      </c>
      <c r="J105">
        <v>5.1133543981548497</v>
      </c>
      <c r="K105">
        <v>-6.32769631126954E-2</v>
      </c>
      <c r="L105">
        <v>-0.31224402480027402</v>
      </c>
      <c r="M105">
        <v>-0.118597193076283</v>
      </c>
      <c r="N105">
        <v>-0.117529631317304</v>
      </c>
      <c r="O105">
        <v>-6.6529992156367401E-2</v>
      </c>
      <c r="P105">
        <v>0.47348898661386002</v>
      </c>
    </row>
    <row r="106" spans="2:17" ht="15" x14ac:dyDescent="0.25">
      <c r="B106" t="s">
        <v>12</v>
      </c>
      <c r="C106" t="s">
        <v>24</v>
      </c>
      <c r="D106">
        <v>32156.7393937056</v>
      </c>
      <c r="E106">
        <f t="shared" si="16"/>
        <v>64390.786963998551</v>
      </c>
      <c r="F106">
        <v>7.9138112114914803</v>
      </c>
      <c r="G106">
        <v>62569</v>
      </c>
      <c r="H106" t="s">
        <v>11</v>
      </c>
      <c r="I106">
        <f t="shared" si="17"/>
        <v>7</v>
      </c>
      <c r="J106">
        <v>1.91063026777284E-2</v>
      </c>
      <c r="K106">
        <v>1.23741756531265E-2</v>
      </c>
      <c r="L106">
        <v>9.1996079295937495E-3</v>
      </c>
      <c r="M106">
        <v>9.5987626974714801E-3</v>
      </c>
      <c r="N106">
        <v>1.14768775646019E-2</v>
      </c>
      <c r="O106">
        <v>2.2423338945477401E-3</v>
      </c>
      <c r="P106">
        <v>5.6109315886079597E-3</v>
      </c>
    </row>
    <row r="107" spans="2:17" ht="15" x14ac:dyDescent="0.25">
      <c r="B107" t="s">
        <v>9</v>
      </c>
      <c r="C107" t="s">
        <v>25</v>
      </c>
      <c r="D107">
        <v>32068.056387431399</v>
      </c>
      <c r="E107">
        <f t="shared" si="16"/>
        <v>64213.420951450149</v>
      </c>
      <c r="F107">
        <v>7.8331400755788296</v>
      </c>
      <c r="G107">
        <v>62569</v>
      </c>
      <c r="H107" t="s">
        <v>11</v>
      </c>
      <c r="I107">
        <f t="shared" si="17"/>
        <v>7</v>
      </c>
      <c r="J107">
        <v>5.2486272944897001</v>
      </c>
      <c r="K107">
        <v>-6.6836829920126004E-2</v>
      </c>
      <c r="L107">
        <v>-0.32072644437699799</v>
      </c>
      <c r="M107">
        <v>-0.111206278818915</v>
      </c>
      <c r="N107">
        <v>-0.12250267673458801</v>
      </c>
      <c r="O107">
        <v>-6.1359491756506297E-2</v>
      </c>
      <c r="P107">
        <v>0.54178734599192502</v>
      </c>
    </row>
    <row r="108" spans="2:17" ht="15" x14ac:dyDescent="0.25">
      <c r="B108" t="s">
        <v>12</v>
      </c>
      <c r="C108" t="s">
        <v>25</v>
      </c>
      <c r="D108">
        <v>32068.056387431399</v>
      </c>
      <c r="E108">
        <f t="shared" si="16"/>
        <v>64213.420951450149</v>
      </c>
      <c r="F108">
        <v>7.8331400755788296</v>
      </c>
      <c r="G108">
        <v>62569</v>
      </c>
      <c r="H108" t="s">
        <v>11</v>
      </c>
      <c r="I108">
        <f t="shared" si="17"/>
        <v>7</v>
      </c>
      <c r="J108">
        <v>1.9201943976436198E-2</v>
      </c>
      <c r="K108">
        <v>1.2116360014217601E-2</v>
      </c>
      <c r="L108">
        <v>9.0375321720350902E-3</v>
      </c>
      <c r="M108">
        <v>9.1952233296688501E-3</v>
      </c>
      <c r="N108">
        <v>1.1326836877507801E-2</v>
      </c>
      <c r="O108">
        <v>2.0554750487587702E-3</v>
      </c>
      <c r="P108">
        <v>6.1743064008695702E-3</v>
      </c>
    </row>
    <row r="109" spans="2:17" ht="15" x14ac:dyDescent="0.25"/>
    <row r="110" spans="2:17" ht="15" x14ac:dyDescent="0.25">
      <c r="B110" t="s">
        <v>65</v>
      </c>
    </row>
    <row r="111" spans="2:17" ht="15" x14ac:dyDescent="0.25"/>
    <row r="112" spans="2:17" ht="15" x14ac:dyDescent="0.25">
      <c r="B112" t="s">
        <v>53</v>
      </c>
      <c r="C112" t="s">
        <v>1</v>
      </c>
      <c r="D112" t="s">
        <v>2</v>
      </c>
      <c r="E112" t="s">
        <v>3</v>
      </c>
      <c r="F112" t="s">
        <v>60</v>
      </c>
      <c r="G112" t="s">
        <v>4</v>
      </c>
      <c r="H112" t="s">
        <v>5</v>
      </c>
      <c r="I112" t="s">
        <v>6</v>
      </c>
      <c r="J112" t="s">
        <v>7</v>
      </c>
      <c r="K112" t="s">
        <v>26</v>
      </c>
      <c r="L112" t="s">
        <v>17</v>
      </c>
      <c r="M112" t="s">
        <v>14</v>
      </c>
      <c r="N112" t="s">
        <v>15</v>
      </c>
      <c r="O112" t="s">
        <v>75</v>
      </c>
      <c r="P112" t="s">
        <v>62</v>
      </c>
      <c r="Q112" t="s">
        <v>8</v>
      </c>
    </row>
    <row r="113" spans="2:17" ht="15" x14ac:dyDescent="0.25">
      <c r="B113" t="s">
        <v>9</v>
      </c>
      <c r="C113" t="s">
        <v>10</v>
      </c>
      <c r="D113">
        <v>31873.255945545599</v>
      </c>
      <c r="E113">
        <f t="shared" ref="E113:E120" si="18">I113*LN(G113)+2*D113</f>
        <v>63834.864092905314</v>
      </c>
      <c r="F113">
        <v>5.57102485965535</v>
      </c>
      <c r="G113">
        <v>62569</v>
      </c>
      <c r="H113" t="s">
        <v>11</v>
      </c>
      <c r="I113">
        <f t="shared" ref="I113:I120" si="19">COUNTA(J113:BQ113)</f>
        <v>8</v>
      </c>
      <c r="J113">
        <v>4.07146524535103</v>
      </c>
      <c r="K113">
        <v>-6.5195977056317106E-2</v>
      </c>
      <c r="L113">
        <v>-0.32300325663818003</v>
      </c>
      <c r="M113">
        <v>-0.110451655998454</v>
      </c>
      <c r="N113">
        <v>-0.13940639055992199</v>
      </c>
      <c r="O113">
        <v>-0.15294278476421999</v>
      </c>
      <c r="P113">
        <v>-0.75382824104786195</v>
      </c>
      <c r="Q113">
        <v>18.966324514997499</v>
      </c>
    </row>
    <row r="114" spans="2:17" ht="15" x14ac:dyDescent="0.25">
      <c r="B114" t="s">
        <v>12</v>
      </c>
      <c r="C114" t="s">
        <v>10</v>
      </c>
      <c r="D114">
        <v>31873.255945545599</v>
      </c>
      <c r="E114">
        <f t="shared" si="18"/>
        <v>63834.864092905314</v>
      </c>
      <c r="F114">
        <v>5.57102485965535</v>
      </c>
      <c r="G114">
        <v>62569</v>
      </c>
      <c r="H114" t="s">
        <v>11</v>
      </c>
      <c r="I114">
        <f t="shared" si="19"/>
        <v>8</v>
      </c>
      <c r="J114">
        <v>3.5480839989629802E-2</v>
      </c>
      <c r="K114">
        <v>1.1342925425119501E-2</v>
      </c>
      <c r="L114">
        <v>8.3794524033804895E-3</v>
      </c>
      <c r="M114">
        <v>8.3047276576947403E-3</v>
      </c>
      <c r="N114">
        <v>1.0395826514458599E-2</v>
      </c>
      <c r="O114">
        <v>6.9542896595464502E-3</v>
      </c>
      <c r="P114">
        <v>2.91374847518109E-2</v>
      </c>
      <c r="Q114">
        <v>0.771249422918033</v>
      </c>
    </row>
    <row r="115" spans="2:17" ht="15" x14ac:dyDescent="0.25">
      <c r="B115" t="s">
        <v>9</v>
      </c>
      <c r="C115" t="s">
        <v>22</v>
      </c>
      <c r="D115">
        <v>32038.052748853999</v>
      </c>
      <c r="E115">
        <f t="shared" si="18"/>
        <v>64164.457699522114</v>
      </c>
      <c r="F115">
        <v>5.3779901355947803</v>
      </c>
      <c r="G115">
        <v>62569</v>
      </c>
      <c r="H115" t="s">
        <v>11</v>
      </c>
      <c r="I115">
        <f t="shared" si="19"/>
        <v>8</v>
      </c>
      <c r="J115">
        <v>4.7646361929897898</v>
      </c>
      <c r="K115">
        <v>-0.147651308277191</v>
      </c>
      <c r="L115">
        <v>-0.70318707406581105</v>
      </c>
      <c r="M115">
        <v>-0.28922929996944702</v>
      </c>
      <c r="N115">
        <v>-0.29478662804678102</v>
      </c>
      <c r="O115">
        <v>-0.34960289767955799</v>
      </c>
      <c r="P115">
        <v>-1.8253007679051001</v>
      </c>
      <c r="Q115">
        <v>26.441525315540002</v>
      </c>
    </row>
    <row r="116" spans="2:17" ht="15" x14ac:dyDescent="0.25">
      <c r="B116" t="s">
        <v>12</v>
      </c>
      <c r="C116" t="s">
        <v>22</v>
      </c>
      <c r="D116">
        <v>32038.052748853999</v>
      </c>
      <c r="E116">
        <f t="shared" si="18"/>
        <v>64164.457699522114</v>
      </c>
      <c r="F116">
        <v>5.3779901355947803</v>
      </c>
      <c r="G116">
        <v>62569</v>
      </c>
      <c r="H116" t="s">
        <v>11</v>
      </c>
      <c r="I116">
        <f t="shared" si="19"/>
        <v>8</v>
      </c>
      <c r="J116">
        <v>7.1019739925789194E-2</v>
      </c>
      <c r="K116">
        <v>2.6161674048063702E-2</v>
      </c>
      <c r="L116">
        <v>1.9885960379072701E-2</v>
      </c>
      <c r="M116">
        <v>2.1235271876122501E-2</v>
      </c>
      <c r="N116">
        <v>2.5346577180176799E-2</v>
      </c>
      <c r="O116">
        <v>1.44440322558559E-2</v>
      </c>
      <c r="P116">
        <v>6.11150901954658E-2</v>
      </c>
      <c r="Q116">
        <v>0.45099242099438802</v>
      </c>
    </row>
    <row r="117" spans="2:17" ht="15" x14ac:dyDescent="0.25">
      <c r="B117" t="s">
        <v>9</v>
      </c>
      <c r="C117" t="s">
        <v>24</v>
      </c>
      <c r="D117">
        <v>32141.1659895714</v>
      </c>
      <c r="E117">
        <f t="shared" si="18"/>
        <v>64370.684180956916</v>
      </c>
      <c r="F117">
        <v>5.8200982827015899</v>
      </c>
      <c r="G117">
        <v>62569</v>
      </c>
      <c r="H117" t="s">
        <v>11</v>
      </c>
      <c r="I117">
        <f t="shared" si="19"/>
        <v>8</v>
      </c>
      <c r="J117">
        <v>5.2888681718212203</v>
      </c>
      <c r="K117">
        <v>-6.4408169841299295E-2</v>
      </c>
      <c r="L117">
        <v>-0.31948127740937299</v>
      </c>
      <c r="M117">
        <v>-0.11621413603813401</v>
      </c>
      <c r="N117">
        <v>-0.111768078650123</v>
      </c>
      <c r="O117">
        <v>-0.16524473498324599</v>
      </c>
      <c r="P117">
        <v>-0.86838689460760898</v>
      </c>
      <c r="Q117">
        <v>0.472380130669114</v>
      </c>
    </row>
    <row r="118" spans="2:17" ht="15" x14ac:dyDescent="0.25">
      <c r="B118" t="s">
        <v>12</v>
      </c>
      <c r="C118" t="s">
        <v>24</v>
      </c>
      <c r="D118">
        <v>32141.1659895714</v>
      </c>
      <c r="E118">
        <f t="shared" si="18"/>
        <v>64370.684180956916</v>
      </c>
      <c r="F118">
        <v>5.8200982827015899</v>
      </c>
      <c r="G118">
        <v>62569</v>
      </c>
      <c r="H118" t="s">
        <v>11</v>
      </c>
      <c r="I118">
        <f t="shared" si="19"/>
        <v>8</v>
      </c>
      <c r="J118">
        <v>2.8844716392703001E-2</v>
      </c>
      <c r="K118">
        <v>1.24038858306543E-2</v>
      </c>
      <c r="L118">
        <v>9.1682259805837395E-3</v>
      </c>
      <c r="M118">
        <v>9.5815048743840905E-3</v>
      </c>
      <c r="N118">
        <v>1.1469573419515801E-2</v>
      </c>
      <c r="O118">
        <v>7.1172917039277004E-3</v>
      </c>
      <c r="P118">
        <v>3.0811431952573701E-2</v>
      </c>
      <c r="Q118">
        <v>5.5978418994342598E-3</v>
      </c>
    </row>
    <row r="119" spans="2:17" ht="15" x14ac:dyDescent="0.25">
      <c r="B119" t="s">
        <v>9</v>
      </c>
      <c r="C119" t="s">
        <v>25</v>
      </c>
      <c r="D119">
        <v>32042.3065261058</v>
      </c>
      <c r="E119">
        <f t="shared" si="18"/>
        <v>64172.965254025716</v>
      </c>
      <c r="F119">
        <v>5.72129451022131</v>
      </c>
      <c r="G119">
        <v>62569</v>
      </c>
      <c r="H119" t="s">
        <v>11</v>
      </c>
      <c r="I119">
        <f t="shared" si="19"/>
        <v>8</v>
      </c>
      <c r="J119">
        <v>5.4545844579838798</v>
      </c>
      <c r="K119">
        <v>-6.6553027935130807E-2</v>
      </c>
      <c r="L119">
        <v>-0.32699548685426799</v>
      </c>
      <c r="M119">
        <v>-0.11013739808355399</v>
      </c>
      <c r="N119">
        <v>-0.11746653381197</v>
      </c>
      <c r="O119">
        <v>-0.16514526015860501</v>
      </c>
      <c r="P119">
        <v>-0.84004293922986994</v>
      </c>
      <c r="Q119">
        <v>0.53998439536480902</v>
      </c>
    </row>
    <row r="120" spans="2:17" ht="15" x14ac:dyDescent="0.25">
      <c r="B120" t="s">
        <v>12</v>
      </c>
      <c r="C120" t="s">
        <v>25</v>
      </c>
      <c r="D120">
        <v>32042.3065261058</v>
      </c>
      <c r="E120">
        <f t="shared" si="18"/>
        <v>64172.965254025716</v>
      </c>
      <c r="F120">
        <v>5.72129451022131</v>
      </c>
      <c r="G120">
        <v>62569</v>
      </c>
      <c r="H120" t="s">
        <v>11</v>
      </c>
      <c r="I120">
        <f t="shared" si="19"/>
        <v>8</v>
      </c>
      <c r="J120">
        <v>3.0069749989852599E-2</v>
      </c>
      <c r="K120">
        <v>1.21550569233066E-2</v>
      </c>
      <c r="L120">
        <v>8.9869527886754594E-3</v>
      </c>
      <c r="M120">
        <v>9.1822491772679208E-3</v>
      </c>
      <c r="N120">
        <v>1.1302400449795901E-2</v>
      </c>
      <c r="O120">
        <v>7.2021362197376296E-3</v>
      </c>
      <c r="P120">
        <v>3.05943926760452E-2</v>
      </c>
      <c r="Q120">
        <v>6.1468910221953998E-3</v>
      </c>
    </row>
    <row r="121" spans="2:17" ht="15" x14ac:dyDescent="0.25"/>
    <row r="122" spans="2:17" ht="15" x14ac:dyDescent="0.25">
      <c r="B122" t="s">
        <v>64</v>
      </c>
    </row>
    <row r="123" spans="2:17" ht="15" x14ac:dyDescent="0.25"/>
    <row r="124" spans="2:17" ht="15" x14ac:dyDescent="0.25">
      <c r="B124" t="s">
        <v>53</v>
      </c>
      <c r="C124" t="s">
        <v>1</v>
      </c>
      <c r="D124" t="s">
        <v>2</v>
      </c>
      <c r="E124" t="s">
        <v>3</v>
      </c>
      <c r="F124" t="s">
        <v>60</v>
      </c>
      <c r="G124" t="s">
        <v>4</v>
      </c>
      <c r="H124" t="s">
        <v>5</v>
      </c>
      <c r="I124" t="s">
        <v>6</v>
      </c>
      <c r="J124" t="s">
        <v>7</v>
      </c>
      <c r="K124" t="s">
        <v>26</v>
      </c>
      <c r="L124" t="s">
        <v>17</v>
      </c>
      <c r="M124" t="s">
        <v>14</v>
      </c>
      <c r="N124" t="s">
        <v>15</v>
      </c>
      <c r="O124" t="s">
        <v>56</v>
      </c>
      <c r="P124" t="s">
        <v>62</v>
      </c>
      <c r="Q124" t="s">
        <v>8</v>
      </c>
    </row>
    <row r="125" spans="2:17" ht="15" x14ac:dyDescent="0.25">
      <c r="B125" t="s">
        <v>9</v>
      </c>
      <c r="C125" t="s">
        <v>10</v>
      </c>
      <c r="D125">
        <v>31873.063470629801</v>
      </c>
      <c r="E125">
        <f t="shared" ref="E125:E132" si="20">I125*LN(G125)+2*D125</f>
        <v>63834.479143073717</v>
      </c>
      <c r="F125">
        <v>5.4055100210556599</v>
      </c>
      <c r="G125">
        <v>62569</v>
      </c>
      <c r="H125" t="s">
        <v>11</v>
      </c>
      <c r="I125">
        <f t="shared" ref="I125:I132" si="21">COUNTA(J125:BQ125)</f>
        <v>8</v>
      </c>
      <c r="J125">
        <v>3.8912663347810299</v>
      </c>
      <c r="K125">
        <v>-6.10402235623171E-2</v>
      </c>
      <c r="L125">
        <v>-0.31882957396690598</v>
      </c>
      <c r="M125">
        <v>-0.112171158105698</v>
      </c>
      <c r="N125">
        <v>-0.143757824376644</v>
      </c>
      <c r="O125">
        <v>-5.78834602638061E-2</v>
      </c>
      <c r="P125">
        <v>-0.51428534102412304</v>
      </c>
      <c r="Q125">
        <v>18.7511803816232</v>
      </c>
    </row>
    <row r="126" spans="2:17" ht="15" x14ac:dyDescent="0.25">
      <c r="B126" t="s">
        <v>12</v>
      </c>
      <c r="C126" t="s">
        <v>10</v>
      </c>
      <c r="D126">
        <v>31873.063470629801</v>
      </c>
      <c r="E126">
        <f t="shared" si="20"/>
        <v>63834.479143073717</v>
      </c>
      <c r="F126">
        <v>5.4055100210556599</v>
      </c>
      <c r="G126">
        <v>62569</v>
      </c>
      <c r="H126" t="s">
        <v>11</v>
      </c>
      <c r="I126">
        <f t="shared" si="21"/>
        <v>8</v>
      </c>
      <c r="J126">
        <v>2.8178788433665499E-2</v>
      </c>
      <c r="K126">
        <v>1.13924449952537E-2</v>
      </c>
      <c r="L126">
        <v>8.4073217533560205E-3</v>
      </c>
      <c r="M126">
        <v>8.3284982073908304E-3</v>
      </c>
      <c r="N126">
        <v>1.0434420305185901E-2</v>
      </c>
      <c r="O126">
        <v>2.5156470382766299E-3</v>
      </c>
      <c r="P126">
        <v>1.9072625760398101E-2</v>
      </c>
      <c r="Q126">
        <v>0.76329464101918498</v>
      </c>
    </row>
    <row r="127" spans="2:17" ht="15" x14ac:dyDescent="0.25">
      <c r="B127" t="s">
        <v>9</v>
      </c>
      <c r="C127" t="s">
        <v>22</v>
      </c>
      <c r="D127">
        <v>32028.734636112498</v>
      </c>
      <c r="E127">
        <f t="shared" si="20"/>
        <v>64145.821474039112</v>
      </c>
      <c r="F127">
        <v>5.2403467414084499</v>
      </c>
      <c r="G127">
        <v>62569</v>
      </c>
      <c r="H127" t="s">
        <v>11</v>
      </c>
      <c r="I127">
        <f t="shared" si="21"/>
        <v>8</v>
      </c>
      <c r="J127">
        <v>4.3690769323675402</v>
      </c>
      <c r="K127">
        <v>-0.13642101055446401</v>
      </c>
      <c r="L127">
        <v>-0.68797678686578201</v>
      </c>
      <c r="M127">
        <v>-0.29354914552620398</v>
      </c>
      <c r="N127">
        <v>-0.303827537322511</v>
      </c>
      <c r="O127">
        <v>-0.138821064132267</v>
      </c>
      <c r="P127">
        <v>-1.31067761038881</v>
      </c>
      <c r="Q127">
        <v>26.564260126780599</v>
      </c>
    </row>
    <row r="128" spans="2:17" ht="15" x14ac:dyDescent="0.25">
      <c r="B128" t="s">
        <v>12</v>
      </c>
      <c r="C128" t="s">
        <v>22</v>
      </c>
      <c r="D128">
        <v>32028.734636112498</v>
      </c>
      <c r="E128">
        <f t="shared" si="20"/>
        <v>64145.821474039112</v>
      </c>
      <c r="F128">
        <v>5.2403467414084499</v>
      </c>
      <c r="G128">
        <v>62569</v>
      </c>
      <c r="H128" t="s">
        <v>11</v>
      </c>
      <c r="I128">
        <f t="shared" si="21"/>
        <v>8</v>
      </c>
      <c r="J128">
        <v>5.9465617614536101E-2</v>
      </c>
      <c r="K128">
        <v>2.6190986255026801E-2</v>
      </c>
      <c r="L128">
        <v>1.9942615403062199E-2</v>
      </c>
      <c r="M128">
        <v>2.1239040784798501E-2</v>
      </c>
      <c r="N128">
        <v>2.5362102818901399E-2</v>
      </c>
      <c r="O128">
        <v>5.4841027285279396E-3</v>
      </c>
      <c r="P128">
        <v>4.3043449848977101E-2</v>
      </c>
      <c r="Q128">
        <v>0.45546868390430001</v>
      </c>
    </row>
    <row r="129" spans="2:25" ht="15" x14ac:dyDescent="0.25">
      <c r="B129" t="s">
        <v>9</v>
      </c>
      <c r="C129" t="s">
        <v>24</v>
      </c>
      <c r="D129">
        <v>32128.840233905801</v>
      </c>
      <c r="E129">
        <f t="shared" si="20"/>
        <v>64346.032669625718</v>
      </c>
      <c r="F129">
        <v>5.67709497305745</v>
      </c>
      <c r="G129">
        <v>62569</v>
      </c>
      <c r="H129" t="s">
        <v>11</v>
      </c>
      <c r="I129">
        <f t="shared" si="21"/>
        <v>8</v>
      </c>
      <c r="J129">
        <v>5.11167227119192</v>
      </c>
      <c r="K129">
        <v>-5.87647873942913E-2</v>
      </c>
      <c r="L129">
        <v>-0.31281207235601599</v>
      </c>
      <c r="M129">
        <v>-0.118925444393344</v>
      </c>
      <c r="N129">
        <v>-0.116987701270516</v>
      </c>
      <c r="O129">
        <v>-6.6089496081448096E-2</v>
      </c>
      <c r="P129">
        <v>-0.62853824473296205</v>
      </c>
      <c r="Q129">
        <v>0.47330241395900402</v>
      </c>
    </row>
    <row r="130" spans="2:25" ht="15" x14ac:dyDescent="0.25">
      <c r="B130" t="s">
        <v>12</v>
      </c>
      <c r="C130" t="s">
        <v>24</v>
      </c>
      <c r="D130">
        <v>32128.840233905801</v>
      </c>
      <c r="E130">
        <f t="shared" si="20"/>
        <v>64346.032669625718</v>
      </c>
      <c r="F130">
        <v>5.67709497305745</v>
      </c>
      <c r="G130">
        <v>62569</v>
      </c>
      <c r="H130" t="s">
        <v>11</v>
      </c>
      <c r="I130">
        <f t="shared" si="21"/>
        <v>8</v>
      </c>
      <c r="J130">
        <v>2.1170454027426101E-2</v>
      </c>
      <c r="K130">
        <v>1.2435841400206401E-2</v>
      </c>
      <c r="L130">
        <v>9.1951440452785107E-3</v>
      </c>
      <c r="M130">
        <v>9.5967933471695702E-3</v>
      </c>
      <c r="N130">
        <v>1.1484896567176999E-2</v>
      </c>
      <c r="O130">
        <v>2.7232790916821201E-3</v>
      </c>
      <c r="P130">
        <v>2.1849662784840101E-2</v>
      </c>
      <c r="Q130">
        <v>5.6121186024909097E-3</v>
      </c>
    </row>
    <row r="131" spans="2:25" ht="15" x14ac:dyDescent="0.25">
      <c r="B131" t="s">
        <v>9</v>
      </c>
      <c r="C131" t="s">
        <v>25</v>
      </c>
      <c r="D131">
        <v>32034.0164998543</v>
      </c>
      <c r="E131">
        <f t="shared" si="20"/>
        <v>64156.385201522717</v>
      </c>
      <c r="F131">
        <v>5.5755279627808996</v>
      </c>
      <c r="G131">
        <v>62569</v>
      </c>
      <c r="H131" t="s">
        <v>11</v>
      </c>
      <c r="I131">
        <f t="shared" si="21"/>
        <v>8</v>
      </c>
      <c r="J131">
        <v>5.2704295852631402</v>
      </c>
      <c r="K131">
        <v>-6.1764959272546202E-2</v>
      </c>
      <c r="L131">
        <v>-0.32148942089160398</v>
      </c>
      <c r="M131">
        <v>-0.112384161903146</v>
      </c>
      <c r="N131">
        <v>-0.122317981911653</v>
      </c>
      <c r="O131">
        <v>-6.4687355761210194E-2</v>
      </c>
      <c r="P131">
        <v>-0.59340564984002697</v>
      </c>
      <c r="Q131">
        <v>0.54156696852972097</v>
      </c>
    </row>
    <row r="132" spans="2:25" ht="15" x14ac:dyDescent="0.25">
      <c r="B132" t="s">
        <v>12</v>
      </c>
      <c r="C132" t="s">
        <v>25</v>
      </c>
      <c r="D132">
        <v>32034.0164998543</v>
      </c>
      <c r="E132">
        <f t="shared" si="20"/>
        <v>64156.385201522717</v>
      </c>
      <c r="F132">
        <v>5.5755279627808996</v>
      </c>
      <c r="G132">
        <v>62569</v>
      </c>
      <c r="H132" t="s">
        <v>11</v>
      </c>
      <c r="I132">
        <f t="shared" si="21"/>
        <v>8</v>
      </c>
      <c r="J132">
        <v>2.2096004469344802E-2</v>
      </c>
      <c r="K132">
        <v>1.21959777634181E-2</v>
      </c>
      <c r="L132">
        <v>9.0178310094379804E-3</v>
      </c>
      <c r="M132">
        <v>9.2006298746167593E-3</v>
      </c>
      <c r="N132">
        <v>1.1331410875740701E-2</v>
      </c>
      <c r="O132">
        <v>2.7018418540935298E-3</v>
      </c>
      <c r="P132">
        <v>2.0935080185648301E-2</v>
      </c>
      <c r="Q132">
        <v>6.1721832887128803E-3</v>
      </c>
    </row>
    <row r="133" spans="2:25" ht="15" x14ac:dyDescent="0.25">
      <c r="I133" t="s">
        <v>51</v>
      </c>
    </row>
    <row r="134" spans="2:25" ht="17.25" customHeight="1" x14ac:dyDescent="0.25">
      <c r="B134" t="s">
        <v>88</v>
      </c>
    </row>
    <row r="136" spans="2:25" ht="17.25" customHeight="1" x14ac:dyDescent="0.25">
      <c r="B136" t="s">
        <v>53</v>
      </c>
      <c r="C136" t="s">
        <v>1</v>
      </c>
      <c r="D136" t="s">
        <v>2</v>
      </c>
      <c r="E136" t="s">
        <v>3</v>
      </c>
      <c r="F136" t="s">
        <v>60</v>
      </c>
      <c r="G136" t="s">
        <v>4</v>
      </c>
      <c r="H136" t="s">
        <v>5</v>
      </c>
      <c r="I136" t="s">
        <v>6</v>
      </c>
      <c r="J136" t="s">
        <v>7</v>
      </c>
      <c r="K136" t="s">
        <v>26</v>
      </c>
      <c r="L136" t="s">
        <v>17</v>
      </c>
      <c r="M136" t="s">
        <v>14</v>
      </c>
      <c r="N136" t="s">
        <v>15</v>
      </c>
      <c r="O136" t="s">
        <v>75</v>
      </c>
      <c r="P136" t="s">
        <v>62</v>
      </c>
      <c r="Q136" t="s">
        <v>89</v>
      </c>
      <c r="R136" t="s">
        <v>90</v>
      </c>
      <c r="S136" t="s">
        <v>69</v>
      </c>
      <c r="T136" t="s">
        <v>70</v>
      </c>
      <c r="U136" t="s">
        <v>91</v>
      </c>
      <c r="V136" t="s">
        <v>92</v>
      </c>
      <c r="W136" t="s">
        <v>73</v>
      </c>
      <c r="X136" t="s">
        <v>74</v>
      </c>
      <c r="Y136" t="s">
        <v>8</v>
      </c>
    </row>
    <row r="137" spans="2:25" ht="17.25" customHeight="1" x14ac:dyDescent="0.25">
      <c r="B137" t="s">
        <v>9</v>
      </c>
      <c r="C137" t="s">
        <v>10</v>
      </c>
      <c r="D137">
        <v>31856.813997753201</v>
      </c>
      <c r="E137">
        <f t="shared" ref="E137:E144" si="22">I137*LN(G137)+2*D137</f>
        <v>63890.332399134633</v>
      </c>
      <c r="F137">
        <v>5.0355592157336604</v>
      </c>
      <c r="G137">
        <v>62569</v>
      </c>
      <c r="H137" t="s">
        <v>11</v>
      </c>
      <c r="I137">
        <f t="shared" ref="I137:I144" si="23">COUNTA(J137:BQ137)</f>
        <v>16</v>
      </c>
      <c r="J137">
        <v>4.1605724894042497</v>
      </c>
      <c r="K137">
        <v>5.1462240577982002E-2</v>
      </c>
      <c r="L137">
        <v>-0.51478161216895302</v>
      </c>
      <c r="M137">
        <v>-3.7009401763202603E-2</v>
      </c>
      <c r="N137">
        <v>-0.26827520035156299</v>
      </c>
      <c r="O137">
        <v>-0.17656630255387501</v>
      </c>
      <c r="P137">
        <v>-0.83528159475917996</v>
      </c>
      <c r="Q137">
        <v>-3.1051979276829199E-2</v>
      </c>
      <c r="R137">
        <v>5.1005878420040798E-2</v>
      </c>
      <c r="S137">
        <v>-0.11109103384977299</v>
      </c>
      <c r="T137">
        <v>0.20240253738566899</v>
      </c>
      <c r="U137">
        <v>-1.7904842235182902E-2</v>
      </c>
      <c r="V137">
        <v>3.4750056380626303E-2</v>
      </c>
      <c r="W137">
        <v>-0.116320151467078</v>
      </c>
      <c r="X137">
        <v>0.14895335407913801</v>
      </c>
      <c r="Y137">
        <v>18.8325609740982</v>
      </c>
    </row>
    <row r="138" spans="2:25" ht="17.25" customHeight="1" x14ac:dyDescent="0.25">
      <c r="B138" t="s">
        <v>12</v>
      </c>
      <c r="C138" t="s">
        <v>10</v>
      </c>
      <c r="D138">
        <v>31856.813997753201</v>
      </c>
      <c r="E138">
        <f t="shared" si="22"/>
        <v>63890.332399134633</v>
      </c>
      <c r="F138">
        <v>5.0355592157336604</v>
      </c>
      <c r="G138">
        <v>62569</v>
      </c>
      <c r="H138" t="s">
        <v>11</v>
      </c>
      <c r="I138">
        <f t="shared" si="23"/>
        <v>16</v>
      </c>
      <c r="J138">
        <v>5.2413833812622497E-2</v>
      </c>
      <c r="K138">
        <v>8.7194733812030703E-2</v>
      </c>
      <c r="L138">
        <v>5.4854124122870898E-2</v>
      </c>
      <c r="M138">
        <v>6.2273438947850798E-2</v>
      </c>
      <c r="N138">
        <v>7.1162349215775494E-2</v>
      </c>
      <c r="O138">
        <v>1.2377214070720099E-2</v>
      </c>
      <c r="P138">
        <v>5.4645919931040697E-2</v>
      </c>
      <c r="Q138">
        <v>2.3083352386773399E-2</v>
      </c>
      <c r="R138">
        <v>1.4649593466036601E-2</v>
      </c>
      <c r="S138">
        <v>9.3443112466007394E-2</v>
      </c>
      <c r="T138">
        <v>6.2492312393922597E-2</v>
      </c>
      <c r="U138">
        <v>1.6418757257690202E-2</v>
      </c>
      <c r="V138">
        <v>1.9233343945496199E-2</v>
      </c>
      <c r="W138">
        <v>6.61016083897909E-2</v>
      </c>
      <c r="X138">
        <v>7.9938391008402804E-2</v>
      </c>
      <c r="Y138">
        <v>0.76736498768273698</v>
      </c>
    </row>
    <row r="139" spans="2:25" ht="17.25" customHeight="1" x14ac:dyDescent="0.25">
      <c r="B139" t="s">
        <v>9</v>
      </c>
      <c r="C139" t="s">
        <v>22</v>
      </c>
      <c r="D139">
        <v>32024.312706151199</v>
      </c>
      <c r="E139">
        <f t="shared" si="22"/>
        <v>64225.329815930629</v>
      </c>
      <c r="F139">
        <v>4.9379274014165802</v>
      </c>
      <c r="G139">
        <v>62569</v>
      </c>
      <c r="H139" t="s">
        <v>11</v>
      </c>
      <c r="I139">
        <f t="shared" si="23"/>
        <v>16</v>
      </c>
      <c r="J139">
        <v>4.8855576591997103</v>
      </c>
      <c r="K139">
        <v>8.0417023619980196E-2</v>
      </c>
      <c r="L139">
        <v>-1.0250320408284701</v>
      </c>
      <c r="M139">
        <v>-0.13890405029324501</v>
      </c>
      <c r="N139">
        <v>-0.59364818698667599</v>
      </c>
      <c r="O139">
        <v>-0.38500360372358899</v>
      </c>
      <c r="P139">
        <v>-1.88569049722608</v>
      </c>
      <c r="Q139">
        <v>-6.1813665506598302E-2</v>
      </c>
      <c r="R139">
        <v>8.8410069169150104E-2</v>
      </c>
      <c r="S139">
        <v>-0.278468771118137</v>
      </c>
      <c r="T139">
        <v>0.276718880872802</v>
      </c>
      <c r="U139">
        <v>-3.7685942699046002E-2</v>
      </c>
      <c r="V139">
        <v>8.1147116337902198E-2</v>
      </c>
      <c r="W139">
        <v>-0.25256288450361702</v>
      </c>
      <c r="X139">
        <v>0.40662426805225799</v>
      </c>
      <c r="Y139">
        <v>26.480144376109301</v>
      </c>
    </row>
    <row r="140" spans="2:25" ht="17.25" customHeight="1" x14ac:dyDescent="0.25">
      <c r="B140" t="s">
        <v>12</v>
      </c>
      <c r="C140" t="s">
        <v>22</v>
      </c>
      <c r="D140">
        <v>32024.312706151199</v>
      </c>
      <c r="E140">
        <f t="shared" si="22"/>
        <v>64225.329815930629</v>
      </c>
      <c r="F140">
        <v>4.9379274014165802</v>
      </c>
      <c r="G140">
        <v>62569</v>
      </c>
      <c r="H140" t="s">
        <v>11</v>
      </c>
      <c r="I140">
        <f t="shared" si="23"/>
        <v>16</v>
      </c>
      <c r="J140">
        <v>0.101451487434307</v>
      </c>
      <c r="K140">
        <v>0.17366804758555501</v>
      </c>
      <c r="L140">
        <v>0.11618506773381999</v>
      </c>
      <c r="M140">
        <v>0.13220716804774699</v>
      </c>
      <c r="N140">
        <v>0.14934413245948999</v>
      </c>
      <c r="O140">
        <v>2.4885693301821402E-2</v>
      </c>
      <c r="P140">
        <v>0.11862193453729</v>
      </c>
      <c r="Q140">
        <v>4.6959363943218702E-2</v>
      </c>
      <c r="R140">
        <v>3.1663112882323097E-2</v>
      </c>
      <c r="S140">
        <v>0.196024886788423</v>
      </c>
      <c r="T140">
        <v>0.142250220633694</v>
      </c>
      <c r="U140">
        <v>3.5579571721813301E-2</v>
      </c>
      <c r="V140">
        <v>4.0828415310614097E-2</v>
      </c>
      <c r="W140">
        <v>0.146112014993138</v>
      </c>
      <c r="X140">
        <v>0.17692926452402499</v>
      </c>
      <c r="Y140">
        <v>0.45333874934379298</v>
      </c>
    </row>
    <row r="141" spans="2:25" ht="17.25" customHeight="1" x14ac:dyDescent="0.25">
      <c r="B141" t="s">
        <v>9</v>
      </c>
      <c r="C141" t="s">
        <v>24</v>
      </c>
      <c r="D141">
        <v>32127.224177829601</v>
      </c>
      <c r="E141">
        <f t="shared" si="22"/>
        <v>64431.152759287434</v>
      </c>
      <c r="F141">
        <v>5.3414333082151799</v>
      </c>
      <c r="G141">
        <v>62569</v>
      </c>
      <c r="H141" t="s">
        <v>11</v>
      </c>
      <c r="I141">
        <f t="shared" si="23"/>
        <v>16</v>
      </c>
      <c r="J141">
        <v>5.3652536037014702</v>
      </c>
      <c r="K141">
        <v>3.8452210446416099E-2</v>
      </c>
      <c r="L141">
        <v>-0.48852642175184302</v>
      </c>
      <c r="M141">
        <v>-5.7177156195191002E-2</v>
      </c>
      <c r="N141">
        <v>-0.26726656241975499</v>
      </c>
      <c r="O141">
        <v>-0.18644661717081501</v>
      </c>
      <c r="P141">
        <v>-0.91931803917462795</v>
      </c>
      <c r="Q141">
        <v>-2.72879476014408E-2</v>
      </c>
      <c r="R141">
        <v>4.6070875255218302E-2</v>
      </c>
      <c r="S141">
        <v>-0.13539918594952199</v>
      </c>
      <c r="T141">
        <v>0.158553297932435</v>
      </c>
      <c r="U141">
        <v>-1.4712099390778799E-2</v>
      </c>
      <c r="V141">
        <v>4.2220743007367598E-2</v>
      </c>
      <c r="W141">
        <v>-0.102052123553459</v>
      </c>
      <c r="X141">
        <v>0.20556425751662299</v>
      </c>
      <c r="Y141">
        <v>0.473230563196262</v>
      </c>
    </row>
    <row r="142" spans="2:25" ht="17.25" customHeight="1" x14ac:dyDescent="0.25">
      <c r="B142" t="s">
        <v>12</v>
      </c>
      <c r="C142" t="s">
        <v>24</v>
      </c>
      <c r="D142">
        <v>32127.224177829601</v>
      </c>
      <c r="E142">
        <f t="shared" si="22"/>
        <v>64431.152759287434</v>
      </c>
      <c r="F142">
        <v>5.3414333082151799</v>
      </c>
      <c r="G142">
        <v>62569</v>
      </c>
      <c r="H142" t="s">
        <v>11</v>
      </c>
      <c r="I142">
        <f t="shared" si="23"/>
        <v>16</v>
      </c>
      <c r="J142">
        <v>4.5887819631697802E-2</v>
      </c>
      <c r="K142">
        <v>8.2659640040823906E-2</v>
      </c>
      <c r="L142">
        <v>5.5305586306149498E-2</v>
      </c>
      <c r="M142">
        <v>6.2662755450014707E-2</v>
      </c>
      <c r="N142">
        <v>7.0765834068271E-2</v>
      </c>
      <c r="O142">
        <v>1.21190648009035E-2</v>
      </c>
      <c r="P142">
        <v>5.7744168189880998E-2</v>
      </c>
      <c r="Q142">
        <v>2.23489292295945E-2</v>
      </c>
      <c r="R142">
        <v>1.50361176020285E-2</v>
      </c>
      <c r="S142">
        <v>9.3164315429288005E-2</v>
      </c>
      <c r="T142">
        <v>6.7455121151242498E-2</v>
      </c>
      <c r="U142">
        <v>1.6879073763923499E-2</v>
      </c>
      <c r="V142">
        <v>1.9382585760234699E-2</v>
      </c>
      <c r="W142">
        <v>6.9324515507849502E-2</v>
      </c>
      <c r="X142">
        <v>8.3991362189827404E-2</v>
      </c>
      <c r="Y142">
        <v>5.62183910700325E-3</v>
      </c>
    </row>
    <row r="143" spans="2:25" ht="17.25" customHeight="1" x14ac:dyDescent="0.25">
      <c r="B143" t="s">
        <v>9</v>
      </c>
      <c r="C143" t="s">
        <v>25</v>
      </c>
      <c r="D143">
        <v>32028.861261177699</v>
      </c>
      <c r="E143">
        <f t="shared" si="22"/>
        <v>64234.426925983629</v>
      </c>
      <c r="F143">
        <v>5.2089176843234997</v>
      </c>
      <c r="G143">
        <v>62569</v>
      </c>
      <c r="H143" t="s">
        <v>11</v>
      </c>
      <c r="I143">
        <f t="shared" si="23"/>
        <v>16</v>
      </c>
      <c r="J143">
        <v>5.5299075194067298</v>
      </c>
      <c r="K143">
        <v>4.6144502402124601E-2</v>
      </c>
      <c r="L143">
        <v>-0.49375073390268998</v>
      </c>
      <c r="M143">
        <v>-5.3181305749257397E-2</v>
      </c>
      <c r="N143">
        <v>-0.26927427180192798</v>
      </c>
      <c r="O143">
        <v>-0.18578429867555801</v>
      </c>
      <c r="P143">
        <v>-0.90366626229799396</v>
      </c>
      <c r="Q143">
        <v>-3.0066141710657E-2</v>
      </c>
      <c r="R143">
        <v>4.4775070637772099E-2</v>
      </c>
      <c r="S143">
        <v>-0.121439990901756</v>
      </c>
      <c r="T143">
        <v>0.17181632586121301</v>
      </c>
      <c r="U143">
        <v>-1.37680945656292E-2</v>
      </c>
      <c r="V143">
        <v>4.1287100889551197E-2</v>
      </c>
      <c r="W143">
        <v>-9.8548459738490496E-2</v>
      </c>
      <c r="X143">
        <v>0.185836363929897</v>
      </c>
      <c r="Y143">
        <v>0.54093256896463804</v>
      </c>
    </row>
    <row r="144" spans="2:25" ht="17.25" customHeight="1" x14ac:dyDescent="0.25">
      <c r="B144" t="s">
        <v>12</v>
      </c>
      <c r="C144" t="s">
        <v>25</v>
      </c>
      <c r="D144">
        <v>32028.861261177699</v>
      </c>
      <c r="E144">
        <f t="shared" si="22"/>
        <v>64234.426925983629</v>
      </c>
      <c r="F144">
        <v>5.2089176843234997</v>
      </c>
      <c r="G144">
        <v>62569</v>
      </c>
      <c r="H144" t="s">
        <v>11</v>
      </c>
      <c r="I144">
        <f t="shared" si="23"/>
        <v>16</v>
      </c>
      <c r="J144">
        <v>4.7479508117489702E-2</v>
      </c>
      <c r="K144">
        <v>8.5122052519557498E-2</v>
      </c>
      <c r="L144">
        <v>5.5953679536605599E-2</v>
      </c>
      <c r="M144">
        <v>6.3404191151079203E-2</v>
      </c>
      <c r="N144">
        <v>7.2577395199909897E-2</v>
      </c>
      <c r="O144">
        <v>1.23337293060701E-2</v>
      </c>
      <c r="P144">
        <v>5.6329206172922502E-2</v>
      </c>
      <c r="Q144">
        <v>2.2830843709974499E-2</v>
      </c>
      <c r="R144">
        <v>1.5100762064156999E-2</v>
      </c>
      <c r="S144">
        <v>9.3376425293666895E-2</v>
      </c>
      <c r="T144">
        <v>6.5675307434363506E-2</v>
      </c>
      <c r="U144">
        <v>1.6927018740078899E-2</v>
      </c>
      <c r="V144">
        <v>1.9772511683257998E-2</v>
      </c>
      <c r="W144">
        <v>6.8462149086313207E-2</v>
      </c>
      <c r="X144">
        <v>8.3694648719198794E-2</v>
      </c>
      <c r="Y144">
        <v>6.1780689544636098E-3</v>
      </c>
    </row>
    <row r="146" spans="2:27" ht="17.25" customHeight="1" x14ac:dyDescent="0.25">
      <c r="B146" t="s">
        <v>66</v>
      </c>
    </row>
    <row r="148" spans="2:27" ht="17.25" customHeight="1" x14ac:dyDescent="0.25">
      <c r="B148" t="s">
        <v>53</v>
      </c>
      <c r="C148" t="s">
        <v>1</v>
      </c>
      <c r="D148" t="s">
        <v>2</v>
      </c>
      <c r="E148" t="s">
        <v>3</v>
      </c>
      <c r="F148" t="s">
        <v>60</v>
      </c>
      <c r="G148" t="s">
        <v>4</v>
      </c>
      <c r="H148" t="s">
        <v>5</v>
      </c>
      <c r="I148" t="s">
        <v>6</v>
      </c>
      <c r="J148" t="s">
        <v>7</v>
      </c>
      <c r="K148" t="s">
        <v>26</v>
      </c>
      <c r="L148" t="s">
        <v>17</v>
      </c>
      <c r="M148" t="s">
        <v>14</v>
      </c>
      <c r="N148" t="s">
        <v>15</v>
      </c>
      <c r="O148" t="s">
        <v>56</v>
      </c>
      <c r="P148" t="s">
        <v>62</v>
      </c>
      <c r="Q148" t="s">
        <v>67</v>
      </c>
      <c r="R148" t="s">
        <v>68</v>
      </c>
      <c r="S148" t="s">
        <v>69</v>
      </c>
      <c r="T148" t="s">
        <v>70</v>
      </c>
      <c r="U148" t="s">
        <v>71</v>
      </c>
      <c r="V148" t="s">
        <v>72</v>
      </c>
      <c r="W148" t="s">
        <v>73</v>
      </c>
      <c r="X148" t="s">
        <v>74</v>
      </c>
      <c r="Y148" t="s">
        <v>8</v>
      </c>
    </row>
    <row r="149" spans="2:27" ht="17.25" customHeight="1" x14ac:dyDescent="0.25">
      <c r="B149" t="s">
        <v>9</v>
      </c>
      <c r="C149" t="s">
        <v>10</v>
      </c>
      <c r="D149">
        <v>31860.217694783601</v>
      </c>
      <c r="E149">
        <f t="shared" ref="E149:E156" si="24">I149*LN(G149)+2*D149</f>
        <v>63897.139793195434</v>
      </c>
      <c r="F149">
        <v>5.1174590319617899</v>
      </c>
      <c r="G149">
        <v>62569</v>
      </c>
      <c r="H149" t="s">
        <v>11</v>
      </c>
      <c r="I149">
        <f t="shared" ref="I149:I156" si="25">COUNTA(J149:BQ149)</f>
        <v>16</v>
      </c>
      <c r="J149">
        <v>3.99062074259363</v>
      </c>
      <c r="K149">
        <v>1.78887091788532E-3</v>
      </c>
      <c r="L149">
        <v>-0.44943234976379198</v>
      </c>
      <c r="M149">
        <v>-6.2604896533868498E-2</v>
      </c>
      <c r="N149">
        <v>-0.21596781136266899</v>
      </c>
      <c r="O149">
        <v>-6.81392730877841E-2</v>
      </c>
      <c r="P149">
        <v>-0.63700087421804297</v>
      </c>
      <c r="Q149">
        <v>-9.4002652380874106E-3</v>
      </c>
      <c r="R149">
        <v>1.87010023211065E-2</v>
      </c>
      <c r="S149">
        <v>-6.3430463844699206E-2</v>
      </c>
      <c r="T149">
        <v>0.13532609684274599</v>
      </c>
      <c r="U149">
        <v>-6.1437127073514699E-3</v>
      </c>
      <c r="V149">
        <v>1.13399687366463E-2</v>
      </c>
      <c r="W149">
        <v>-8.9421302967344601E-2</v>
      </c>
      <c r="X149">
        <v>0.10076394676325</v>
      </c>
      <c r="Y149">
        <v>17.364357967412399</v>
      </c>
    </row>
    <row r="150" spans="2:27" ht="17.25" customHeight="1" x14ac:dyDescent="0.25">
      <c r="B150" t="s">
        <v>12</v>
      </c>
      <c r="C150" t="s">
        <v>10</v>
      </c>
      <c r="D150">
        <v>31860.217694783601</v>
      </c>
      <c r="E150">
        <f t="shared" si="24"/>
        <v>63897.139793195434</v>
      </c>
      <c r="F150">
        <v>5.1174590319617899</v>
      </c>
      <c r="G150">
        <v>62569</v>
      </c>
      <c r="H150" t="s">
        <v>11</v>
      </c>
      <c r="I150">
        <f t="shared" si="25"/>
        <v>16</v>
      </c>
      <c r="J150">
        <v>3.8471243816498503E-2</v>
      </c>
      <c r="K150">
        <v>5.6584296600521299E-2</v>
      </c>
      <c r="L150">
        <v>3.7000419649797299E-2</v>
      </c>
      <c r="M150">
        <v>4.0921556748221503E-2</v>
      </c>
      <c r="N150">
        <v>4.7930202349190702E-2</v>
      </c>
      <c r="O150">
        <v>4.5871940361804199E-3</v>
      </c>
      <c r="P150">
        <v>4.2766508050871899E-2</v>
      </c>
      <c r="Q150">
        <v>8.2300589610879403E-3</v>
      </c>
      <c r="R150">
        <v>5.4534584406860497E-3</v>
      </c>
      <c r="S150">
        <v>6.6175648175447799E-2</v>
      </c>
      <c r="T150">
        <v>4.8048217115244998E-2</v>
      </c>
      <c r="U150">
        <v>5.8954400819676298E-3</v>
      </c>
      <c r="V150">
        <v>7.2175187896829597E-3</v>
      </c>
      <c r="W150">
        <v>4.67875969428488E-2</v>
      </c>
      <c r="X150">
        <v>6.06808718292376E-2</v>
      </c>
      <c r="Y150">
        <v>0.69690305132568098</v>
      </c>
    </row>
    <row r="151" spans="2:27" ht="17.25" customHeight="1" x14ac:dyDescent="0.25">
      <c r="B151" t="s">
        <v>9</v>
      </c>
      <c r="C151" t="s">
        <v>22</v>
      </c>
      <c r="D151">
        <v>32016.219019035099</v>
      </c>
      <c r="E151">
        <f t="shared" si="24"/>
        <v>64209.14244169843</v>
      </c>
      <c r="F151">
        <v>4.9541215699362704</v>
      </c>
      <c r="G151">
        <v>62569</v>
      </c>
      <c r="H151" t="s">
        <v>11</v>
      </c>
      <c r="I151">
        <f t="shared" si="25"/>
        <v>16</v>
      </c>
      <c r="J151">
        <v>4.4435018344057902</v>
      </c>
      <c r="K151">
        <v>-3.5750386578217801E-3</v>
      </c>
      <c r="L151">
        <v>-0.89190409293362505</v>
      </c>
      <c r="M151">
        <v>-0.192054370168528</v>
      </c>
      <c r="N151">
        <v>-0.51077259313041201</v>
      </c>
      <c r="O151">
        <v>-0.15207093753690501</v>
      </c>
      <c r="P151">
        <v>-1.46013685382463</v>
      </c>
      <c r="Q151">
        <v>-2.0104356435539698E-2</v>
      </c>
      <c r="R151">
        <v>3.16775621003164E-2</v>
      </c>
      <c r="S151">
        <v>-0.192750758647631</v>
      </c>
      <c r="T151">
        <v>0.14786811764010099</v>
      </c>
      <c r="U151">
        <v>-1.38155262692968E-2</v>
      </c>
      <c r="V151">
        <v>3.1671640555399803E-2</v>
      </c>
      <c r="W151">
        <v>-0.19663552686126101</v>
      </c>
      <c r="X151">
        <v>0.32079457577570603</v>
      </c>
      <c r="Y151">
        <v>26.633318689322401</v>
      </c>
    </row>
    <row r="152" spans="2:27" ht="17.25" customHeight="1" x14ac:dyDescent="0.25">
      <c r="B152" t="s">
        <v>12</v>
      </c>
      <c r="C152" t="s">
        <v>22</v>
      </c>
      <c r="D152">
        <v>32016.219019035099</v>
      </c>
      <c r="E152">
        <f t="shared" si="24"/>
        <v>64209.14244169843</v>
      </c>
      <c r="F152">
        <v>4.9541215699362704</v>
      </c>
      <c r="G152">
        <v>62569</v>
      </c>
      <c r="H152" t="s">
        <v>11</v>
      </c>
      <c r="I152">
        <f t="shared" si="25"/>
        <v>16</v>
      </c>
      <c r="J152">
        <v>7.6833635549991203E-2</v>
      </c>
      <c r="K152">
        <v>0.11566196144569001</v>
      </c>
      <c r="L152">
        <v>7.9905403929890997E-2</v>
      </c>
      <c r="M152">
        <v>8.9053251674029901E-2</v>
      </c>
      <c r="N152">
        <v>0.10128068139959701</v>
      </c>
      <c r="O152">
        <v>9.5303271789590194E-3</v>
      </c>
      <c r="P152">
        <v>9.8320574497611501E-2</v>
      </c>
      <c r="Q152">
        <v>1.7416322770880201E-2</v>
      </c>
      <c r="R152">
        <v>1.2154214807689599E-2</v>
      </c>
      <c r="S152">
        <v>0.147124675855554</v>
      </c>
      <c r="T152">
        <v>0.114510805418369</v>
      </c>
      <c r="U152">
        <v>1.32673069188171E-2</v>
      </c>
      <c r="V152">
        <v>1.55210326699598E-2</v>
      </c>
      <c r="W152">
        <v>0.108661051798127</v>
      </c>
      <c r="X152">
        <v>0.138690652791428</v>
      </c>
      <c r="Y152">
        <v>0.45991176242498799</v>
      </c>
    </row>
    <row r="153" spans="2:27" ht="17.25" customHeight="1" x14ac:dyDescent="0.25">
      <c r="B153" t="s">
        <v>9</v>
      </c>
      <c r="C153" t="s">
        <v>24</v>
      </c>
      <c r="D153">
        <v>32115.960011466599</v>
      </c>
      <c r="E153">
        <f t="shared" si="24"/>
        <v>64408.62442656143</v>
      </c>
      <c r="F153">
        <v>5.3524896085196803</v>
      </c>
      <c r="G153">
        <v>62569</v>
      </c>
      <c r="H153" t="s">
        <v>11</v>
      </c>
      <c r="I153">
        <f t="shared" si="25"/>
        <v>16</v>
      </c>
      <c r="J153">
        <v>5.1566997702424304</v>
      </c>
      <c r="K153">
        <v>6.0585594071890696E-3</v>
      </c>
      <c r="L153">
        <v>-0.41678866604254799</v>
      </c>
      <c r="M153">
        <v>-7.5547518316412404E-2</v>
      </c>
      <c r="N153">
        <v>-0.219513698700288</v>
      </c>
      <c r="O153">
        <v>-7.3202118844329297E-2</v>
      </c>
      <c r="P153">
        <v>-0.71258103846278997</v>
      </c>
      <c r="Q153">
        <v>-9.4719792089205702E-3</v>
      </c>
      <c r="R153">
        <v>1.5946550059621398E-2</v>
      </c>
      <c r="S153">
        <v>-0.101623630639118</v>
      </c>
      <c r="T153">
        <v>8.8883233279478099E-2</v>
      </c>
      <c r="U153">
        <v>-5.9068115038328596E-3</v>
      </c>
      <c r="V153">
        <v>1.57276039650295E-2</v>
      </c>
      <c r="W153">
        <v>-8.2377913210431197E-2</v>
      </c>
      <c r="X153">
        <v>0.15957325060490701</v>
      </c>
      <c r="Y153">
        <v>0.47434276039184098</v>
      </c>
    </row>
    <row r="154" spans="2:27" ht="17.25" customHeight="1" x14ac:dyDescent="0.25">
      <c r="B154" t="s">
        <v>12</v>
      </c>
      <c r="C154" t="s">
        <v>24</v>
      </c>
      <c r="D154">
        <v>32115.960011466599</v>
      </c>
      <c r="E154">
        <f t="shared" si="24"/>
        <v>64408.62442656143</v>
      </c>
      <c r="F154">
        <v>5.3524896085196803</v>
      </c>
      <c r="G154">
        <v>62569</v>
      </c>
      <c r="H154" t="s">
        <v>11</v>
      </c>
      <c r="I154">
        <f t="shared" si="25"/>
        <v>16</v>
      </c>
      <c r="J154">
        <v>3.2092063920256299E-2</v>
      </c>
      <c r="K154">
        <v>5.5161953251923697E-2</v>
      </c>
      <c r="L154">
        <v>3.8088526572164598E-2</v>
      </c>
      <c r="M154">
        <v>4.2256884197164099E-2</v>
      </c>
      <c r="N154">
        <v>4.8079257892133999E-2</v>
      </c>
      <c r="O154">
        <v>4.6478890301787099E-3</v>
      </c>
      <c r="P154">
        <v>4.7698836444704303E-2</v>
      </c>
      <c r="Q154">
        <v>8.3041631499471708E-3</v>
      </c>
      <c r="R154">
        <v>5.7770819254118503E-3</v>
      </c>
      <c r="S154">
        <v>6.9951942198690803E-2</v>
      </c>
      <c r="T154">
        <v>5.4286151359001798E-2</v>
      </c>
      <c r="U154">
        <v>6.30998608978611E-3</v>
      </c>
      <c r="V154">
        <v>7.3935392681842797E-3</v>
      </c>
      <c r="W154">
        <v>5.1662965752976797E-2</v>
      </c>
      <c r="X154">
        <v>6.6083195422716401E-2</v>
      </c>
      <c r="Y154">
        <v>5.6416603378542799E-3</v>
      </c>
    </row>
    <row r="155" spans="2:27" ht="17.25" customHeight="1" x14ac:dyDescent="0.25">
      <c r="B155" t="s">
        <v>9</v>
      </c>
      <c r="C155" t="s">
        <v>25</v>
      </c>
      <c r="D155">
        <v>32021.9681858966</v>
      </c>
      <c r="E155">
        <f t="shared" si="24"/>
        <v>64220.640775421431</v>
      </c>
      <c r="F155">
        <v>5.2237412862139303</v>
      </c>
      <c r="G155">
        <v>62569</v>
      </c>
      <c r="H155" t="s">
        <v>11</v>
      </c>
      <c r="I155">
        <f t="shared" si="25"/>
        <v>16</v>
      </c>
      <c r="J155">
        <v>5.3156322619896699</v>
      </c>
      <c r="K155">
        <v>4.1739291644165497E-3</v>
      </c>
      <c r="L155">
        <v>-0.427531289177289</v>
      </c>
      <c r="M155">
        <v>-7.0446707661383903E-2</v>
      </c>
      <c r="N155">
        <v>-0.211945101845083</v>
      </c>
      <c r="O155">
        <v>-7.1781671486135804E-2</v>
      </c>
      <c r="P155">
        <v>-0.68642641680008698</v>
      </c>
      <c r="Q155">
        <v>-9.6453196000216099E-3</v>
      </c>
      <c r="R155">
        <v>1.5935617972252899E-2</v>
      </c>
      <c r="S155">
        <v>-8.2221979622695507E-2</v>
      </c>
      <c r="T155">
        <v>0.104016132217487</v>
      </c>
      <c r="U155">
        <v>-5.4650039787921198E-3</v>
      </c>
      <c r="V155">
        <v>1.36825177663029E-2</v>
      </c>
      <c r="W155">
        <v>-8.1928418173442E-2</v>
      </c>
      <c r="X155">
        <v>0.12656916686546499</v>
      </c>
      <c r="Y155">
        <v>0.54228943287572595</v>
      </c>
    </row>
    <row r="156" spans="2:27" ht="17.25" customHeight="1" x14ac:dyDescent="0.25">
      <c r="B156" t="s">
        <v>12</v>
      </c>
      <c r="C156" t="s">
        <v>25</v>
      </c>
      <c r="D156">
        <v>32021.9681858966</v>
      </c>
      <c r="E156">
        <f t="shared" si="24"/>
        <v>64220.640775421431</v>
      </c>
      <c r="F156">
        <v>5.2237412862139303</v>
      </c>
      <c r="G156">
        <v>62569</v>
      </c>
      <c r="H156" t="s">
        <v>11</v>
      </c>
      <c r="I156">
        <f t="shared" si="25"/>
        <v>16</v>
      </c>
      <c r="J156">
        <v>3.2975915450513399E-2</v>
      </c>
      <c r="K156">
        <v>5.59527298354138E-2</v>
      </c>
      <c r="L156">
        <v>3.79510472527535E-2</v>
      </c>
      <c r="M156">
        <v>4.2058335922575102E-2</v>
      </c>
      <c r="N156">
        <v>4.88417117885699E-2</v>
      </c>
      <c r="O156">
        <v>4.6354719015085401E-3</v>
      </c>
      <c r="P156">
        <v>4.5152243674337303E-2</v>
      </c>
      <c r="Q156">
        <v>8.3043605359718192E-3</v>
      </c>
      <c r="R156">
        <v>5.6834933998757501E-3</v>
      </c>
      <c r="S156">
        <v>6.7923497876900704E-2</v>
      </c>
      <c r="T156">
        <v>5.1348141479838197E-2</v>
      </c>
      <c r="U156">
        <v>6.179651336676E-3</v>
      </c>
      <c r="V156">
        <v>7.4417782835208999E-3</v>
      </c>
      <c r="W156">
        <v>4.94000217960993E-2</v>
      </c>
      <c r="X156">
        <v>6.4168046342106794E-2</v>
      </c>
      <c r="Y156">
        <v>6.1976207805873396E-3</v>
      </c>
    </row>
    <row r="158" spans="2:27" ht="17.25" customHeight="1" x14ac:dyDescent="0.25">
      <c r="B158" t="s">
        <v>95</v>
      </c>
    </row>
    <row r="159" spans="2:27" ht="17.25" customHeight="1" x14ac:dyDescent="0.25">
      <c r="B159" t="s">
        <v>94</v>
      </c>
    </row>
    <row r="160" spans="2:27" ht="17.25" customHeight="1" x14ac:dyDescent="0.25">
      <c r="B160" t="s">
        <v>93</v>
      </c>
      <c r="C160" t="s">
        <v>1</v>
      </c>
      <c r="D160" t="s">
        <v>2</v>
      </c>
      <c r="E160" t="s">
        <v>3</v>
      </c>
      <c r="F160" t="s">
        <v>60</v>
      </c>
      <c r="G160" t="s">
        <v>4</v>
      </c>
      <c r="H160" t="s">
        <v>5</v>
      </c>
      <c r="I160" t="s">
        <v>6</v>
      </c>
      <c r="J160" t="s">
        <v>7</v>
      </c>
      <c r="K160" t="s">
        <v>26</v>
      </c>
      <c r="L160" t="s">
        <v>17</v>
      </c>
      <c r="M160" t="s">
        <v>14</v>
      </c>
      <c r="N160" t="s">
        <v>15</v>
      </c>
      <c r="O160" t="s">
        <v>75</v>
      </c>
      <c r="P160" t="s">
        <v>62</v>
      </c>
      <c r="Q160" t="s">
        <v>96</v>
      </c>
      <c r="R160" t="s">
        <v>97</v>
      </c>
      <c r="S160" t="s">
        <v>98</v>
      </c>
      <c r="T160" t="s">
        <v>99</v>
      </c>
      <c r="U160" t="s">
        <v>100</v>
      </c>
      <c r="V160" t="s">
        <v>101</v>
      </c>
      <c r="W160" t="s">
        <v>102</v>
      </c>
      <c r="X160" t="s">
        <v>103</v>
      </c>
      <c r="Y160" t="s">
        <v>104</v>
      </c>
      <c r="Z160" t="s">
        <v>105</v>
      </c>
      <c r="AA160" t="s">
        <v>8</v>
      </c>
    </row>
    <row r="161" spans="2:27" ht="17.25" customHeight="1" x14ac:dyDescent="0.25">
      <c r="B161" t="s">
        <v>9</v>
      </c>
      <c r="C161" t="s">
        <v>10</v>
      </c>
      <c r="D161">
        <v>31796.950617779999</v>
      </c>
      <c r="E161">
        <f t="shared" ref="E161:E168" si="26">I161*LN(G161)+2*D161</f>
        <v>63792.693689641761</v>
      </c>
      <c r="F161">
        <v>5.0333903262580701</v>
      </c>
      <c r="G161">
        <v>62569</v>
      </c>
      <c r="H161" t="s">
        <v>11</v>
      </c>
      <c r="I161">
        <f t="shared" ref="I161:I168" si="27">COUNTA(J161:BQ161)</f>
        <v>18</v>
      </c>
      <c r="J161">
        <v>3.9681894626648799</v>
      </c>
      <c r="K161">
        <v>-7.1561435353889896E-2</v>
      </c>
      <c r="L161">
        <v>-0.328274187951825</v>
      </c>
      <c r="M161">
        <v>-0.101585855702891</v>
      </c>
      <c r="N161">
        <v>-0.120664188212528</v>
      </c>
      <c r="O161">
        <v>-0.159581857280432</v>
      </c>
      <c r="P161">
        <v>-0.78861147915694796</v>
      </c>
      <c r="Q161">
        <v>0.12651682655125299</v>
      </c>
      <c r="R161">
        <v>0.158723434567375</v>
      </c>
      <c r="S161">
        <v>0.13462947734310199</v>
      </c>
      <c r="T161">
        <v>9.7699083393452402E-2</v>
      </c>
      <c r="U161">
        <v>0.132064102636368</v>
      </c>
      <c r="V161">
        <v>0.131317638758358</v>
      </c>
      <c r="W161">
        <v>0.15067540285261699</v>
      </c>
      <c r="X161">
        <v>0.12888523142518399</v>
      </c>
      <c r="Y161">
        <v>0.16317491760899</v>
      </c>
      <c r="Z161">
        <v>-0.19939455770681</v>
      </c>
      <c r="AA161">
        <v>18.8568192515772</v>
      </c>
    </row>
    <row r="162" spans="2:27" ht="17.25" customHeight="1" x14ac:dyDescent="0.25">
      <c r="B162" t="s">
        <v>12</v>
      </c>
      <c r="C162" t="s">
        <v>10</v>
      </c>
      <c r="D162">
        <v>31796.950617779999</v>
      </c>
      <c r="E162">
        <f t="shared" si="26"/>
        <v>63792.693689641761</v>
      </c>
      <c r="F162">
        <v>5.0333903262580701</v>
      </c>
      <c r="G162">
        <v>62569</v>
      </c>
      <c r="H162" t="s">
        <v>11</v>
      </c>
      <c r="I162">
        <f t="shared" si="27"/>
        <v>18</v>
      </c>
      <c r="J162">
        <v>3.57849602511707E-2</v>
      </c>
      <c r="K162">
        <v>1.13904475251111E-2</v>
      </c>
      <c r="L162">
        <v>8.4242193839067208E-3</v>
      </c>
      <c r="M162">
        <v>8.3953467728674399E-3</v>
      </c>
      <c r="N162">
        <v>1.13740367902585E-2</v>
      </c>
      <c r="O162">
        <v>7.0952242313070298E-3</v>
      </c>
      <c r="P162">
        <v>2.9758165626007499E-2</v>
      </c>
      <c r="Q162">
        <v>1.4829598656218501E-2</v>
      </c>
      <c r="R162">
        <v>1.58077357914349E-2</v>
      </c>
      <c r="S162">
        <v>1.6447815627489801E-2</v>
      </c>
      <c r="T162">
        <v>1.6857966899253101E-2</v>
      </c>
      <c r="U162">
        <v>1.8321906144659401E-2</v>
      </c>
      <c r="V162">
        <v>2.00244597474632E-2</v>
      </c>
      <c r="W162">
        <v>2.5506248024981599E-2</v>
      </c>
      <c r="X162">
        <v>2.2527523269120098E-2</v>
      </c>
      <c r="Y162">
        <v>2.1858650566169199E-2</v>
      </c>
      <c r="Z162">
        <v>0.164271195060508</v>
      </c>
      <c r="AA162">
        <v>0.77428426591625199</v>
      </c>
    </row>
    <row r="163" spans="2:27" ht="17.25" customHeight="1" x14ac:dyDescent="0.25">
      <c r="B163" t="s">
        <v>9</v>
      </c>
      <c r="C163" t="s">
        <v>22</v>
      </c>
      <c r="D163">
        <v>31945.597350591899</v>
      </c>
      <c r="E163">
        <f t="shared" si="26"/>
        <v>64089.98715526556</v>
      </c>
      <c r="F163">
        <v>4.9280369586987902</v>
      </c>
      <c r="G163">
        <v>62569</v>
      </c>
      <c r="H163" t="s">
        <v>11</v>
      </c>
      <c r="I163">
        <f t="shared" si="27"/>
        <v>18</v>
      </c>
      <c r="J163">
        <v>4.4740348222475399</v>
      </c>
      <c r="K163">
        <v>-0.164798608634076</v>
      </c>
      <c r="L163">
        <v>-0.71759609024127302</v>
      </c>
      <c r="M163">
        <v>-0.27383888137853901</v>
      </c>
      <c r="N163">
        <v>-0.25357043799533902</v>
      </c>
      <c r="O163">
        <v>-0.36925233534123098</v>
      </c>
      <c r="P163">
        <v>-1.9356640568477199</v>
      </c>
      <c r="Q163">
        <v>0.36158027557349998</v>
      </c>
      <c r="R163">
        <v>0.43468570129370998</v>
      </c>
      <c r="S163">
        <v>0.36110289928327</v>
      </c>
      <c r="T163">
        <v>0.29562490499592098</v>
      </c>
      <c r="U163">
        <v>0.36494771443245999</v>
      </c>
      <c r="V163">
        <v>0.35448459145578498</v>
      </c>
      <c r="W163">
        <v>0.42911242078627299</v>
      </c>
      <c r="X163">
        <v>0.36953535166808399</v>
      </c>
      <c r="Y163">
        <v>0.461078066575001</v>
      </c>
      <c r="Z163">
        <v>-0.56533504040617</v>
      </c>
      <c r="AA163">
        <v>26.461118680618601</v>
      </c>
    </row>
    <row r="164" spans="2:27" ht="17.25" customHeight="1" x14ac:dyDescent="0.25">
      <c r="B164" t="s">
        <v>12</v>
      </c>
      <c r="C164" t="s">
        <v>22</v>
      </c>
      <c r="D164">
        <v>31945.597350591899</v>
      </c>
      <c r="E164">
        <f t="shared" si="26"/>
        <v>64089.98715526556</v>
      </c>
      <c r="F164">
        <v>4.9280369586987902</v>
      </c>
      <c r="G164">
        <v>62569</v>
      </c>
      <c r="H164" t="s">
        <v>11</v>
      </c>
      <c r="I164">
        <f t="shared" si="27"/>
        <v>18</v>
      </c>
      <c r="J164">
        <v>7.5758153035064599E-2</v>
      </c>
      <c r="K164">
        <v>2.6263854826658599E-2</v>
      </c>
      <c r="L164">
        <v>2.0055647320183299E-2</v>
      </c>
      <c r="M164">
        <v>2.13005292318704E-2</v>
      </c>
      <c r="N164">
        <v>2.7365803797485301E-2</v>
      </c>
      <c r="O164">
        <v>1.4694085257354101E-2</v>
      </c>
      <c r="P164">
        <v>6.2267725615586002E-2</v>
      </c>
      <c r="Q164">
        <v>3.6544290904786801E-2</v>
      </c>
      <c r="R164">
        <v>3.9703562012856901E-2</v>
      </c>
      <c r="S164">
        <v>4.1415896255415099E-2</v>
      </c>
      <c r="T164">
        <v>4.2677904848760502E-2</v>
      </c>
      <c r="U164">
        <v>4.6394171348578803E-2</v>
      </c>
      <c r="V164">
        <v>5.04114550722067E-2</v>
      </c>
      <c r="W164">
        <v>6.2404278626807801E-2</v>
      </c>
      <c r="X164">
        <v>5.6178344388950099E-2</v>
      </c>
      <c r="Y164">
        <v>5.43249101519762E-2</v>
      </c>
      <c r="Z164">
        <v>0.42966995184749601</v>
      </c>
      <c r="AA164">
        <v>0.45296680120750898</v>
      </c>
    </row>
    <row r="165" spans="2:27" ht="17.25" customHeight="1" x14ac:dyDescent="0.25">
      <c r="B165" t="s">
        <v>9</v>
      </c>
      <c r="C165" t="s">
        <v>24</v>
      </c>
      <c r="D165">
        <v>32050.395388744299</v>
      </c>
      <c r="E165">
        <f t="shared" si="26"/>
        <v>64299.583231570359</v>
      </c>
      <c r="F165">
        <v>5.3372060709746298</v>
      </c>
      <c r="G165">
        <v>62569</v>
      </c>
      <c r="H165" t="s">
        <v>11</v>
      </c>
      <c r="I165">
        <f t="shared" si="27"/>
        <v>18</v>
      </c>
      <c r="J165">
        <v>5.1581899679206904</v>
      </c>
      <c r="K165">
        <v>-7.2331772484582793E-2</v>
      </c>
      <c r="L165">
        <v>-0.32556824794012301</v>
      </c>
      <c r="M165">
        <v>-0.10981432020179099</v>
      </c>
      <c r="N165">
        <v>-9.72027105473737E-2</v>
      </c>
      <c r="O165">
        <v>-0.17471814377981301</v>
      </c>
      <c r="P165">
        <v>-0.92114706635503896</v>
      </c>
      <c r="Q165">
        <v>0.17491459605190399</v>
      </c>
      <c r="R165">
        <v>0.19674220687515301</v>
      </c>
      <c r="S165">
        <v>0.16748300049826401</v>
      </c>
      <c r="T165">
        <v>0.13351832064886701</v>
      </c>
      <c r="U165">
        <v>0.164202805323867</v>
      </c>
      <c r="V165">
        <v>0.15705627144884099</v>
      </c>
      <c r="W165">
        <v>0.19532632561886401</v>
      </c>
      <c r="X165">
        <v>0.17047219886781501</v>
      </c>
      <c r="Y165">
        <v>0.213701778275771</v>
      </c>
      <c r="Z165">
        <v>-0.217086660781279</v>
      </c>
      <c r="AA165">
        <v>0.47371135595572</v>
      </c>
    </row>
    <row r="166" spans="2:27" ht="17.25" customHeight="1" x14ac:dyDescent="0.25">
      <c r="B166" t="s">
        <v>12</v>
      </c>
      <c r="C166" t="s">
        <v>24</v>
      </c>
      <c r="D166">
        <v>32050.395388744299</v>
      </c>
      <c r="E166">
        <f t="shared" si="26"/>
        <v>64299.583231570359</v>
      </c>
      <c r="F166">
        <v>5.3372060709746298</v>
      </c>
      <c r="G166">
        <v>62569</v>
      </c>
      <c r="H166" t="s">
        <v>11</v>
      </c>
      <c r="I166">
        <f t="shared" si="27"/>
        <v>18</v>
      </c>
      <c r="J166">
        <v>3.0376379032953298E-2</v>
      </c>
      <c r="K166">
        <v>1.24957185394665E-2</v>
      </c>
      <c r="L166">
        <v>9.2629511603560203E-3</v>
      </c>
      <c r="M166">
        <v>9.6676577795610594E-3</v>
      </c>
      <c r="N166">
        <v>1.2579999626082999E-2</v>
      </c>
      <c r="O166">
        <v>7.2897782573123999E-3</v>
      </c>
      <c r="P166">
        <v>3.1661214196801797E-2</v>
      </c>
      <c r="Q166">
        <v>1.7534611939442901E-2</v>
      </c>
      <c r="R166">
        <v>1.89819116784796E-2</v>
      </c>
      <c r="S166">
        <v>1.9761156639243299E-2</v>
      </c>
      <c r="T166">
        <v>2.0321307825150198E-2</v>
      </c>
      <c r="U166">
        <v>2.2079925834570399E-2</v>
      </c>
      <c r="V166">
        <v>2.3968908670599101E-2</v>
      </c>
      <c r="W166">
        <v>2.9645137738405901E-2</v>
      </c>
      <c r="X166">
        <v>2.67409924319689E-2</v>
      </c>
      <c r="Y166">
        <v>2.5900602119489899E-2</v>
      </c>
      <c r="Z166">
        <v>0.20780139871751799</v>
      </c>
      <c r="AA166">
        <v>5.6361841375678597E-3</v>
      </c>
    </row>
    <row r="167" spans="2:27" ht="17.25" customHeight="1" x14ac:dyDescent="0.25">
      <c r="B167" t="s">
        <v>9</v>
      </c>
      <c r="C167" t="s">
        <v>25</v>
      </c>
      <c r="D167">
        <v>31957.8457371638</v>
      </c>
      <c r="E167">
        <f t="shared" si="26"/>
        <v>64114.483928409361</v>
      </c>
      <c r="F167">
        <v>5.2153602830032497</v>
      </c>
      <c r="G167">
        <v>62569</v>
      </c>
      <c r="H167" t="s">
        <v>11</v>
      </c>
      <c r="I167">
        <f t="shared" si="27"/>
        <v>18</v>
      </c>
      <c r="J167">
        <v>5.3353240796838399</v>
      </c>
      <c r="K167">
        <v>-7.4171256041880101E-2</v>
      </c>
      <c r="L167">
        <v>-0.33287514344689201</v>
      </c>
      <c r="M167">
        <v>-0.102172708615512</v>
      </c>
      <c r="N167">
        <v>-0.101559323019783</v>
      </c>
      <c r="O167">
        <v>-0.17394406585160299</v>
      </c>
      <c r="P167">
        <v>-0.885823290059501</v>
      </c>
      <c r="Q167">
        <v>0.15911681003370701</v>
      </c>
      <c r="R167">
        <v>0.18374583205546199</v>
      </c>
      <c r="S167">
        <v>0.15678598753235101</v>
      </c>
      <c r="T167">
        <v>0.120456273280915</v>
      </c>
      <c r="U167">
        <v>0.15284520955089101</v>
      </c>
      <c r="V167">
        <v>0.14807979097253501</v>
      </c>
      <c r="W167">
        <v>0.17813157032166901</v>
      </c>
      <c r="X167">
        <v>0.15508413341021299</v>
      </c>
      <c r="Y167">
        <v>0.19493325898571001</v>
      </c>
      <c r="Z167">
        <v>-0.211930022888283</v>
      </c>
      <c r="AA167">
        <v>0.54222746447810199</v>
      </c>
    </row>
    <row r="168" spans="2:27" ht="17.25" customHeight="1" x14ac:dyDescent="0.25">
      <c r="B168" t="s">
        <v>12</v>
      </c>
      <c r="C168" t="s">
        <v>25</v>
      </c>
      <c r="D168">
        <v>31957.8457371638</v>
      </c>
      <c r="E168">
        <f t="shared" si="26"/>
        <v>64114.483928409361</v>
      </c>
      <c r="F168">
        <v>5.2153602830032497</v>
      </c>
      <c r="G168">
        <v>62569</v>
      </c>
      <c r="H168" t="s">
        <v>11</v>
      </c>
      <c r="I168">
        <f t="shared" si="27"/>
        <v>18</v>
      </c>
      <c r="J168">
        <v>3.1182840380412399E-2</v>
      </c>
      <c r="K168">
        <v>1.22430404685831E-2</v>
      </c>
      <c r="L168">
        <v>9.0737874207411796E-3</v>
      </c>
      <c r="M168">
        <v>9.2727232005665895E-3</v>
      </c>
      <c r="N168">
        <v>1.23873081976225E-2</v>
      </c>
      <c r="O168">
        <v>7.3747189587845003E-3</v>
      </c>
      <c r="P168">
        <v>3.1389691367009601E-2</v>
      </c>
      <c r="Q168">
        <v>1.6541755454378599E-2</v>
      </c>
      <c r="R168">
        <v>1.7772339430292401E-2</v>
      </c>
      <c r="S168">
        <v>1.84943370472022E-2</v>
      </c>
      <c r="T168">
        <v>1.9004425005358198E-2</v>
      </c>
      <c r="U168">
        <v>2.0649846301069301E-2</v>
      </c>
      <c r="V168">
        <v>2.2443213008342001E-2</v>
      </c>
      <c r="W168">
        <v>2.8238813682192498E-2</v>
      </c>
      <c r="X168">
        <v>2.5230060478346299E-2</v>
      </c>
      <c r="Y168">
        <v>2.44678103861392E-2</v>
      </c>
      <c r="Z168">
        <v>0.18669829744905</v>
      </c>
      <c r="AA168">
        <v>6.2108465676692396E-3</v>
      </c>
    </row>
    <row r="170" spans="2:27" ht="17.25" customHeight="1" x14ac:dyDescent="0.25">
      <c r="B170" t="s">
        <v>106</v>
      </c>
    </row>
    <row r="172" spans="2:27" ht="17.25" customHeight="1" x14ac:dyDescent="0.25">
      <c r="B172" t="s">
        <v>53</v>
      </c>
      <c r="C172" t="s">
        <v>1</v>
      </c>
      <c r="D172" t="s">
        <v>2</v>
      </c>
      <c r="E172" t="s">
        <v>3</v>
      </c>
      <c r="F172" t="s">
        <v>60</v>
      </c>
      <c r="G172" t="s">
        <v>4</v>
      </c>
      <c r="H172" t="s">
        <v>5</v>
      </c>
      <c r="I172" t="s">
        <v>6</v>
      </c>
      <c r="J172" t="s">
        <v>7</v>
      </c>
      <c r="K172" t="s">
        <v>26</v>
      </c>
      <c r="L172" t="s">
        <v>17</v>
      </c>
      <c r="M172" t="s">
        <v>14</v>
      </c>
      <c r="N172" t="s">
        <v>15</v>
      </c>
      <c r="O172" t="s">
        <v>56</v>
      </c>
      <c r="P172" t="s">
        <v>62</v>
      </c>
      <c r="Q172" t="s">
        <v>96</v>
      </c>
      <c r="R172" t="s">
        <v>97</v>
      </c>
      <c r="S172" t="s">
        <v>98</v>
      </c>
      <c r="T172" t="s">
        <v>99</v>
      </c>
      <c r="U172" t="s">
        <v>100</v>
      </c>
      <c r="V172" t="s">
        <v>101</v>
      </c>
      <c r="W172" t="s">
        <v>102</v>
      </c>
      <c r="X172" t="s">
        <v>103</v>
      </c>
      <c r="Y172" t="s">
        <v>104</v>
      </c>
      <c r="Z172" t="s">
        <v>105</v>
      </c>
      <c r="AA172" t="s">
        <v>8</v>
      </c>
    </row>
    <row r="173" spans="2:27" ht="17.25" customHeight="1" x14ac:dyDescent="0.25">
      <c r="B173" t="s">
        <v>9</v>
      </c>
      <c r="C173" t="s">
        <v>10</v>
      </c>
      <c r="D173">
        <v>31794.756095785699</v>
      </c>
      <c r="E173">
        <f t="shared" ref="E173:E180" si="28">I173*LN(G173)+2*D173</f>
        <v>63788.304645653159</v>
      </c>
      <c r="F173">
        <v>5.0657371109292901</v>
      </c>
      <c r="G173">
        <v>62569</v>
      </c>
      <c r="H173" t="s">
        <v>11</v>
      </c>
      <c r="I173">
        <f t="shared" ref="I173:I180" si="29">COUNTA(J173:BQ173)</f>
        <v>18</v>
      </c>
      <c r="J173">
        <v>3.7890839726560301</v>
      </c>
      <c r="K173">
        <v>-6.8429434726845206E-2</v>
      </c>
      <c r="L173">
        <v>-0.32534090717671899</v>
      </c>
      <c r="M173">
        <v>-0.101946476783002</v>
      </c>
      <c r="N173">
        <v>-0.121936487091191</v>
      </c>
      <c r="O173">
        <v>-6.1228390480458798E-2</v>
      </c>
      <c r="P173">
        <v>-0.60651184761473798</v>
      </c>
      <c r="Q173">
        <v>0.128613772092142</v>
      </c>
      <c r="R173">
        <v>0.163976731300777</v>
      </c>
      <c r="S173">
        <v>0.14005551279026199</v>
      </c>
      <c r="T173">
        <v>0.103992613825133</v>
      </c>
      <c r="U173">
        <v>0.138265546993042</v>
      </c>
      <c r="V173">
        <v>0.138345746610638</v>
      </c>
      <c r="W173">
        <v>0.15573497710036899</v>
      </c>
      <c r="X173">
        <v>0.136657673790333</v>
      </c>
      <c r="Y173">
        <v>0.17163504091186399</v>
      </c>
      <c r="Z173">
        <v>-0.18713307280931499</v>
      </c>
      <c r="AA173">
        <v>18.2754376462793</v>
      </c>
    </row>
    <row r="174" spans="2:27" ht="17.25" customHeight="1" x14ac:dyDescent="0.25">
      <c r="B174" t="s">
        <v>12</v>
      </c>
      <c r="C174" t="s">
        <v>10</v>
      </c>
      <c r="D174">
        <v>31794.756095785699</v>
      </c>
      <c r="E174">
        <f t="shared" si="28"/>
        <v>63788.304645653159</v>
      </c>
      <c r="F174">
        <v>5.0657371109292901</v>
      </c>
      <c r="G174">
        <v>62569</v>
      </c>
      <c r="H174" t="s">
        <v>11</v>
      </c>
      <c r="I174">
        <f t="shared" si="29"/>
        <v>18</v>
      </c>
      <c r="J174">
        <v>2.89543976409804E-2</v>
      </c>
      <c r="K174">
        <v>1.15035017164297E-2</v>
      </c>
      <c r="L174">
        <v>8.4993015869995903E-3</v>
      </c>
      <c r="M174">
        <v>8.4705637520885099E-3</v>
      </c>
      <c r="N174">
        <v>1.14840164298711E-2</v>
      </c>
      <c r="O174">
        <v>2.5865977486137798E-3</v>
      </c>
      <c r="P174">
        <v>2.1773736811332399E-2</v>
      </c>
      <c r="Q174">
        <v>1.49767188428664E-2</v>
      </c>
      <c r="R174">
        <v>1.5987623961723301E-2</v>
      </c>
      <c r="S174">
        <v>1.6623285043482001E-2</v>
      </c>
      <c r="T174">
        <v>1.70448397165343E-2</v>
      </c>
      <c r="U174">
        <v>1.8519364708492699E-2</v>
      </c>
      <c r="V174">
        <v>2.0238851681779399E-2</v>
      </c>
      <c r="W174">
        <v>2.5764926447646299E-2</v>
      </c>
      <c r="X174">
        <v>2.2766433916061899E-2</v>
      </c>
      <c r="Y174">
        <v>2.2096076530495602E-2</v>
      </c>
      <c r="Z174">
        <v>0.16755952009937999</v>
      </c>
      <c r="AA174">
        <v>0.74826982806054898</v>
      </c>
    </row>
    <row r="175" spans="2:27" ht="17.25" customHeight="1" x14ac:dyDescent="0.25">
      <c r="B175" t="s">
        <v>9</v>
      </c>
      <c r="C175" t="s">
        <v>22</v>
      </c>
      <c r="D175">
        <v>31932.905899748599</v>
      </c>
      <c r="E175">
        <f t="shared" si="28"/>
        <v>64064.60425357896</v>
      </c>
      <c r="F175">
        <v>4.9417683495415998</v>
      </c>
      <c r="G175">
        <v>62569</v>
      </c>
      <c r="H175" t="s">
        <v>11</v>
      </c>
      <c r="I175">
        <f t="shared" si="29"/>
        <v>18</v>
      </c>
      <c r="J175">
        <v>4.04595297817656</v>
      </c>
      <c r="K175">
        <v>-0.15392864002430301</v>
      </c>
      <c r="L175">
        <v>-0.70215125863754302</v>
      </c>
      <c r="M175">
        <v>-0.27682309907272201</v>
      </c>
      <c r="N175">
        <v>-0.25663886354575799</v>
      </c>
      <c r="O175">
        <v>-0.14709114268559401</v>
      </c>
      <c r="P175">
        <v>-1.54204534623184</v>
      </c>
      <c r="Q175">
        <v>0.365478312611559</v>
      </c>
      <c r="R175">
        <v>0.44779732913359399</v>
      </c>
      <c r="S175">
        <v>0.37352026542366001</v>
      </c>
      <c r="T175">
        <v>0.31022449040413302</v>
      </c>
      <c r="U175">
        <v>0.37994060623840098</v>
      </c>
      <c r="V175">
        <v>0.37253000653020302</v>
      </c>
      <c r="W175">
        <v>0.43847112921554399</v>
      </c>
      <c r="X175">
        <v>0.38871373748344701</v>
      </c>
      <c r="Y175">
        <v>0.47968008451188099</v>
      </c>
      <c r="Z175">
        <v>-0.43151076394743298</v>
      </c>
      <c r="AA175">
        <v>26.611401182275301</v>
      </c>
    </row>
    <row r="176" spans="2:27" ht="17.25" customHeight="1" x14ac:dyDescent="0.25">
      <c r="B176" t="s">
        <v>12</v>
      </c>
      <c r="C176" t="s">
        <v>22</v>
      </c>
      <c r="D176">
        <v>31932.905899748599</v>
      </c>
      <c r="E176">
        <f t="shared" si="28"/>
        <v>64064.60425357896</v>
      </c>
      <c r="F176">
        <v>4.9417683495415998</v>
      </c>
      <c r="G176">
        <v>62569</v>
      </c>
      <c r="H176" t="s">
        <v>11</v>
      </c>
      <c r="I176">
        <f t="shared" si="29"/>
        <v>18</v>
      </c>
      <c r="J176">
        <v>6.5874917725685794E-2</v>
      </c>
      <c r="K176">
        <v>2.62876356347044E-2</v>
      </c>
      <c r="L176">
        <v>2.0106343769449999E-2</v>
      </c>
      <c r="M176">
        <v>2.1303980861998702E-2</v>
      </c>
      <c r="N176">
        <v>2.7377329604019798E-2</v>
      </c>
      <c r="O176">
        <v>5.5781602528954402E-3</v>
      </c>
      <c r="P176">
        <v>4.8005816960351097E-2</v>
      </c>
      <c r="Q176">
        <v>3.6552462947717197E-2</v>
      </c>
      <c r="R176">
        <v>3.9766453046424503E-2</v>
      </c>
      <c r="S176">
        <v>4.1464436694245099E-2</v>
      </c>
      <c r="T176">
        <v>4.2733304849877599E-2</v>
      </c>
      <c r="U176">
        <v>4.6446056935657398E-2</v>
      </c>
      <c r="V176">
        <v>5.0485801241888097E-2</v>
      </c>
      <c r="W176">
        <v>6.2379285133463101E-2</v>
      </c>
      <c r="X176">
        <v>5.6305490501044497E-2</v>
      </c>
      <c r="Y176">
        <v>5.4390067756950898E-2</v>
      </c>
      <c r="Z176">
        <v>0.44622499374615299</v>
      </c>
      <c r="AA176">
        <v>0.45909471514585398</v>
      </c>
    </row>
    <row r="177" spans="1:27" ht="17.25" customHeight="1" x14ac:dyDescent="0.25">
      <c r="B177" t="s">
        <v>9</v>
      </c>
      <c r="C177" t="s">
        <v>24</v>
      </c>
      <c r="D177">
        <v>32035.1329546735</v>
      </c>
      <c r="E177">
        <f t="shared" si="28"/>
        <v>64269.058363428761</v>
      </c>
      <c r="F177">
        <v>5.3464431934082803</v>
      </c>
      <c r="G177">
        <v>62569</v>
      </c>
      <c r="H177" t="s">
        <v>11</v>
      </c>
      <c r="I177">
        <f t="shared" si="29"/>
        <v>18</v>
      </c>
      <c r="J177">
        <v>4.9662746018408503</v>
      </c>
      <c r="K177">
        <v>-6.6937735058732697E-2</v>
      </c>
      <c r="L177">
        <v>-0.31923896167514498</v>
      </c>
      <c r="M177">
        <v>-0.11178975499187201</v>
      </c>
      <c r="N177">
        <v>-9.9195589032992401E-2</v>
      </c>
      <c r="O177">
        <v>-7.01257068329353E-2</v>
      </c>
      <c r="P177">
        <v>-0.73941510584038606</v>
      </c>
      <c r="Q177">
        <v>0.17778197964088099</v>
      </c>
      <c r="R177">
        <v>0.204142309911928</v>
      </c>
      <c r="S177">
        <v>0.17432060676148001</v>
      </c>
      <c r="T177">
        <v>0.14142638059231299</v>
      </c>
      <c r="U177">
        <v>0.17213557029622401</v>
      </c>
      <c r="V177">
        <v>0.166091724722635</v>
      </c>
      <c r="W177">
        <v>0.20259675315105499</v>
      </c>
      <c r="X177">
        <v>0.180196926343615</v>
      </c>
      <c r="Y177">
        <v>0.22415173015130899</v>
      </c>
      <c r="Z177">
        <v>-0.22008038703621399</v>
      </c>
      <c r="AA177">
        <v>0.47483826830105502</v>
      </c>
    </row>
    <row r="178" spans="1:27" ht="17.25" customHeight="1" x14ac:dyDescent="0.25">
      <c r="B178" t="s">
        <v>12</v>
      </c>
      <c r="C178" t="s">
        <v>24</v>
      </c>
      <c r="D178">
        <v>32035.1329546735</v>
      </c>
      <c r="E178">
        <f t="shared" si="28"/>
        <v>64269.058363428761</v>
      </c>
      <c r="F178">
        <v>5.3464431934082803</v>
      </c>
      <c r="G178">
        <v>62569</v>
      </c>
      <c r="H178" t="s">
        <v>11</v>
      </c>
      <c r="I178">
        <f t="shared" si="29"/>
        <v>18</v>
      </c>
      <c r="J178">
        <v>2.3705371510286E-2</v>
      </c>
      <c r="K178">
        <v>1.2532301295732301E-2</v>
      </c>
      <c r="L178">
        <v>9.2918103643171695E-3</v>
      </c>
      <c r="M178">
        <v>9.6885315109423494E-3</v>
      </c>
      <c r="N178">
        <v>1.2610521776255299E-2</v>
      </c>
      <c r="O178">
        <v>2.7921285623632199E-3</v>
      </c>
      <c r="P178">
        <v>2.46321043138404E-2</v>
      </c>
      <c r="Q178">
        <v>1.7584011892961798E-2</v>
      </c>
      <c r="R178">
        <v>1.90675527707906E-2</v>
      </c>
      <c r="S178">
        <v>1.9838482313355901E-2</v>
      </c>
      <c r="T178">
        <v>2.0403766550579499E-2</v>
      </c>
      <c r="U178">
        <v>2.2163558397497299E-2</v>
      </c>
      <c r="V178">
        <v>2.4063568073675701E-2</v>
      </c>
      <c r="W178">
        <v>2.9741147354451301E-2</v>
      </c>
      <c r="X178">
        <v>2.6844020258484799E-2</v>
      </c>
      <c r="Y178">
        <v>2.6013139290903001E-2</v>
      </c>
      <c r="Z178">
        <v>0.206256485382383</v>
      </c>
      <c r="AA178">
        <v>5.6573017614399502E-3</v>
      </c>
    </row>
    <row r="179" spans="1:27" ht="17.25" customHeight="1" x14ac:dyDescent="0.25">
      <c r="B179" t="s">
        <v>9</v>
      </c>
      <c r="C179" t="s">
        <v>25</v>
      </c>
      <c r="D179">
        <v>31947.185500581902</v>
      </c>
      <c r="E179">
        <f t="shared" si="28"/>
        <v>64093.163455245565</v>
      </c>
      <c r="F179">
        <v>5.2295331544012003</v>
      </c>
      <c r="G179">
        <v>62569</v>
      </c>
      <c r="H179" t="s">
        <v>11</v>
      </c>
      <c r="I179">
        <f t="shared" si="29"/>
        <v>18</v>
      </c>
      <c r="J179">
        <v>5.1358055802396496</v>
      </c>
      <c r="K179">
        <v>-6.9762243492412696E-2</v>
      </c>
      <c r="L179">
        <v>-0.32730546376109898</v>
      </c>
      <c r="M179">
        <v>-0.103407278054402</v>
      </c>
      <c r="N179">
        <v>-0.103023010717794</v>
      </c>
      <c r="O179">
        <v>-6.8431190635112202E-2</v>
      </c>
      <c r="P179">
        <v>-0.69692720830018895</v>
      </c>
      <c r="Q179">
        <v>0.16284770698462001</v>
      </c>
      <c r="R179">
        <v>0.19187645159161901</v>
      </c>
      <c r="S179">
        <v>0.16497125294522699</v>
      </c>
      <c r="T179">
        <v>0.12960231238707301</v>
      </c>
      <c r="U179">
        <v>0.16200955518430399</v>
      </c>
      <c r="V179">
        <v>0.15810953095689201</v>
      </c>
      <c r="W179">
        <v>0.187539043754998</v>
      </c>
      <c r="X179">
        <v>0.167141746585385</v>
      </c>
      <c r="Y179">
        <v>0.206050581097318</v>
      </c>
      <c r="Z179">
        <v>-0.154521787034124</v>
      </c>
      <c r="AA179">
        <v>0.543902789617011</v>
      </c>
    </row>
    <row r="180" spans="1:27" ht="17.25" customHeight="1" x14ac:dyDescent="0.25">
      <c r="B180" t="s">
        <v>12</v>
      </c>
      <c r="C180" t="s">
        <v>25</v>
      </c>
      <c r="D180">
        <v>31947.185500581902</v>
      </c>
      <c r="E180">
        <f t="shared" si="28"/>
        <v>64093.163455245565</v>
      </c>
      <c r="F180">
        <v>5.2295331544012003</v>
      </c>
      <c r="G180">
        <v>62569</v>
      </c>
      <c r="H180" t="s">
        <v>11</v>
      </c>
      <c r="I180">
        <f t="shared" si="29"/>
        <v>18</v>
      </c>
      <c r="J180">
        <v>2.3954686043261599E-2</v>
      </c>
      <c r="K180">
        <v>1.2283064710830001E-2</v>
      </c>
      <c r="L180">
        <v>9.1034617042769998E-3</v>
      </c>
      <c r="M180">
        <v>9.2943972999198297E-3</v>
      </c>
      <c r="N180">
        <v>1.2429093072685299E-2</v>
      </c>
      <c r="O180">
        <v>2.7696980274264302E-3</v>
      </c>
      <c r="P180">
        <v>2.3740091983011299E-2</v>
      </c>
      <c r="Q180">
        <v>1.6571181316291199E-2</v>
      </c>
      <c r="R180">
        <v>1.7834465751622099E-2</v>
      </c>
      <c r="S180">
        <v>1.8548860316586001E-2</v>
      </c>
      <c r="T180">
        <v>1.9066541003985599E-2</v>
      </c>
      <c r="U180">
        <v>2.0718785550410901E-2</v>
      </c>
      <c r="V180">
        <v>2.25209004367956E-2</v>
      </c>
      <c r="W180">
        <v>2.83773024060218E-2</v>
      </c>
      <c r="X180">
        <v>2.5380733277610201E-2</v>
      </c>
      <c r="Y180">
        <v>2.4575465983132899E-2</v>
      </c>
      <c r="Z180">
        <v>0.19892323213211699</v>
      </c>
      <c r="AA180">
        <v>6.2404458665762897E-3</v>
      </c>
    </row>
    <row r="182" spans="1:27" ht="17.25" customHeight="1" x14ac:dyDescent="0.25">
      <c r="A182" s="1"/>
      <c r="B182" t="s">
        <v>76</v>
      </c>
    </row>
    <row r="183" spans="1:27" ht="17.25" customHeight="1" x14ac:dyDescent="0.25">
      <c r="A183" s="1"/>
    </row>
    <row r="184" spans="1:27" ht="17.25" customHeight="1" x14ac:dyDescent="0.25">
      <c r="A184" s="1"/>
      <c r="B184" t="s">
        <v>53</v>
      </c>
      <c r="C184" t="s">
        <v>1</v>
      </c>
      <c r="D184" t="s">
        <v>2</v>
      </c>
      <c r="E184" t="s">
        <v>3</v>
      </c>
      <c r="F184" t="s">
        <v>60</v>
      </c>
      <c r="G184" t="s">
        <v>4</v>
      </c>
      <c r="H184" t="s">
        <v>5</v>
      </c>
      <c r="I184" t="s">
        <v>6</v>
      </c>
      <c r="J184" t="s">
        <v>7</v>
      </c>
      <c r="K184" t="s">
        <v>26</v>
      </c>
      <c r="L184" t="s">
        <v>17</v>
      </c>
      <c r="M184" t="s">
        <v>14</v>
      </c>
      <c r="N184" t="s">
        <v>15</v>
      </c>
      <c r="O184" t="s">
        <v>75</v>
      </c>
      <c r="P184" t="s">
        <v>62</v>
      </c>
      <c r="Q184" t="s">
        <v>57</v>
      </c>
      <c r="R184" t="s">
        <v>58</v>
      </c>
      <c r="S184" t="s">
        <v>8</v>
      </c>
    </row>
    <row r="185" spans="1:27" ht="17.25" customHeight="1" x14ac:dyDescent="0.25">
      <c r="A185" s="1"/>
      <c r="B185" t="s">
        <v>9</v>
      </c>
      <c r="C185" t="s">
        <v>10</v>
      </c>
      <c r="D185">
        <v>31812.779665260299</v>
      </c>
      <c r="E185">
        <f t="shared" ref="E185:E192" si="30">I185*LN(G185)+2*D185</f>
        <v>63735.999582788245</v>
      </c>
      <c r="F185">
        <v>5.0291011784953898</v>
      </c>
      <c r="G185">
        <v>62569</v>
      </c>
      <c r="H185" t="s">
        <v>11</v>
      </c>
      <c r="I185">
        <f t="shared" ref="I185:I192" si="31">COUNTA(J185:BQ185)</f>
        <v>10</v>
      </c>
      <c r="J185">
        <v>4.1077518806501301</v>
      </c>
      <c r="K185">
        <v>-7.1641819631607498E-2</v>
      </c>
      <c r="L185">
        <v>-0.32756810487365201</v>
      </c>
      <c r="M185">
        <v>-0.10206890803584601</v>
      </c>
      <c r="N185">
        <v>-0.123783821444062</v>
      </c>
      <c r="O185">
        <v>-0.160180588995363</v>
      </c>
      <c r="P185">
        <v>-0.79097292579185996</v>
      </c>
      <c r="Q185">
        <v>-0.133995129886745</v>
      </c>
      <c r="R185">
        <v>8.9829938077475802E-2</v>
      </c>
      <c r="S185">
        <v>18.627376844214901</v>
      </c>
    </row>
    <row r="186" spans="1:27" ht="17.25" customHeight="1" x14ac:dyDescent="0.25">
      <c r="A186" s="1"/>
      <c r="B186" t="s">
        <v>12</v>
      </c>
      <c r="C186" t="s">
        <v>10</v>
      </c>
      <c r="D186">
        <v>31812.779665260299</v>
      </c>
      <c r="E186">
        <f t="shared" si="30"/>
        <v>63735.999582788245</v>
      </c>
      <c r="F186">
        <v>5.0291011784953898</v>
      </c>
      <c r="G186">
        <v>62569</v>
      </c>
      <c r="H186" t="s">
        <v>11</v>
      </c>
      <c r="I186">
        <f t="shared" si="31"/>
        <v>10</v>
      </c>
      <c r="J186">
        <v>3.6502272617567201E-2</v>
      </c>
      <c r="K186">
        <v>1.1426354282517001E-2</v>
      </c>
      <c r="L186">
        <v>8.4446227739344796E-3</v>
      </c>
      <c r="M186">
        <v>8.37232920309996E-3</v>
      </c>
      <c r="N186">
        <v>1.05738408384046E-2</v>
      </c>
      <c r="O186">
        <v>7.1242051606849703E-3</v>
      </c>
      <c r="P186">
        <v>2.9846126563690598E-2</v>
      </c>
      <c r="Q186">
        <v>1.36787524295754E-2</v>
      </c>
      <c r="R186">
        <v>1.6910108607809601E-2</v>
      </c>
      <c r="S186">
        <v>0.76142441438917796</v>
      </c>
    </row>
    <row r="187" spans="1:27" ht="17.25" customHeight="1" x14ac:dyDescent="0.25">
      <c r="A187" s="1"/>
      <c r="B187" t="s">
        <v>9</v>
      </c>
      <c r="C187" t="s">
        <v>22</v>
      </c>
      <c r="D187">
        <v>31962.1185381014</v>
      </c>
      <c r="E187">
        <f t="shared" si="30"/>
        <v>64034.677328470447</v>
      </c>
      <c r="F187">
        <v>4.9286859564860901</v>
      </c>
      <c r="G187">
        <v>62569</v>
      </c>
      <c r="H187" t="s">
        <v>11</v>
      </c>
      <c r="I187">
        <f t="shared" si="31"/>
        <v>10</v>
      </c>
      <c r="J187">
        <v>4.82833651928199</v>
      </c>
      <c r="K187">
        <v>-0.164002692839255</v>
      </c>
      <c r="L187">
        <v>-0.71276684096142595</v>
      </c>
      <c r="M187">
        <v>-0.27574659917156502</v>
      </c>
      <c r="N187">
        <v>-0.25651941915653198</v>
      </c>
      <c r="O187">
        <v>-0.368105215717212</v>
      </c>
      <c r="P187">
        <v>-1.92540386681131</v>
      </c>
      <c r="Q187">
        <v>-0.37324407625530598</v>
      </c>
      <c r="R187">
        <v>0.240250104441221</v>
      </c>
      <c r="S187">
        <v>26.567587172571098</v>
      </c>
    </row>
    <row r="188" spans="1:27" ht="17.25" customHeight="1" x14ac:dyDescent="0.25">
      <c r="A188" s="1"/>
      <c r="B188" t="s">
        <v>12</v>
      </c>
      <c r="C188" t="s">
        <v>22</v>
      </c>
      <c r="D188">
        <v>31962.1185381014</v>
      </c>
      <c r="E188">
        <f t="shared" si="30"/>
        <v>64034.677328470447</v>
      </c>
      <c r="F188">
        <v>4.9286859564860901</v>
      </c>
      <c r="G188">
        <v>62569</v>
      </c>
      <c r="H188" t="s">
        <v>11</v>
      </c>
      <c r="I188">
        <f t="shared" si="31"/>
        <v>10</v>
      </c>
      <c r="J188">
        <v>7.1718676720192304E-2</v>
      </c>
      <c r="K188">
        <v>2.62264984557617E-2</v>
      </c>
      <c r="L188">
        <v>1.99429619055152E-2</v>
      </c>
      <c r="M188">
        <v>2.1244055870473299E-2</v>
      </c>
      <c r="N188">
        <v>2.5545706611883701E-2</v>
      </c>
      <c r="O188">
        <v>1.46667014181918E-2</v>
      </c>
      <c r="P188">
        <v>6.20516368531598E-2</v>
      </c>
      <c r="Q188">
        <v>3.42635590104153E-2</v>
      </c>
      <c r="R188">
        <v>4.0606638193289003E-2</v>
      </c>
      <c r="S188">
        <v>0.455815447711165</v>
      </c>
    </row>
    <row r="189" spans="1:27" ht="17.25" customHeight="1" x14ac:dyDescent="0.25">
      <c r="A189" s="1"/>
      <c r="B189" t="s">
        <v>9</v>
      </c>
      <c r="C189" t="s">
        <v>24</v>
      </c>
      <c r="D189">
        <v>32066.314048999899</v>
      </c>
      <c r="E189">
        <f t="shared" si="30"/>
        <v>64243.068350267444</v>
      </c>
      <c r="F189">
        <v>5.33073221481955</v>
      </c>
      <c r="G189">
        <v>62569</v>
      </c>
      <c r="H189" t="s">
        <v>11</v>
      </c>
      <c r="I189">
        <f t="shared" si="31"/>
        <v>10</v>
      </c>
      <c r="J189">
        <v>5.3298168661733998</v>
      </c>
      <c r="K189">
        <v>-7.2559815298685396E-2</v>
      </c>
      <c r="L189">
        <v>-0.32498793915029001</v>
      </c>
      <c r="M189">
        <v>-0.110459235393255</v>
      </c>
      <c r="N189">
        <v>-9.4381259643532306E-2</v>
      </c>
      <c r="O189">
        <v>-0.174759267091568</v>
      </c>
      <c r="P189">
        <v>-0.91962755470887503</v>
      </c>
      <c r="Q189">
        <v>-0.174416079907315</v>
      </c>
      <c r="R189">
        <v>0.11458415471150001</v>
      </c>
      <c r="S189">
        <v>0.47415975511967801</v>
      </c>
    </row>
    <row r="190" spans="1:27" ht="17.25" customHeight="1" x14ac:dyDescent="0.25">
      <c r="A190" s="1"/>
      <c r="B190" t="s">
        <v>12</v>
      </c>
      <c r="C190" t="s">
        <v>24</v>
      </c>
      <c r="D190">
        <v>32066.314048999899</v>
      </c>
      <c r="E190">
        <f t="shared" si="30"/>
        <v>64243.068350267444</v>
      </c>
      <c r="F190">
        <v>5.33073221481955</v>
      </c>
      <c r="G190">
        <v>62569</v>
      </c>
      <c r="H190" t="s">
        <v>11</v>
      </c>
      <c r="I190">
        <f t="shared" si="31"/>
        <v>10</v>
      </c>
      <c r="J190">
        <v>2.9817297586820699E-2</v>
      </c>
      <c r="K190">
        <v>1.2489995614325801E-2</v>
      </c>
      <c r="L190">
        <v>9.2405497430537893E-3</v>
      </c>
      <c r="M190">
        <v>9.6403868922818707E-3</v>
      </c>
      <c r="N190">
        <v>1.16522801678928E-2</v>
      </c>
      <c r="O190">
        <v>7.2915585334653501E-3</v>
      </c>
      <c r="P190">
        <v>3.1621435177153497E-2</v>
      </c>
      <c r="Q190">
        <v>1.64566511719163E-2</v>
      </c>
      <c r="R190">
        <v>1.92555173690689E-2</v>
      </c>
      <c r="S190">
        <v>5.6369570321361797E-3</v>
      </c>
    </row>
    <row r="191" spans="1:27" ht="17.25" customHeight="1" x14ac:dyDescent="0.25">
      <c r="A191" s="1"/>
      <c r="B191" t="s">
        <v>9</v>
      </c>
      <c r="C191" t="s">
        <v>25</v>
      </c>
      <c r="D191">
        <v>31973.2796190548</v>
      </c>
      <c r="E191">
        <f t="shared" si="30"/>
        <v>64056.999490377246</v>
      </c>
      <c r="F191">
        <v>5.2048175897776101</v>
      </c>
      <c r="G191">
        <v>62569</v>
      </c>
      <c r="H191" t="s">
        <v>11</v>
      </c>
      <c r="I191">
        <f t="shared" si="31"/>
        <v>10</v>
      </c>
      <c r="J191">
        <v>5.4935939135836902</v>
      </c>
      <c r="K191">
        <v>-7.44804442776551E-2</v>
      </c>
      <c r="L191">
        <v>-0.33205120690279399</v>
      </c>
      <c r="M191">
        <v>-0.102602930641941</v>
      </c>
      <c r="N191">
        <v>-0.10023735911621599</v>
      </c>
      <c r="O191">
        <v>-0.17400696216334199</v>
      </c>
      <c r="P191">
        <v>-0.88555704438114902</v>
      </c>
      <c r="Q191">
        <v>-0.15973656603365599</v>
      </c>
      <c r="R191">
        <v>0.103518013715823</v>
      </c>
      <c r="S191">
        <v>0.54264171196132105</v>
      </c>
    </row>
    <row r="192" spans="1:27" ht="17.25" customHeight="1" x14ac:dyDescent="0.25">
      <c r="A192" s="1"/>
      <c r="B192" t="s">
        <v>12</v>
      </c>
      <c r="C192" t="s">
        <v>25</v>
      </c>
      <c r="D192">
        <v>31973.2796190548</v>
      </c>
      <c r="E192">
        <f t="shared" si="30"/>
        <v>64056.999490377246</v>
      </c>
      <c r="F192">
        <v>5.2048175897776101</v>
      </c>
      <c r="G192">
        <v>62569</v>
      </c>
      <c r="H192" t="s">
        <v>11</v>
      </c>
      <c r="I192">
        <f t="shared" si="31"/>
        <v>10</v>
      </c>
      <c r="J192">
        <v>3.10435565252603E-2</v>
      </c>
      <c r="K192">
        <v>1.22385069489871E-2</v>
      </c>
      <c r="L192">
        <v>9.0609126780522593E-3</v>
      </c>
      <c r="M192">
        <v>9.2377315792064405E-3</v>
      </c>
      <c r="N192">
        <v>1.14877804869833E-2</v>
      </c>
      <c r="O192">
        <v>7.3782550239236298E-3</v>
      </c>
      <c r="P192">
        <v>3.1364040454296901E-2</v>
      </c>
      <c r="Q192">
        <v>1.53429300364339E-2</v>
      </c>
      <c r="R192">
        <v>1.8616985359117801E-2</v>
      </c>
      <c r="S192">
        <v>6.2008272074009496E-3</v>
      </c>
    </row>
    <row r="194" spans="2:31" ht="17.25" customHeight="1" x14ac:dyDescent="0.25">
      <c r="B194" t="s">
        <v>59</v>
      </c>
    </row>
    <row r="196" spans="2:31" ht="17.25" customHeight="1" x14ac:dyDescent="0.25">
      <c r="B196" t="s">
        <v>53</v>
      </c>
      <c r="C196" t="s">
        <v>1</v>
      </c>
      <c r="D196" t="s">
        <v>2</v>
      </c>
      <c r="E196" t="s">
        <v>3</v>
      </c>
      <c r="F196" t="s">
        <v>60</v>
      </c>
      <c r="G196" t="s">
        <v>4</v>
      </c>
      <c r="H196" t="s">
        <v>5</v>
      </c>
      <c r="I196" t="s">
        <v>6</v>
      </c>
      <c r="J196" t="s">
        <v>7</v>
      </c>
      <c r="K196" t="s">
        <v>26</v>
      </c>
      <c r="L196" t="s">
        <v>17</v>
      </c>
      <c r="M196" t="s">
        <v>14</v>
      </c>
      <c r="N196" t="s">
        <v>15</v>
      </c>
      <c r="O196" t="s">
        <v>56</v>
      </c>
      <c r="P196" t="s">
        <v>62</v>
      </c>
      <c r="Q196" t="s">
        <v>57</v>
      </c>
      <c r="R196" t="s">
        <v>58</v>
      </c>
      <c r="S196" t="s">
        <v>8</v>
      </c>
    </row>
    <row r="197" spans="2:31" ht="17.25" customHeight="1" x14ac:dyDescent="0.25">
      <c r="B197" t="s">
        <v>9</v>
      </c>
      <c r="C197" t="s">
        <v>10</v>
      </c>
      <c r="D197">
        <v>31810.4148588676</v>
      </c>
      <c r="E197">
        <f t="shared" ref="E197:E204" si="32">I197*LN(G197)+2*D197</f>
        <v>63731.269970002846</v>
      </c>
      <c r="F197">
        <v>5.0423763633898204</v>
      </c>
      <c r="G197">
        <v>62569</v>
      </c>
      <c r="H197" t="s">
        <v>11</v>
      </c>
      <c r="I197">
        <f t="shared" ref="I197:I204" si="33">COUNTA(J197:BQ197)</f>
        <v>10</v>
      </c>
      <c r="J197">
        <v>3.9195585313007699</v>
      </c>
      <c r="K197">
        <v>-6.7833730804082906E-2</v>
      </c>
      <c r="L197">
        <v>-0.32331137066124799</v>
      </c>
      <c r="M197">
        <v>-0.10345326188366399</v>
      </c>
      <c r="N197">
        <v>-0.12779667232463901</v>
      </c>
      <c r="O197">
        <v>-6.0808931595870599E-2</v>
      </c>
      <c r="P197">
        <v>-0.60178347856193504</v>
      </c>
      <c r="Q197">
        <v>-0.13687448762391</v>
      </c>
      <c r="R197">
        <v>9.2046943070350898E-2</v>
      </c>
      <c r="S197">
        <v>18.435578381128099</v>
      </c>
    </row>
    <row r="198" spans="2:31" ht="17.25" customHeight="1" x14ac:dyDescent="0.25">
      <c r="B198" t="s">
        <v>12</v>
      </c>
      <c r="C198" t="s">
        <v>10</v>
      </c>
      <c r="D198">
        <v>31810.4148588676</v>
      </c>
      <c r="E198">
        <f t="shared" si="32"/>
        <v>63731.269970002846</v>
      </c>
      <c r="F198">
        <v>5.0423763633898204</v>
      </c>
      <c r="G198">
        <v>62569</v>
      </c>
      <c r="H198" t="s">
        <v>11</v>
      </c>
      <c r="I198">
        <f t="shared" si="33"/>
        <v>10</v>
      </c>
      <c r="J198">
        <v>2.8991148543240201E-2</v>
      </c>
      <c r="K198">
        <v>1.1471485660939799E-2</v>
      </c>
      <c r="L198">
        <v>8.4716124724581593E-3</v>
      </c>
      <c r="M198">
        <v>8.3946428924192903E-3</v>
      </c>
      <c r="N198">
        <v>1.0610963591901E-2</v>
      </c>
      <c r="O198">
        <v>2.5755060051395199E-3</v>
      </c>
      <c r="P198">
        <v>2.16416363569376E-2</v>
      </c>
      <c r="Q198">
        <v>1.37620630343039E-2</v>
      </c>
      <c r="R198">
        <v>1.69621959069883E-2</v>
      </c>
      <c r="S198">
        <v>0.75546266349901503</v>
      </c>
    </row>
    <row r="199" spans="2:31" ht="17.25" customHeight="1" x14ac:dyDescent="0.25">
      <c r="B199" t="s">
        <v>9</v>
      </c>
      <c r="C199" t="s">
        <v>22</v>
      </c>
      <c r="D199">
        <v>31949.535881589101</v>
      </c>
      <c r="E199">
        <f t="shared" si="32"/>
        <v>64009.512015445849</v>
      </c>
      <c r="F199">
        <v>4.9412306444648397</v>
      </c>
      <c r="G199">
        <v>62569</v>
      </c>
      <c r="H199" t="s">
        <v>11</v>
      </c>
      <c r="I199">
        <f t="shared" si="33"/>
        <v>10</v>
      </c>
      <c r="J199">
        <v>4.4142653275749701</v>
      </c>
      <c r="K199">
        <v>-0.15251687852173701</v>
      </c>
      <c r="L199">
        <v>-0.69698249553932401</v>
      </c>
      <c r="M199">
        <v>-0.279566692489644</v>
      </c>
      <c r="N199">
        <v>-0.26478512827817302</v>
      </c>
      <c r="O199">
        <v>-0.14664416733448399</v>
      </c>
      <c r="P199">
        <v>-1.53313442196</v>
      </c>
      <c r="Q199">
        <v>-0.380519075714221</v>
      </c>
      <c r="R199">
        <v>0.245097464907305</v>
      </c>
      <c r="S199">
        <v>26.701323508757799</v>
      </c>
    </row>
    <row r="200" spans="2:31" ht="17.25" customHeight="1" x14ac:dyDescent="0.25">
      <c r="B200" t="s">
        <v>12</v>
      </c>
      <c r="C200" t="s">
        <v>22</v>
      </c>
      <c r="D200">
        <v>31949.535881589101</v>
      </c>
      <c r="E200">
        <f t="shared" si="32"/>
        <v>64009.512015445849</v>
      </c>
      <c r="F200">
        <v>4.9412306444648397</v>
      </c>
      <c r="G200">
        <v>62569</v>
      </c>
      <c r="H200" t="s">
        <v>11</v>
      </c>
      <c r="I200">
        <f t="shared" si="33"/>
        <v>10</v>
      </c>
      <c r="J200">
        <v>5.9833519380059999E-2</v>
      </c>
      <c r="K200">
        <v>2.6254932790573102E-2</v>
      </c>
      <c r="L200">
        <v>1.9997308041174701E-2</v>
      </c>
      <c r="M200">
        <v>2.1243649836802301E-2</v>
      </c>
      <c r="N200">
        <v>2.55559957938786E-2</v>
      </c>
      <c r="O200">
        <v>5.5621891022102502E-3</v>
      </c>
      <c r="P200">
        <v>4.7738298924154397E-2</v>
      </c>
      <c r="Q200">
        <v>3.4335770066833998E-2</v>
      </c>
      <c r="R200">
        <v>4.05851052589557E-2</v>
      </c>
      <c r="S200">
        <v>0.46022104785180301</v>
      </c>
    </row>
    <row r="201" spans="2:31" ht="17.25" customHeight="1" x14ac:dyDescent="0.25">
      <c r="B201" t="s">
        <v>9</v>
      </c>
      <c r="C201" t="s">
        <v>24</v>
      </c>
      <c r="D201">
        <v>32050.6205235241</v>
      </c>
      <c r="E201">
        <f t="shared" si="32"/>
        <v>64211.681299315846</v>
      </c>
      <c r="F201">
        <v>5.3380590398839196</v>
      </c>
      <c r="G201">
        <v>62569</v>
      </c>
      <c r="H201" t="s">
        <v>11</v>
      </c>
      <c r="I201">
        <f t="shared" si="33"/>
        <v>10</v>
      </c>
      <c r="J201">
        <v>5.1431391514326501</v>
      </c>
      <c r="K201">
        <v>-6.7112142124721899E-2</v>
      </c>
      <c r="L201">
        <v>-0.31819562521915201</v>
      </c>
      <c r="M201">
        <v>-0.11301706093406599</v>
      </c>
      <c r="N201">
        <v>-9.8931289722029095E-2</v>
      </c>
      <c r="O201">
        <v>-7.0026805890884197E-2</v>
      </c>
      <c r="P201">
        <v>-0.73673554451509704</v>
      </c>
      <c r="Q201">
        <v>-0.17886770101718</v>
      </c>
      <c r="R201">
        <v>0.11776236647026</v>
      </c>
      <c r="S201">
        <v>0.47510168534110703</v>
      </c>
    </row>
    <row r="202" spans="2:31" ht="17.25" customHeight="1" x14ac:dyDescent="0.25">
      <c r="B202" t="s">
        <v>12</v>
      </c>
      <c r="C202" t="s">
        <v>24</v>
      </c>
      <c r="D202">
        <v>32050.6205235241</v>
      </c>
      <c r="E202">
        <f t="shared" si="32"/>
        <v>64211.681299315846</v>
      </c>
      <c r="F202">
        <v>5.3380590398839196</v>
      </c>
      <c r="G202">
        <v>62569</v>
      </c>
      <c r="H202" t="s">
        <v>11</v>
      </c>
      <c r="I202">
        <f t="shared" si="33"/>
        <v>10</v>
      </c>
      <c r="J202">
        <v>2.1933492230305801E-2</v>
      </c>
      <c r="K202">
        <v>1.25207643574547E-2</v>
      </c>
      <c r="L202">
        <v>9.2663891691645607E-3</v>
      </c>
      <c r="M202">
        <v>9.6551349905341904E-3</v>
      </c>
      <c r="N202">
        <v>1.1670299641593201E-2</v>
      </c>
      <c r="O202">
        <v>2.7881147965039699E-3</v>
      </c>
      <c r="P202">
        <v>2.4537692731583099E-2</v>
      </c>
      <c r="Q202">
        <v>1.6525096445130099E-2</v>
      </c>
      <c r="R202">
        <v>1.9296136741552599E-2</v>
      </c>
      <c r="S202">
        <v>5.6507111253859101E-3</v>
      </c>
    </row>
    <row r="203" spans="2:31" ht="17.25" customHeight="1" x14ac:dyDescent="0.25">
      <c r="B203" t="s">
        <v>9</v>
      </c>
      <c r="C203" t="s">
        <v>25</v>
      </c>
      <c r="D203">
        <v>31962.165588456701</v>
      </c>
      <c r="E203">
        <f t="shared" si="32"/>
        <v>64034.771429181048</v>
      </c>
      <c r="F203">
        <v>5.2203313185880997</v>
      </c>
      <c r="G203">
        <v>62569</v>
      </c>
      <c r="H203" t="s">
        <v>11</v>
      </c>
      <c r="I203">
        <f t="shared" si="33"/>
        <v>10</v>
      </c>
      <c r="J203">
        <v>5.3012896735197197</v>
      </c>
      <c r="K203">
        <v>-6.9556301489648698E-2</v>
      </c>
      <c r="L203">
        <v>-0.32619043510817602</v>
      </c>
      <c r="M203">
        <v>-0.10457259940022701</v>
      </c>
      <c r="N203">
        <v>-0.10447697947879001</v>
      </c>
      <c r="O203">
        <v>-6.8412722900908704E-2</v>
      </c>
      <c r="P203">
        <v>-0.69561875945837903</v>
      </c>
      <c r="Q203">
        <v>-0.16437895415223999</v>
      </c>
      <c r="R203">
        <v>0.10703457852177101</v>
      </c>
      <c r="S203">
        <v>0.54449007771580304</v>
      </c>
    </row>
    <row r="204" spans="2:31" ht="17.25" customHeight="1" x14ac:dyDescent="0.25">
      <c r="B204" t="s">
        <v>12</v>
      </c>
      <c r="C204" t="s">
        <v>25</v>
      </c>
      <c r="D204">
        <v>31962.165588456701</v>
      </c>
      <c r="E204">
        <f t="shared" si="32"/>
        <v>64034.771429181048</v>
      </c>
      <c r="F204">
        <v>5.2203313185880997</v>
      </c>
      <c r="G204">
        <v>62569</v>
      </c>
      <c r="H204" t="s">
        <v>11</v>
      </c>
      <c r="I204">
        <f t="shared" si="33"/>
        <v>10</v>
      </c>
      <c r="J204">
        <v>2.2880036227441201E-2</v>
      </c>
      <c r="K204">
        <v>1.2286244505843201E-2</v>
      </c>
      <c r="L204">
        <v>9.0946499922993293E-3</v>
      </c>
      <c r="M204">
        <v>9.2613066277009194E-3</v>
      </c>
      <c r="N204">
        <v>1.15263236094928E-2</v>
      </c>
      <c r="O204">
        <v>2.7689111304930801E-3</v>
      </c>
      <c r="P204">
        <v>2.36827320466035E-2</v>
      </c>
      <c r="Q204">
        <v>1.54295181110994E-2</v>
      </c>
      <c r="R204">
        <v>1.8706061127501599E-2</v>
      </c>
      <c r="S204">
        <v>6.2329960639274304E-3</v>
      </c>
    </row>
    <row r="206" spans="2:31" ht="17.25" customHeight="1" x14ac:dyDescent="0.25">
      <c r="B206" t="s">
        <v>108</v>
      </c>
    </row>
    <row r="208" spans="2:31" ht="17.25" customHeight="1" x14ac:dyDescent="0.25">
      <c r="B208" t="s">
        <v>53</v>
      </c>
      <c r="C208" t="s">
        <v>1</v>
      </c>
      <c r="D208" t="s">
        <v>2</v>
      </c>
      <c r="E208" t="s">
        <v>3</v>
      </c>
      <c r="F208" t="s">
        <v>60</v>
      </c>
      <c r="G208" t="s">
        <v>4</v>
      </c>
      <c r="H208" t="s">
        <v>5</v>
      </c>
      <c r="I208" t="s">
        <v>6</v>
      </c>
      <c r="J208" t="s">
        <v>7</v>
      </c>
      <c r="K208" t="s">
        <v>26</v>
      </c>
      <c r="L208" t="s">
        <v>17</v>
      </c>
      <c r="M208" t="s">
        <v>14</v>
      </c>
      <c r="N208" t="s">
        <v>15</v>
      </c>
      <c r="O208" t="s">
        <v>75</v>
      </c>
      <c r="P208" t="s">
        <v>62</v>
      </c>
      <c r="Q208" t="s">
        <v>57</v>
      </c>
      <c r="R208" t="s">
        <v>58</v>
      </c>
      <c r="S208" t="s">
        <v>109</v>
      </c>
      <c r="T208" t="s">
        <v>110</v>
      </c>
      <c r="U208" t="s">
        <v>111</v>
      </c>
      <c r="V208" t="s">
        <v>112</v>
      </c>
      <c r="W208" t="s">
        <v>113</v>
      </c>
      <c r="X208" t="s">
        <v>114</v>
      </c>
      <c r="Y208" t="s">
        <v>115</v>
      </c>
      <c r="Z208" t="s">
        <v>116</v>
      </c>
      <c r="AA208" t="s">
        <v>117</v>
      </c>
      <c r="AB208" t="s">
        <v>118</v>
      </c>
      <c r="AC208" t="s">
        <v>119</v>
      </c>
      <c r="AD208" t="s">
        <v>120</v>
      </c>
      <c r="AE208" t="s">
        <v>8</v>
      </c>
    </row>
    <row r="209" spans="2:31" ht="17.25" customHeight="1" x14ac:dyDescent="0.25">
      <c r="B209" t="s">
        <v>9</v>
      </c>
      <c r="C209" t="s">
        <v>10</v>
      </c>
      <c r="D209">
        <v>31778.269633436001</v>
      </c>
      <c r="E209">
        <f t="shared" ref="E209:E216" si="34">I209*LN(G209)+2*D209</f>
        <v>63799.507821860825</v>
      </c>
      <c r="F209">
        <v>5.0412402918224997</v>
      </c>
      <c r="G209">
        <v>62569</v>
      </c>
      <c r="H209" t="s">
        <v>11</v>
      </c>
      <c r="I209">
        <f t="shared" ref="I209:I216" si="35">COUNTA(J209:BQ209)</f>
        <v>22</v>
      </c>
      <c r="J209">
        <v>4.1037764673213504</v>
      </c>
      <c r="K209">
        <v>-5.9902676273402698E-2</v>
      </c>
      <c r="L209">
        <v>-0.32975416810251301</v>
      </c>
      <c r="M209">
        <v>-9.8887749815612602E-2</v>
      </c>
      <c r="N209">
        <v>-0.13559217109674801</v>
      </c>
      <c r="O209">
        <v>-0.15991870695145599</v>
      </c>
      <c r="P209">
        <v>-0.79643067842391502</v>
      </c>
      <c r="Q209">
        <v>-0.26893560167283198</v>
      </c>
      <c r="R209">
        <v>0.364776068266562</v>
      </c>
      <c r="S209">
        <v>2.9204035381848101E-2</v>
      </c>
      <c r="T209">
        <v>2.03698703057042E-2</v>
      </c>
      <c r="U209">
        <v>-0.202635672566089</v>
      </c>
      <c r="V209">
        <v>-1.2961487886017E-2</v>
      </c>
      <c r="W209">
        <v>4.00332911319373E-2</v>
      </c>
      <c r="X209">
        <v>0.13082715224175401</v>
      </c>
      <c r="Y209">
        <v>-0.106302577892498</v>
      </c>
      <c r="Z209">
        <v>-0.49624046955252199</v>
      </c>
      <c r="AA209">
        <v>2.2380019074166601E-2</v>
      </c>
      <c r="AB209">
        <v>-5.4552727591214101E-2</v>
      </c>
      <c r="AC209">
        <v>0.14258328719528601</v>
      </c>
      <c r="AD209">
        <v>-0.182122779236563</v>
      </c>
      <c r="AE209">
        <v>18.810397094966699</v>
      </c>
    </row>
    <row r="210" spans="2:31" ht="17.25" customHeight="1" x14ac:dyDescent="0.25">
      <c r="B210" t="s">
        <v>12</v>
      </c>
      <c r="C210" t="s">
        <v>10</v>
      </c>
      <c r="D210">
        <v>31778.269633436001</v>
      </c>
      <c r="E210">
        <f t="shared" si="34"/>
        <v>63799.507821860825</v>
      </c>
      <c r="F210">
        <v>5.0412402918224997</v>
      </c>
      <c r="G210">
        <v>62569</v>
      </c>
      <c r="H210" t="s">
        <v>11</v>
      </c>
      <c r="I210">
        <f t="shared" si="35"/>
        <v>22</v>
      </c>
      <c r="J210">
        <v>3.8070512632038797E-2</v>
      </c>
      <c r="K210">
        <v>1.2250216790367099E-2</v>
      </c>
      <c r="L210">
        <v>9.0093403782732107E-3</v>
      </c>
      <c r="M210">
        <v>8.9427508920077899E-3</v>
      </c>
      <c r="N210">
        <v>1.0946197668546201E-2</v>
      </c>
      <c r="O210">
        <v>7.6812540276733803E-3</v>
      </c>
      <c r="P210">
        <v>3.2287770587901103E-2</v>
      </c>
      <c r="Q210">
        <v>7.5598969492504206E-2</v>
      </c>
      <c r="R210">
        <v>0.133650621223001</v>
      </c>
      <c r="S210">
        <v>4.9806473006690201E-2</v>
      </c>
      <c r="T210">
        <v>2.9734560835447701E-2</v>
      </c>
      <c r="U210">
        <v>4.7744110368957898E-2</v>
      </c>
      <c r="V210">
        <v>4.0639402809276297E-2</v>
      </c>
      <c r="W210">
        <v>3.1841487578686101E-2</v>
      </c>
      <c r="X210">
        <v>3.7507198051201097E-2</v>
      </c>
      <c r="Y210">
        <v>3.7231548153838903E-2</v>
      </c>
      <c r="Z210">
        <v>0.273835819795061</v>
      </c>
      <c r="AA210">
        <v>2.18312856062708E-2</v>
      </c>
      <c r="AB210">
        <v>3.4089560325236398E-2</v>
      </c>
      <c r="AC210">
        <v>9.1617426459808998E-2</v>
      </c>
      <c r="AD210">
        <v>0.134382054234021</v>
      </c>
      <c r="AE210">
        <v>0.76950696388635398</v>
      </c>
    </row>
    <row r="211" spans="2:31" ht="17.25" customHeight="1" x14ac:dyDescent="0.25">
      <c r="B211" t="s">
        <v>9</v>
      </c>
      <c r="C211" t="s">
        <v>22</v>
      </c>
      <c r="D211">
        <v>31927.522053449899</v>
      </c>
      <c r="E211">
        <f t="shared" si="34"/>
        <v>64098.012661888621</v>
      </c>
      <c r="F211">
        <v>4.9355943591209899</v>
      </c>
      <c r="G211">
        <v>62569</v>
      </c>
      <c r="H211" t="s">
        <v>11</v>
      </c>
      <c r="I211">
        <f t="shared" si="35"/>
        <v>22</v>
      </c>
      <c r="J211">
        <v>4.8240154870699401</v>
      </c>
      <c r="K211">
        <v>-0.13561596998556499</v>
      </c>
      <c r="L211">
        <v>-0.71544340402629403</v>
      </c>
      <c r="M211">
        <v>-0.26185134296850698</v>
      </c>
      <c r="N211">
        <v>-0.283854565432202</v>
      </c>
      <c r="O211">
        <v>-0.36748536656067299</v>
      </c>
      <c r="P211">
        <v>-1.93624621237106</v>
      </c>
      <c r="Q211">
        <v>-0.59786856388755205</v>
      </c>
      <c r="R211">
        <v>0.68166763361475002</v>
      </c>
      <c r="S211">
        <v>4.5139009086887498E-2</v>
      </c>
      <c r="T211">
        <v>-1.9760725929145601E-3</v>
      </c>
      <c r="U211">
        <v>-0.52645068849979204</v>
      </c>
      <c r="V211">
        <v>3.1665225298159599E-2</v>
      </c>
      <c r="W211">
        <v>2.41784100530598E-2</v>
      </c>
      <c r="X211">
        <v>0.317950394665375</v>
      </c>
      <c r="Y211">
        <v>-0.20266381744237599</v>
      </c>
      <c r="Z211">
        <v>-0.98960458806464002</v>
      </c>
      <c r="AA211">
        <v>4.0815516451078102E-2</v>
      </c>
      <c r="AB211">
        <v>-8.3968866264565595E-2</v>
      </c>
      <c r="AC211">
        <v>0.170869401140928</v>
      </c>
      <c r="AD211">
        <v>-0.220282980660192</v>
      </c>
      <c r="AE211">
        <v>26.569862966601601</v>
      </c>
    </row>
    <row r="212" spans="2:31" ht="17.25" customHeight="1" x14ac:dyDescent="0.25">
      <c r="B212" t="s">
        <v>12</v>
      </c>
      <c r="C212" t="s">
        <v>22</v>
      </c>
      <c r="D212">
        <v>31927.522053449899</v>
      </c>
      <c r="E212">
        <f t="shared" si="34"/>
        <v>64098.012661888621</v>
      </c>
      <c r="F212">
        <v>4.9355943591209899</v>
      </c>
      <c r="G212">
        <v>62569</v>
      </c>
      <c r="H212" t="s">
        <v>11</v>
      </c>
      <c r="I212">
        <f t="shared" si="35"/>
        <v>22</v>
      </c>
      <c r="J212">
        <v>7.53065063103667E-2</v>
      </c>
      <c r="K212">
        <v>2.7987077581730399E-2</v>
      </c>
      <c r="L212">
        <v>2.11322823937037E-2</v>
      </c>
      <c r="M212">
        <v>2.2556315228233498E-2</v>
      </c>
      <c r="N212">
        <v>2.65565984936607E-2</v>
      </c>
      <c r="O212">
        <v>1.5877646602522302E-2</v>
      </c>
      <c r="P212">
        <v>6.7581767395563E-2</v>
      </c>
      <c r="Q212">
        <v>0.17095119780548201</v>
      </c>
      <c r="R212">
        <v>0.26678513303297202</v>
      </c>
      <c r="S212">
        <v>0.11695370520808</v>
      </c>
      <c r="T212">
        <v>7.5997190089511293E-2</v>
      </c>
      <c r="U212">
        <v>0.113084312591422</v>
      </c>
      <c r="V212">
        <v>9.3616410493143204E-2</v>
      </c>
      <c r="W212">
        <v>8.2153311393683703E-2</v>
      </c>
      <c r="X212">
        <v>8.96472593898998E-2</v>
      </c>
      <c r="Y212">
        <v>8.9908403481193694E-2</v>
      </c>
      <c r="Z212">
        <v>0.76115564211062303</v>
      </c>
      <c r="AA212">
        <v>5.0757123959143703E-2</v>
      </c>
      <c r="AB212">
        <v>6.9699110931618305E-2</v>
      </c>
      <c r="AC212">
        <v>0.230164537994617</v>
      </c>
      <c r="AD212">
        <v>0.27337110136937798</v>
      </c>
      <c r="AE212">
        <v>0.45737338499061098</v>
      </c>
    </row>
    <row r="213" spans="2:31" ht="17.25" customHeight="1" x14ac:dyDescent="0.25">
      <c r="B213" t="s">
        <v>9</v>
      </c>
      <c r="C213" t="s">
        <v>24</v>
      </c>
      <c r="D213">
        <v>32031.948326113899</v>
      </c>
      <c r="E213">
        <f t="shared" si="34"/>
        <v>64306.865207216622</v>
      </c>
      <c r="F213">
        <v>5.3336359507941102</v>
      </c>
      <c r="G213">
        <v>62569</v>
      </c>
      <c r="H213" t="s">
        <v>11</v>
      </c>
      <c r="I213">
        <f t="shared" si="35"/>
        <v>22</v>
      </c>
      <c r="J213">
        <v>5.3276706734159403</v>
      </c>
      <c r="K213">
        <v>-6.0156914212675203E-2</v>
      </c>
      <c r="L213">
        <v>-0.32711908033717502</v>
      </c>
      <c r="M213">
        <v>-0.104074621128194</v>
      </c>
      <c r="N213">
        <v>-0.107586681855115</v>
      </c>
      <c r="O213">
        <v>-0.17436864571751001</v>
      </c>
      <c r="P213">
        <v>-0.92420891976323605</v>
      </c>
      <c r="Q213">
        <v>-0.279383786765728</v>
      </c>
      <c r="R213">
        <v>0.313006358457732</v>
      </c>
      <c r="S213">
        <v>3.4792978082123997E-2</v>
      </c>
      <c r="T213">
        <v>1.14285260306818E-2</v>
      </c>
      <c r="U213">
        <v>-0.24421352030704499</v>
      </c>
      <c r="V213">
        <v>2.3972482452506601E-2</v>
      </c>
      <c r="W213">
        <v>5.3124155567366603E-3</v>
      </c>
      <c r="X213">
        <v>0.153165158341312</v>
      </c>
      <c r="Y213">
        <v>-8.6688150164490205E-2</v>
      </c>
      <c r="Z213">
        <v>-0.53362412453322206</v>
      </c>
      <c r="AA213">
        <v>1.7194842364922601E-2</v>
      </c>
      <c r="AB213">
        <v>-3.8674492569299702E-2</v>
      </c>
      <c r="AC213">
        <v>7.8890233686464306E-2</v>
      </c>
      <c r="AD213">
        <v>-0.103349358770789</v>
      </c>
      <c r="AE213">
        <v>0.47365990654754903</v>
      </c>
    </row>
    <row r="214" spans="2:31" ht="17.25" customHeight="1" x14ac:dyDescent="0.25">
      <c r="B214" t="s">
        <v>12</v>
      </c>
      <c r="C214" t="s">
        <v>24</v>
      </c>
      <c r="D214">
        <v>32031.948326113899</v>
      </c>
      <c r="E214">
        <f t="shared" si="34"/>
        <v>64306.865207216622</v>
      </c>
      <c r="F214">
        <v>5.3336359507941102</v>
      </c>
      <c r="G214">
        <v>62569</v>
      </c>
      <c r="H214" t="s">
        <v>11</v>
      </c>
      <c r="I214">
        <f t="shared" si="35"/>
        <v>22</v>
      </c>
      <c r="J214">
        <v>3.1609705898192397E-2</v>
      </c>
      <c r="K214">
        <v>1.32984886328887E-2</v>
      </c>
      <c r="L214">
        <v>9.8175302862738793E-3</v>
      </c>
      <c r="M214">
        <v>1.0274880386406501E-2</v>
      </c>
      <c r="N214">
        <v>1.2102856037161399E-2</v>
      </c>
      <c r="O214">
        <v>7.8314676096287294E-3</v>
      </c>
      <c r="P214">
        <v>3.4056896235239199E-2</v>
      </c>
      <c r="Q214">
        <v>8.1143854701770698E-2</v>
      </c>
      <c r="R214">
        <v>0.12735720583702101</v>
      </c>
      <c r="S214">
        <v>5.5471916147796403E-2</v>
      </c>
      <c r="T214">
        <v>3.5958937594889599E-2</v>
      </c>
      <c r="U214">
        <v>5.3403616341127398E-2</v>
      </c>
      <c r="V214">
        <v>4.4297864040435002E-2</v>
      </c>
      <c r="W214">
        <v>3.8887409764576102E-2</v>
      </c>
      <c r="X214">
        <v>4.2534724425504697E-2</v>
      </c>
      <c r="Y214">
        <v>4.2568569438524398E-2</v>
      </c>
      <c r="Z214">
        <v>0.34473837619895298</v>
      </c>
      <c r="AA214">
        <v>2.4122852679333302E-2</v>
      </c>
      <c r="AB214">
        <v>3.3225294720999499E-2</v>
      </c>
      <c r="AC214">
        <v>0.109116184012798</v>
      </c>
      <c r="AD214">
        <v>0.13029758103007</v>
      </c>
      <c r="AE214">
        <v>5.6314481361558E-3</v>
      </c>
    </row>
    <row r="215" spans="2:31" ht="17.25" customHeight="1" x14ac:dyDescent="0.25">
      <c r="B215" t="s">
        <v>9</v>
      </c>
      <c r="C215" t="s">
        <v>25</v>
      </c>
      <c r="D215">
        <v>31940.026433646399</v>
      </c>
      <c r="E215">
        <f t="shared" si="34"/>
        <v>64123.021422281621</v>
      </c>
      <c r="F215">
        <v>5.2123734489602196</v>
      </c>
      <c r="G215">
        <v>62569</v>
      </c>
      <c r="H215" t="s">
        <v>11</v>
      </c>
      <c r="I215">
        <f t="shared" si="35"/>
        <v>22</v>
      </c>
      <c r="J215">
        <v>5.4950044705026997</v>
      </c>
      <c r="K215">
        <v>-6.2140671503959501E-2</v>
      </c>
      <c r="L215">
        <v>-0.33472667207594098</v>
      </c>
      <c r="M215">
        <v>-9.7862995279381595E-2</v>
      </c>
      <c r="N215">
        <v>-0.11312323702846699</v>
      </c>
      <c r="O215">
        <v>-0.17435642411654201</v>
      </c>
      <c r="P215">
        <v>-0.89430587551787</v>
      </c>
      <c r="Q215">
        <v>-0.29896121586867802</v>
      </c>
      <c r="R215">
        <v>0.32361902493447903</v>
      </c>
      <c r="S215">
        <v>3.4432593073042202E-2</v>
      </c>
      <c r="T215">
        <v>1.9957773438180601E-2</v>
      </c>
      <c r="U215">
        <v>-0.22848746718852</v>
      </c>
      <c r="V215">
        <v>7.9221505949495508E-3</v>
      </c>
      <c r="W215">
        <v>2.05358595992161E-2</v>
      </c>
      <c r="X215">
        <v>0.144517593480607</v>
      </c>
      <c r="Y215">
        <v>-9.3021937814671204E-2</v>
      </c>
      <c r="Z215">
        <v>-0.49147827567769797</v>
      </c>
      <c r="AA215">
        <v>2.47966621987862E-2</v>
      </c>
      <c r="AB215">
        <v>-4.25410548702288E-2</v>
      </c>
      <c r="AC215">
        <v>0.14987117727594501</v>
      </c>
      <c r="AD215">
        <v>-0.12518912057706499</v>
      </c>
      <c r="AE215">
        <v>0.54204920733877604</v>
      </c>
    </row>
    <row r="216" spans="2:31" ht="17.25" customHeight="1" x14ac:dyDescent="0.25">
      <c r="B216" t="s">
        <v>12</v>
      </c>
      <c r="C216" t="s">
        <v>25</v>
      </c>
      <c r="D216">
        <v>31940.026433646399</v>
      </c>
      <c r="E216">
        <f t="shared" si="34"/>
        <v>64123.021422281621</v>
      </c>
      <c r="F216">
        <v>5.2123734489602196</v>
      </c>
      <c r="G216">
        <v>62569</v>
      </c>
      <c r="H216" t="s">
        <v>11</v>
      </c>
      <c r="I216">
        <f t="shared" si="35"/>
        <v>22</v>
      </c>
      <c r="J216">
        <v>3.2962254956677199E-2</v>
      </c>
      <c r="K216">
        <v>1.3085628596743301E-2</v>
      </c>
      <c r="L216">
        <v>9.6538238802655295E-3</v>
      </c>
      <c r="M216">
        <v>9.8772065477671991E-3</v>
      </c>
      <c r="N216">
        <v>1.19288011710811E-2</v>
      </c>
      <c r="O216">
        <v>7.9526366845414607E-3</v>
      </c>
      <c r="P216">
        <v>3.38972440412946E-2</v>
      </c>
      <c r="Q216">
        <v>7.9657979719997205E-2</v>
      </c>
      <c r="R216">
        <v>0.13127815730881701</v>
      </c>
      <c r="S216">
        <v>5.3794726564751302E-2</v>
      </c>
      <c r="T216">
        <v>3.3536817968981801E-2</v>
      </c>
      <c r="U216">
        <v>5.1468551323363899E-2</v>
      </c>
      <c r="V216">
        <v>4.3660073361392999E-2</v>
      </c>
      <c r="W216">
        <v>3.57479095137214E-2</v>
      </c>
      <c r="X216">
        <v>4.1246669538740802E-2</v>
      </c>
      <c r="Y216">
        <v>4.1181569458379703E-2</v>
      </c>
      <c r="Z216">
        <v>0.33615512524179098</v>
      </c>
      <c r="AA216">
        <v>2.3370229803190801E-2</v>
      </c>
      <c r="AB216">
        <v>3.4001074049725799E-2</v>
      </c>
      <c r="AC216">
        <v>9.9894958636635306E-2</v>
      </c>
      <c r="AD216">
        <v>0.13321014663109901</v>
      </c>
      <c r="AE216">
        <v>6.1981061945081701E-3</v>
      </c>
    </row>
    <row r="218" spans="2:31" ht="17.25" customHeight="1" x14ac:dyDescent="0.25">
      <c r="B218" t="s">
        <v>121</v>
      </c>
    </row>
    <row r="220" spans="2:31" ht="17.25" customHeight="1" x14ac:dyDescent="0.25">
      <c r="B220" t="s">
        <v>53</v>
      </c>
      <c r="C220" t="s">
        <v>1</v>
      </c>
      <c r="D220" t="s">
        <v>2</v>
      </c>
      <c r="E220" t="s">
        <v>3</v>
      </c>
      <c r="F220" t="s">
        <v>60</v>
      </c>
      <c r="G220" t="s">
        <v>4</v>
      </c>
      <c r="H220" t="s">
        <v>5</v>
      </c>
      <c r="I220" t="s">
        <v>6</v>
      </c>
      <c r="J220" t="s">
        <v>7</v>
      </c>
      <c r="K220" t="s">
        <v>26</v>
      </c>
      <c r="L220" t="s">
        <v>17</v>
      </c>
      <c r="M220" t="s">
        <v>14</v>
      </c>
      <c r="N220" t="s">
        <v>15</v>
      </c>
      <c r="O220" t="s">
        <v>75</v>
      </c>
      <c r="P220" t="s">
        <v>62</v>
      </c>
      <c r="Q220" t="s">
        <v>57</v>
      </c>
      <c r="R220" t="s">
        <v>58</v>
      </c>
      <c r="S220" t="s">
        <v>122</v>
      </c>
      <c r="T220" t="s">
        <v>123</v>
      </c>
      <c r="U220" t="s">
        <v>124</v>
      </c>
      <c r="V220" t="s">
        <v>125</v>
      </c>
      <c r="W220" t="s">
        <v>126</v>
      </c>
      <c r="X220" t="s">
        <v>127</v>
      </c>
      <c r="Y220" t="s">
        <v>128</v>
      </c>
      <c r="Z220" t="s">
        <v>129</v>
      </c>
      <c r="AA220" t="s">
        <v>130</v>
      </c>
      <c r="AB220" t="s">
        <v>131</v>
      </c>
      <c r="AC220" t="s">
        <v>132</v>
      </c>
      <c r="AD220" t="s">
        <v>8</v>
      </c>
      <c r="AE220" t="s">
        <v>8</v>
      </c>
    </row>
    <row r="221" spans="2:31" ht="17.25" customHeight="1" x14ac:dyDescent="0.25">
      <c r="B221" t="s">
        <v>9</v>
      </c>
      <c r="C221" t="s">
        <v>10</v>
      </c>
      <c r="D221">
        <v>31743.6381722101</v>
      </c>
      <c r="E221">
        <f t="shared" ref="E221:E228" si="36">I221*LN(G221)+2*D221</f>
        <v>63730.244899409023</v>
      </c>
      <c r="F221">
        <v>5.0053258673833598</v>
      </c>
      <c r="G221">
        <v>62569</v>
      </c>
      <c r="H221" t="s">
        <v>11</v>
      </c>
      <c r="I221">
        <f t="shared" ref="I221:I228" si="37">COUNTA(J221:BQ221)</f>
        <v>22</v>
      </c>
      <c r="J221">
        <v>3.9273678767090798</v>
      </c>
      <c r="K221">
        <v>-9.9050194588194099E-2</v>
      </c>
      <c r="L221">
        <v>-0.34432173052054599</v>
      </c>
      <c r="M221">
        <v>-0.102167235067014</v>
      </c>
      <c r="N221">
        <v>-0.11949561388833201</v>
      </c>
      <c r="O221">
        <v>-0.16541248981255899</v>
      </c>
      <c r="P221">
        <v>-0.80890567905210897</v>
      </c>
      <c r="Q221">
        <v>-0.12806139660108701</v>
      </c>
      <c r="R221">
        <v>0.109899028177901</v>
      </c>
      <c r="S221">
        <v>8.3938660532593107E-2</v>
      </c>
      <c r="T221">
        <v>0.209038396345781</v>
      </c>
      <c r="U221">
        <v>0.199001234700945</v>
      </c>
      <c r="V221">
        <v>0.26262481727985798</v>
      </c>
      <c r="W221">
        <v>0.21665412822836599</v>
      </c>
      <c r="X221">
        <v>0.207467371405439</v>
      </c>
      <c r="Y221">
        <v>0.25601401223566</v>
      </c>
      <c r="Z221">
        <v>0.22900135778085001</v>
      </c>
      <c r="AA221">
        <v>0.21351538399589901</v>
      </c>
      <c r="AB221">
        <v>0.188180446666463</v>
      </c>
      <c r="AC221">
        <v>0.60768343466866603</v>
      </c>
      <c r="AD221">
        <v>18.792178067305201</v>
      </c>
      <c r="AE221">
        <v>18.810397094966699</v>
      </c>
    </row>
    <row r="222" spans="2:31" ht="17.25" customHeight="1" x14ac:dyDescent="0.25">
      <c r="B222" t="s">
        <v>12</v>
      </c>
      <c r="C222" t="s">
        <v>10</v>
      </c>
      <c r="D222">
        <v>31743.6381722101</v>
      </c>
      <c r="E222">
        <f t="shared" si="36"/>
        <v>63730.244899409023</v>
      </c>
      <c r="F222">
        <v>5.0053258673833598</v>
      </c>
      <c r="G222">
        <v>62569</v>
      </c>
      <c r="H222" t="s">
        <v>11</v>
      </c>
      <c r="I222">
        <f t="shared" si="37"/>
        <v>22</v>
      </c>
      <c r="J222">
        <v>6.9684367707464903E-2</v>
      </c>
      <c r="K222">
        <v>1.1862818337837601E-2</v>
      </c>
      <c r="L222">
        <v>8.9142047997479296E-3</v>
      </c>
      <c r="M222">
        <v>8.7564194799406702E-3</v>
      </c>
      <c r="N222">
        <v>1.05648209561573E-2</v>
      </c>
      <c r="O222">
        <v>7.1672792058992E-3</v>
      </c>
      <c r="P222">
        <v>3.00071897800646E-2</v>
      </c>
      <c r="Q222">
        <v>1.39136235632084E-2</v>
      </c>
      <c r="R222">
        <v>1.72012964758004E-2</v>
      </c>
      <c r="S222">
        <v>6.3251365106065993E-2</v>
      </c>
      <c r="T222">
        <v>6.7680536595735696E-2</v>
      </c>
      <c r="U222">
        <v>5.9971968623436997E-2</v>
      </c>
      <c r="V222">
        <v>6.4200371029827993E-2</v>
      </c>
      <c r="W222">
        <v>6.2116417398693197E-2</v>
      </c>
      <c r="X222">
        <v>6.2783265022936699E-2</v>
      </c>
      <c r="Y222">
        <v>6.2700975340392304E-2</v>
      </c>
      <c r="Z222">
        <v>6.2572080788687895E-2</v>
      </c>
      <c r="AA222">
        <v>6.22075537412939E-2</v>
      </c>
      <c r="AB222">
        <v>6.2159820700193297E-2</v>
      </c>
      <c r="AC222">
        <v>0.40800386583194598</v>
      </c>
      <c r="AD222">
        <v>0.76821039597638396</v>
      </c>
      <c r="AE222">
        <v>0.76950696388635398</v>
      </c>
    </row>
    <row r="223" spans="2:31" ht="17.25" customHeight="1" x14ac:dyDescent="0.25">
      <c r="B223" t="s">
        <v>9</v>
      </c>
      <c r="C223" t="s">
        <v>22</v>
      </c>
      <c r="D223">
        <v>31878.975562396499</v>
      </c>
      <c r="E223">
        <f t="shared" si="36"/>
        <v>64000.919679781822</v>
      </c>
      <c r="F223">
        <v>4.8987094763531696</v>
      </c>
      <c r="G223">
        <v>62569</v>
      </c>
      <c r="H223" t="s">
        <v>11</v>
      </c>
      <c r="I223">
        <f t="shared" si="37"/>
        <v>22</v>
      </c>
      <c r="J223">
        <v>4.3923655779855597</v>
      </c>
      <c r="K223">
        <v>-0.24153340312006699</v>
      </c>
      <c r="L223">
        <v>-0.76707788446581504</v>
      </c>
      <c r="M223">
        <v>-0.27296995578150601</v>
      </c>
      <c r="N223">
        <v>-0.23964326759742299</v>
      </c>
      <c r="O223">
        <v>-0.38312039394356301</v>
      </c>
      <c r="P223">
        <v>-1.9776340172987601</v>
      </c>
      <c r="Q223">
        <v>-0.36076357339301601</v>
      </c>
      <c r="R223">
        <v>0.29200831983751602</v>
      </c>
      <c r="S223">
        <v>0.23426060405267199</v>
      </c>
      <c r="T223">
        <v>0.54716728762995004</v>
      </c>
      <c r="U223">
        <v>0.52556266442588995</v>
      </c>
      <c r="V223">
        <v>0.67042119339844797</v>
      </c>
      <c r="W223">
        <v>0.588250698834349</v>
      </c>
      <c r="X223">
        <v>0.53396608819102998</v>
      </c>
      <c r="Y223">
        <v>0.66573705655911997</v>
      </c>
      <c r="Z223">
        <v>0.60241150677358302</v>
      </c>
      <c r="AA223">
        <v>0.552649220970577</v>
      </c>
      <c r="AB223">
        <v>0.48102867811970801</v>
      </c>
      <c r="AC223">
        <v>1.4605295913317999</v>
      </c>
      <c r="AD223">
        <v>26.3924933932018</v>
      </c>
      <c r="AE223">
        <v>26.569862966601601</v>
      </c>
    </row>
    <row r="224" spans="2:31" ht="17.25" customHeight="1" x14ac:dyDescent="0.25">
      <c r="B224" t="s">
        <v>12</v>
      </c>
      <c r="C224" t="s">
        <v>22</v>
      </c>
      <c r="D224">
        <v>31878.975562396499</v>
      </c>
      <c r="E224">
        <f t="shared" si="36"/>
        <v>64000.919679781822</v>
      </c>
      <c r="F224">
        <v>4.8987094763531696</v>
      </c>
      <c r="G224">
        <v>62569</v>
      </c>
      <c r="H224" t="s">
        <v>11</v>
      </c>
      <c r="I224">
        <f t="shared" si="37"/>
        <v>22</v>
      </c>
      <c r="J224">
        <v>0.16822969672656801</v>
      </c>
      <c r="K224">
        <v>2.7287694520169499E-2</v>
      </c>
      <c r="L224">
        <v>2.1058918993829799E-2</v>
      </c>
      <c r="M224">
        <v>2.19287770738439E-2</v>
      </c>
      <c r="N224">
        <v>2.5628794060395799E-2</v>
      </c>
      <c r="O224">
        <v>1.47890169880328E-2</v>
      </c>
      <c r="P224">
        <v>6.25385942097791E-2</v>
      </c>
      <c r="Q224">
        <v>3.4718404529899403E-2</v>
      </c>
      <c r="R224">
        <v>4.1351910820732099E-2</v>
      </c>
      <c r="S224">
        <v>0.157124063684632</v>
      </c>
      <c r="T224">
        <v>0.16813347998979999</v>
      </c>
      <c r="U224">
        <v>0.149603665356211</v>
      </c>
      <c r="V224">
        <v>0.15968519636318301</v>
      </c>
      <c r="W224">
        <v>0.15471913427609199</v>
      </c>
      <c r="X224">
        <v>0.156611286816047</v>
      </c>
      <c r="Y224">
        <v>0.15609658426959699</v>
      </c>
      <c r="Z224">
        <v>0.15595854523906699</v>
      </c>
      <c r="AA224">
        <v>0.155076836975518</v>
      </c>
      <c r="AB224">
        <v>0.155051233406307</v>
      </c>
      <c r="AC224">
        <v>0.82159759028897095</v>
      </c>
      <c r="AD224">
        <v>0.45218824422996401</v>
      </c>
      <c r="AE224">
        <v>0.45737338499061098</v>
      </c>
    </row>
    <row r="225" spans="2:31" ht="17.25" customHeight="1" x14ac:dyDescent="0.25">
      <c r="B225" t="s">
        <v>9</v>
      </c>
      <c r="C225" t="s">
        <v>24</v>
      </c>
      <c r="D225">
        <v>31988.4662338134</v>
      </c>
      <c r="E225">
        <f t="shared" si="36"/>
        <v>64219.901022615624</v>
      </c>
      <c r="F225">
        <v>5.2969497295807502</v>
      </c>
      <c r="G225">
        <v>62569</v>
      </c>
      <c r="H225" t="s">
        <v>11</v>
      </c>
      <c r="I225">
        <f t="shared" si="37"/>
        <v>22</v>
      </c>
      <c r="J225">
        <v>5.1360085435804201</v>
      </c>
      <c r="K225">
        <v>-0.107213027328143</v>
      </c>
      <c r="L225">
        <v>-0.34727056253236399</v>
      </c>
      <c r="M225">
        <v>-0.11035469694877099</v>
      </c>
      <c r="N225">
        <v>-8.6018400131595799E-2</v>
      </c>
      <c r="O225">
        <v>-0.18039994908409401</v>
      </c>
      <c r="P225">
        <v>-0.93728679870624398</v>
      </c>
      <c r="Q225">
        <v>-0.16936220714387801</v>
      </c>
      <c r="R225">
        <v>0.140373167320855</v>
      </c>
      <c r="S225">
        <v>9.5170652757954693E-2</v>
      </c>
      <c r="T225">
        <v>0.229000183037328</v>
      </c>
      <c r="U225">
        <v>0.22304488609491499</v>
      </c>
      <c r="V225">
        <v>0.28798537070031799</v>
      </c>
      <c r="W225">
        <v>0.25067809103629402</v>
      </c>
      <c r="X225">
        <v>0.22280973615229899</v>
      </c>
      <c r="Y225">
        <v>0.28355296754248599</v>
      </c>
      <c r="Z225">
        <v>0.25338647397562802</v>
      </c>
      <c r="AA225">
        <v>0.22637517157429199</v>
      </c>
      <c r="AB225">
        <v>0.19339683998589499</v>
      </c>
      <c r="AC225">
        <v>0.53974339090730505</v>
      </c>
      <c r="AD225">
        <v>0.47181088126613502</v>
      </c>
      <c r="AE225">
        <v>0.47365990654754903</v>
      </c>
    </row>
    <row r="226" spans="2:31" ht="17.25" customHeight="1" x14ac:dyDescent="0.25">
      <c r="B226" t="s">
        <v>12</v>
      </c>
      <c r="C226" t="s">
        <v>24</v>
      </c>
      <c r="D226">
        <v>31988.4662338134</v>
      </c>
      <c r="E226">
        <f t="shared" si="36"/>
        <v>64219.901022615624</v>
      </c>
      <c r="F226">
        <v>5.2969497295807502</v>
      </c>
      <c r="G226">
        <v>62569</v>
      </c>
      <c r="H226" t="s">
        <v>11</v>
      </c>
      <c r="I226">
        <f t="shared" si="37"/>
        <v>22</v>
      </c>
      <c r="J226">
        <v>7.83759237772155E-2</v>
      </c>
      <c r="K226">
        <v>1.29644568347727E-2</v>
      </c>
      <c r="L226">
        <v>9.7269964973526295E-3</v>
      </c>
      <c r="M226">
        <v>9.9306720972861008E-3</v>
      </c>
      <c r="N226">
        <v>1.1650174588335499E-2</v>
      </c>
      <c r="O226">
        <v>7.3212040898706704E-3</v>
      </c>
      <c r="P226">
        <v>3.1710657776456597E-2</v>
      </c>
      <c r="Q226">
        <v>1.65853559922567E-2</v>
      </c>
      <c r="R226">
        <v>1.9547633389975099E-2</v>
      </c>
      <c r="S226">
        <v>7.5356528828201097E-2</v>
      </c>
      <c r="T226">
        <v>8.0498343991126195E-2</v>
      </c>
      <c r="U226">
        <v>7.1848056205171804E-2</v>
      </c>
      <c r="V226">
        <v>7.6639309320245305E-2</v>
      </c>
      <c r="W226">
        <v>7.4280022592111E-2</v>
      </c>
      <c r="X226">
        <v>7.5157198770373301E-2</v>
      </c>
      <c r="Y226">
        <v>7.4933173200701295E-2</v>
      </c>
      <c r="Z226">
        <v>7.4859343306281106E-2</v>
      </c>
      <c r="AA226">
        <v>7.4437692240557005E-2</v>
      </c>
      <c r="AB226">
        <v>7.4419572674974094E-2</v>
      </c>
      <c r="AC226">
        <v>0.37218508768602598</v>
      </c>
      <c r="AD226">
        <v>5.6056279499960299E-3</v>
      </c>
      <c r="AE226">
        <v>5.6314481361558E-3</v>
      </c>
    </row>
    <row r="227" spans="2:31" ht="17.25" customHeight="1" x14ac:dyDescent="0.25">
      <c r="B227" t="s">
        <v>9</v>
      </c>
      <c r="C227" t="s">
        <v>25</v>
      </c>
      <c r="D227">
        <v>31898.571211523998</v>
      </c>
      <c r="E227">
        <f t="shared" si="36"/>
        <v>64040.110978036821</v>
      </c>
      <c r="F227">
        <v>5.1793016725605998</v>
      </c>
      <c r="G227">
        <v>62569</v>
      </c>
      <c r="H227" t="s">
        <v>11</v>
      </c>
      <c r="I227">
        <f t="shared" si="37"/>
        <v>22</v>
      </c>
      <c r="J227">
        <v>5.2861251531045204</v>
      </c>
      <c r="K227">
        <v>-0.106933709033805</v>
      </c>
      <c r="L227">
        <v>-0.35234066932470698</v>
      </c>
      <c r="M227">
        <v>-0.102951507749879</v>
      </c>
      <c r="N227">
        <v>-9.3550880529003497E-2</v>
      </c>
      <c r="O227">
        <v>-0.179684892375015</v>
      </c>
      <c r="P227">
        <v>-0.90377369010039899</v>
      </c>
      <c r="Q227">
        <v>-0.15482021688612899</v>
      </c>
      <c r="R227">
        <v>0.12758331875433301</v>
      </c>
      <c r="S227">
        <v>0.109561284377504</v>
      </c>
      <c r="T227">
        <v>0.24545206857889801</v>
      </c>
      <c r="U227">
        <v>0.234042609815972</v>
      </c>
      <c r="V227">
        <v>0.301880684011953</v>
      </c>
      <c r="W227">
        <v>0.258875873948338</v>
      </c>
      <c r="X227">
        <v>0.23834563346294901</v>
      </c>
      <c r="Y227">
        <v>0.29511547096739199</v>
      </c>
      <c r="Z227">
        <v>0.26435698955826598</v>
      </c>
      <c r="AA227">
        <v>0.24209572903954801</v>
      </c>
      <c r="AB227">
        <v>0.21204864590217401</v>
      </c>
      <c r="AC227">
        <v>0.64442837874948</v>
      </c>
      <c r="AD227">
        <v>0.54105196019847801</v>
      </c>
      <c r="AE227">
        <v>0.54204920733877604</v>
      </c>
    </row>
    <row r="228" spans="2:31" ht="17.25" customHeight="1" x14ac:dyDescent="0.25">
      <c r="B228" t="s">
        <v>12</v>
      </c>
      <c r="C228" t="s">
        <v>25</v>
      </c>
      <c r="D228">
        <v>31898.571211523998</v>
      </c>
      <c r="E228">
        <f t="shared" si="36"/>
        <v>64040.110978036821</v>
      </c>
      <c r="F228">
        <v>5.1793016725605998</v>
      </c>
      <c r="G228">
        <v>62569</v>
      </c>
      <c r="H228" t="s">
        <v>11</v>
      </c>
      <c r="I228">
        <f t="shared" si="37"/>
        <v>22</v>
      </c>
      <c r="J228">
        <v>7.3682536470800197E-2</v>
      </c>
      <c r="K228">
        <v>1.2722326245626799E-2</v>
      </c>
      <c r="L228">
        <v>9.5589408052351096E-3</v>
      </c>
      <c r="M228">
        <v>9.5825521184102203E-3</v>
      </c>
      <c r="N228">
        <v>1.14933272598045E-2</v>
      </c>
      <c r="O228">
        <v>7.4191123387560096E-3</v>
      </c>
      <c r="P228">
        <v>3.1510605282760201E-2</v>
      </c>
      <c r="Q228">
        <v>1.5545301890142801E-2</v>
      </c>
      <c r="R228">
        <v>1.8911459539612901E-2</v>
      </c>
      <c r="S228">
        <v>7.0125752239301106E-2</v>
      </c>
      <c r="T228">
        <v>7.5134916388063397E-2</v>
      </c>
      <c r="U228">
        <v>6.6665066665389502E-2</v>
      </c>
      <c r="V228">
        <v>7.1292793006028296E-2</v>
      </c>
      <c r="W228">
        <v>6.9028099213489402E-2</v>
      </c>
      <c r="X228">
        <v>6.9797147093799902E-2</v>
      </c>
      <c r="Y228">
        <v>6.9661790144532998E-2</v>
      </c>
      <c r="Z228">
        <v>6.9544549450026499E-2</v>
      </c>
      <c r="AA228">
        <v>6.9125211739205494E-2</v>
      </c>
      <c r="AB228">
        <v>6.9090087107897394E-2</v>
      </c>
      <c r="AC228">
        <v>0.39625589460951299</v>
      </c>
      <c r="AD228">
        <v>6.1812920373448803E-3</v>
      </c>
      <c r="AE228">
        <v>6.1981061945081701E-3</v>
      </c>
    </row>
  </sheetData>
  <conditionalFormatting sqref="D5:D12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:D24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9:D36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:D48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:D60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:D60">
    <cfRule type="colorScale" priority="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7:D84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9:D96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1:D108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3:D120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5:D132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7:D14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49:D156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7 D241 C124:C132 C100:C108 D253:D255 D265:D267 D301:D1048576 D289:D291 D277:D279 D217 D229 E49:F49 D97:D99 C88:C96 D53:D73 D1:D51 D121:D123 C112:C120 D109:D111 D145:D147 D133:D135 D75:D87"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61:D16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3:D180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81"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85:D193 E193:F19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97:D205 E205:F205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9:D21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21:D22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33:D240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45:D252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57:D264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69:D276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81:D288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93:D300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92:F300 E241:F241 E157:F157 D148:F156 D172:F181 D232:F240 E253:F255 D244:F252 E265:F267 D256:F264 D268:F276 E301:F1048576 E277:F277 E289:F291 E217:F217 E229:F229 D196:F205 D184:F193 E1:F48 E145:F147 D136:F144 E50:F73 E75:F135 D160:F169 D208:F216 D220:F228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12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:E48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3:E60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7:E84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9:E96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1:E108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3:E120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5:E132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7:E14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9:E15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61:E16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3:E180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81"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85:E193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97:E205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09:E21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21:E2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33:E240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45:E252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57:E264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69:E276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81:E288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93:E300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F12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:F24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9:F36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:F48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3:F60">
    <cfRule type="colorScale" priority="1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7:F60">
    <cfRule type="colorScale" priority="1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78:F279 D280:F288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F12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1:F48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:F60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7:F84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9:F96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1:F108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3:F120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25:F132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7:F14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49:F15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61:F16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73:F180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81">
    <cfRule type="colorScale" priority="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85:F193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97:F205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09:F21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21:F2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33:F240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1">
    <cfRule type="expression" priority="30">
      <formula>M41-1.96*M42 &lt;= 0 &lt;=M41+1.96*M42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8D99-B947-4D70-BF39-B8FF5AC77D59}">
  <dimension ref="B1:T35"/>
  <sheetViews>
    <sheetView workbookViewId="0">
      <selection activeCell="O4" sqref="O4"/>
    </sheetView>
  </sheetViews>
  <sheetFormatPr defaultRowHeight="15" x14ac:dyDescent="0.25"/>
  <cols>
    <col min="2" max="2" width="6.28515625" customWidth="1"/>
    <col min="3" max="3" width="7.140625" customWidth="1"/>
    <col min="4" max="4" width="18.85546875" bestFit="1" customWidth="1"/>
    <col min="5" max="5" width="6.7109375" customWidth="1"/>
    <col min="6" max="6" width="5.140625" bestFit="1" customWidth="1"/>
    <col min="7" max="7" width="12" bestFit="1" customWidth="1"/>
    <col min="8" max="8" width="12" customWidth="1"/>
    <col min="9" max="10" width="12" bestFit="1" customWidth="1"/>
  </cols>
  <sheetData>
    <row r="1" spans="2:20" x14ac:dyDescent="0.25">
      <c r="B1" t="s">
        <v>53</v>
      </c>
      <c r="C1" t="s">
        <v>1</v>
      </c>
      <c r="D1" t="s">
        <v>5</v>
      </c>
      <c r="E1" t="s">
        <v>4</v>
      </c>
      <c r="F1" t="s">
        <v>61</v>
      </c>
      <c r="G1" t="s">
        <v>60</v>
      </c>
      <c r="H1" t="s">
        <v>2</v>
      </c>
      <c r="I1" t="s">
        <v>7</v>
      </c>
      <c r="J1" t="s">
        <v>8</v>
      </c>
    </row>
    <row r="2" spans="2:20" x14ac:dyDescent="0.25">
      <c r="C2" t="s">
        <v>10</v>
      </c>
      <c r="D2" t="s">
        <v>29</v>
      </c>
      <c r="E2">
        <v>1876</v>
      </c>
      <c r="F2">
        <v>0</v>
      </c>
      <c r="G2">
        <v>9.2437819906298593</v>
      </c>
      <c r="H2">
        <v>1180.18796986906</v>
      </c>
      <c r="I2">
        <v>4.3507784343299303</v>
      </c>
      <c r="J2">
        <v>2.8193613997650799</v>
      </c>
      <c r="K2">
        <f>G2*E2</f>
        <v>17341.335014421617</v>
      </c>
      <c r="N2" t="s">
        <v>38</v>
      </c>
      <c r="O2" t="s">
        <v>2</v>
      </c>
    </row>
    <row r="3" spans="2:20" x14ac:dyDescent="0.25">
      <c r="C3" t="s">
        <v>10</v>
      </c>
      <c r="D3" t="s">
        <v>30</v>
      </c>
      <c r="E3">
        <v>15054</v>
      </c>
      <c r="F3">
        <v>0</v>
      </c>
      <c r="G3">
        <v>7.89380906708754</v>
      </c>
      <c r="H3">
        <v>7782.1153799347203</v>
      </c>
      <c r="I3">
        <v>4.36228090137043</v>
      </c>
      <c r="J3">
        <v>4.2399759264149104</v>
      </c>
      <c r="K3">
        <f t="shared" ref="K3:K10" si="0">G3*E3</f>
        <v>118833.40169593583</v>
      </c>
      <c r="N3" t="s">
        <v>39</v>
      </c>
      <c r="O3">
        <f>SUM(H2:H10)</f>
        <v>32135.253797306188</v>
      </c>
      <c r="P3">
        <f>T3*LN(R3)+2*O3</f>
        <v>64465.833370220193</v>
      </c>
      <c r="Q3">
        <f>2*LN(R3)+2*O3</f>
        <v>64292.210458568799</v>
      </c>
      <c r="R3">
        <v>51608</v>
      </c>
      <c r="S3" t="s">
        <v>11</v>
      </c>
      <c r="T3">
        <v>18</v>
      </c>
    </row>
    <row r="4" spans="2:20" x14ac:dyDescent="0.25">
      <c r="C4" t="s">
        <v>10</v>
      </c>
      <c r="D4" t="s">
        <v>31</v>
      </c>
      <c r="E4">
        <v>10516</v>
      </c>
      <c r="F4">
        <v>0</v>
      </c>
      <c r="G4">
        <v>4.6832972663027297</v>
      </c>
      <c r="H4">
        <v>6874.2295428910302</v>
      </c>
      <c r="I4">
        <v>2.9949064828393599</v>
      </c>
      <c r="J4">
        <v>32.5719370367067</v>
      </c>
      <c r="K4">
        <f t="shared" si="0"/>
        <v>49249.554052439504</v>
      </c>
      <c r="N4" t="s">
        <v>40</v>
      </c>
      <c r="O4">
        <v>27885.662525428099</v>
      </c>
      <c r="P4">
        <f>T4*LN(R4)+2*O4</f>
        <v>55879.839564404851</v>
      </c>
      <c r="Q4">
        <f>2*LN(R4)+2*O4</f>
        <v>55793.027953565928</v>
      </c>
      <c r="R4">
        <v>51609</v>
      </c>
      <c r="S4" t="s">
        <v>11</v>
      </c>
      <c r="T4">
        <v>10</v>
      </c>
    </row>
    <row r="5" spans="2:20" x14ac:dyDescent="0.25">
      <c r="C5" t="s">
        <v>10</v>
      </c>
      <c r="D5" t="s">
        <v>32</v>
      </c>
      <c r="E5">
        <v>4580</v>
      </c>
      <c r="F5">
        <v>0</v>
      </c>
      <c r="G5">
        <v>7.1043571423316001</v>
      </c>
      <c r="H5">
        <v>2401.7193622488899</v>
      </c>
      <c r="I5">
        <v>3.8703666041747198</v>
      </c>
      <c r="J5">
        <v>6.1160056097286501</v>
      </c>
      <c r="K5">
        <f t="shared" si="0"/>
        <v>32537.955711878727</v>
      </c>
      <c r="N5" t="s">
        <v>41</v>
      </c>
      <c r="O5">
        <v>27917.558641358799</v>
      </c>
      <c r="P5">
        <f>T5*LN(R5)+2*O5</f>
        <v>55900.226107104456</v>
      </c>
      <c r="Q5">
        <f>2*LN(R5)+2*O5</f>
        <v>55856.820224179886</v>
      </c>
      <c r="R5">
        <v>51610</v>
      </c>
      <c r="S5" t="s">
        <v>11</v>
      </c>
      <c r="T5">
        <v>6</v>
      </c>
    </row>
    <row r="6" spans="2:20" x14ac:dyDescent="0.25">
      <c r="C6" t="s">
        <v>10</v>
      </c>
      <c r="D6" t="s">
        <v>33</v>
      </c>
      <c r="E6">
        <v>7088</v>
      </c>
      <c r="F6">
        <v>0</v>
      </c>
      <c r="G6">
        <v>5.9388418111321304</v>
      </c>
      <c r="H6">
        <v>3124.8644810748701</v>
      </c>
      <c r="I6">
        <v>3.77229104183913</v>
      </c>
      <c r="J6">
        <v>8.6993198384099504</v>
      </c>
      <c r="K6">
        <f t="shared" si="0"/>
        <v>42094.510757304539</v>
      </c>
    </row>
    <row r="7" spans="2:20" x14ac:dyDescent="0.25">
      <c r="C7" t="s">
        <v>10</v>
      </c>
      <c r="D7" t="s">
        <v>34</v>
      </c>
      <c r="E7">
        <v>9579</v>
      </c>
      <c r="F7">
        <v>0</v>
      </c>
      <c r="G7">
        <v>3.6290511362373801</v>
      </c>
      <c r="H7">
        <v>4545.0868117834598</v>
      </c>
      <c r="I7">
        <v>3.04187490871676</v>
      </c>
      <c r="J7">
        <v>21.213287286466699</v>
      </c>
      <c r="K7">
        <f t="shared" si="0"/>
        <v>34762.680834017861</v>
      </c>
    </row>
    <row r="8" spans="2:20" x14ac:dyDescent="0.25">
      <c r="C8" t="s">
        <v>10</v>
      </c>
      <c r="D8" t="s">
        <v>35</v>
      </c>
      <c r="E8">
        <v>3723</v>
      </c>
      <c r="F8">
        <v>0</v>
      </c>
      <c r="G8">
        <v>4.9312432289103896</v>
      </c>
      <c r="H8">
        <v>1685.1160802229999</v>
      </c>
      <c r="I8">
        <v>3.3011639908939201</v>
      </c>
      <c r="J8">
        <v>21.649834303847602</v>
      </c>
      <c r="K8">
        <f t="shared" si="0"/>
        <v>18359.018541233381</v>
      </c>
    </row>
    <row r="9" spans="2:20" x14ac:dyDescent="0.25">
      <c r="C9" t="s">
        <v>10</v>
      </c>
      <c r="D9" t="s">
        <v>36</v>
      </c>
      <c r="E9">
        <v>5005</v>
      </c>
      <c r="F9">
        <v>0</v>
      </c>
      <c r="G9">
        <v>4.9909363687843298</v>
      </c>
      <c r="H9">
        <v>2000.2436740457699</v>
      </c>
      <c r="I9">
        <v>3.52295839022957</v>
      </c>
      <c r="J9">
        <v>15.7746415849873</v>
      </c>
      <c r="K9">
        <f t="shared" si="0"/>
        <v>24979.636525765571</v>
      </c>
    </row>
    <row r="10" spans="2:20" x14ac:dyDescent="0.25">
      <c r="C10" t="s">
        <v>10</v>
      </c>
      <c r="D10" t="s">
        <v>37</v>
      </c>
      <c r="E10">
        <v>5100</v>
      </c>
      <c r="F10">
        <v>0</v>
      </c>
      <c r="G10">
        <v>2.7465358124066599</v>
      </c>
      <c r="H10">
        <v>2541.6904952353898</v>
      </c>
      <c r="I10">
        <v>2.5957143353087702</v>
      </c>
      <c r="J10">
        <v>62.170807866172801</v>
      </c>
      <c r="K10">
        <f t="shared" si="0"/>
        <v>14007.332643273965</v>
      </c>
    </row>
    <row r="11" spans="2:20" x14ac:dyDescent="0.25">
      <c r="H11">
        <f>SUM(H2:H10)</f>
        <v>32135.253797306188</v>
      </c>
      <c r="K11">
        <f>(SUM(K2:K10))/(SUM(E2:E10))</f>
        <v>5.6327542070067826</v>
      </c>
    </row>
    <row r="13" spans="2:20" x14ac:dyDescent="0.25">
      <c r="C13" t="s">
        <v>1</v>
      </c>
      <c r="D13" t="s">
        <v>5</v>
      </c>
      <c r="E13" t="s">
        <v>4</v>
      </c>
      <c r="F13" t="s">
        <v>61</v>
      </c>
      <c r="G13" t="s">
        <v>60</v>
      </c>
      <c r="H13" t="s">
        <v>2</v>
      </c>
      <c r="I13" t="s">
        <v>7</v>
      </c>
      <c r="J13" t="s">
        <v>8</v>
      </c>
    </row>
    <row r="14" spans="2:20" x14ac:dyDescent="0.25">
      <c r="C14" t="s">
        <v>24</v>
      </c>
      <c r="D14" t="s">
        <v>29</v>
      </c>
      <c r="E14">
        <v>1876</v>
      </c>
      <c r="F14">
        <v>0</v>
      </c>
      <c r="G14">
        <v>9.9507566007076491</v>
      </c>
      <c r="H14">
        <v>1183.03986967629</v>
      </c>
      <c r="I14">
        <v>4.7808456497965599</v>
      </c>
      <c r="J14">
        <v>0.81115474535773502</v>
      </c>
      <c r="K14">
        <f>G14*E14</f>
        <v>18667.619382927551</v>
      </c>
    </row>
    <row r="15" spans="2:20" x14ac:dyDescent="0.25">
      <c r="C15" t="s">
        <v>24</v>
      </c>
      <c r="D15" t="s">
        <v>30</v>
      </c>
      <c r="E15">
        <v>15054</v>
      </c>
      <c r="F15">
        <v>0</v>
      </c>
      <c r="G15">
        <v>8.5412031826601496</v>
      </c>
      <c r="H15">
        <v>7797.4313873016199</v>
      </c>
      <c r="I15">
        <v>5.1892243618712603</v>
      </c>
      <c r="J15">
        <v>0.84931547315681999</v>
      </c>
      <c r="K15">
        <f t="shared" ref="K15:K22" si="1">G15*E15</f>
        <v>128579.27271176589</v>
      </c>
    </row>
    <row r="16" spans="2:20" x14ac:dyDescent="0.25">
      <c r="C16" t="s">
        <v>24</v>
      </c>
      <c r="D16" t="s">
        <v>31</v>
      </c>
      <c r="E16">
        <v>10516</v>
      </c>
      <c r="F16">
        <v>0</v>
      </c>
      <c r="G16">
        <v>4.9173051715039504</v>
      </c>
      <c r="H16">
        <v>6944.7537825448899</v>
      </c>
      <c r="I16">
        <v>4.2714256862683904</v>
      </c>
      <c r="J16">
        <v>0.37557855779472599</v>
      </c>
      <c r="K16">
        <f t="shared" si="1"/>
        <v>51710.381183535545</v>
      </c>
    </row>
    <row r="17" spans="3:11" x14ac:dyDescent="0.25">
      <c r="C17" t="s">
        <v>24</v>
      </c>
      <c r="D17" t="s">
        <v>32</v>
      </c>
      <c r="E17">
        <v>4580</v>
      </c>
      <c r="F17">
        <v>0</v>
      </c>
      <c r="G17">
        <v>7.4247918244229698</v>
      </c>
      <c r="H17">
        <v>2404.65910184103</v>
      </c>
      <c r="I17">
        <v>4.6689969287761501</v>
      </c>
      <c r="J17">
        <v>0.64093109577400997</v>
      </c>
      <c r="K17">
        <f t="shared" si="1"/>
        <v>34005.546555857203</v>
      </c>
    </row>
    <row r="18" spans="3:11" x14ac:dyDescent="0.25">
      <c r="C18" t="s">
        <v>24</v>
      </c>
      <c r="D18" t="s">
        <v>33</v>
      </c>
      <c r="E18">
        <v>7088</v>
      </c>
      <c r="F18">
        <v>0</v>
      </c>
      <c r="G18">
        <v>6.4105677353697201</v>
      </c>
      <c r="H18">
        <v>3131.9135756143</v>
      </c>
      <c r="I18">
        <v>4.8053951468568297</v>
      </c>
      <c r="J18">
        <v>0.65199392263908296</v>
      </c>
      <c r="K18">
        <f t="shared" si="1"/>
        <v>45438.104108300577</v>
      </c>
    </row>
    <row r="19" spans="3:11" x14ac:dyDescent="0.25">
      <c r="C19" t="s">
        <v>24</v>
      </c>
      <c r="D19" t="s">
        <v>34</v>
      </c>
      <c r="E19">
        <v>9579</v>
      </c>
      <c r="F19">
        <v>0</v>
      </c>
      <c r="G19">
        <v>4.0634078371936599</v>
      </c>
      <c r="H19">
        <v>4588.2557966819004</v>
      </c>
      <c r="I19">
        <v>4.2400176373088696</v>
      </c>
      <c r="J19">
        <v>0.45751063315852097</v>
      </c>
      <c r="K19">
        <f t="shared" si="1"/>
        <v>38923.38367247807</v>
      </c>
    </row>
    <row r="20" spans="3:11" x14ac:dyDescent="0.25">
      <c r="C20" t="s">
        <v>24</v>
      </c>
      <c r="D20" t="s">
        <v>35</v>
      </c>
      <c r="E20">
        <v>3723</v>
      </c>
      <c r="F20">
        <v>0</v>
      </c>
      <c r="G20">
        <v>5.3529569002489499</v>
      </c>
      <c r="H20">
        <v>1689.7893509026701</v>
      </c>
      <c r="I20">
        <v>4.56405724456783</v>
      </c>
      <c r="J20">
        <v>0.47518761297134599</v>
      </c>
      <c r="K20">
        <f t="shared" si="1"/>
        <v>19929.05853962684</v>
      </c>
    </row>
    <row r="21" spans="3:11" x14ac:dyDescent="0.25">
      <c r="C21" t="s">
        <v>24</v>
      </c>
      <c r="D21" t="s">
        <v>36</v>
      </c>
      <c r="E21">
        <v>5005</v>
      </c>
      <c r="F21">
        <v>0</v>
      </c>
      <c r="G21">
        <v>5.5351037020301197</v>
      </c>
      <c r="H21">
        <v>2005.0377985157199</v>
      </c>
      <c r="I21">
        <v>4.7957404049530599</v>
      </c>
      <c r="J21">
        <v>0.58347247781992195</v>
      </c>
      <c r="K21">
        <f t="shared" si="1"/>
        <v>27703.19402866075</v>
      </c>
    </row>
    <row r="22" spans="3:11" x14ac:dyDescent="0.25">
      <c r="C22" t="s">
        <v>24</v>
      </c>
      <c r="D22" t="s">
        <v>37</v>
      </c>
      <c r="E22">
        <v>5100</v>
      </c>
      <c r="F22">
        <v>0</v>
      </c>
      <c r="G22">
        <v>3.1686739890203701</v>
      </c>
      <c r="H22">
        <v>2595.3707283260001</v>
      </c>
      <c r="I22">
        <v>4.0777686982561301</v>
      </c>
      <c r="J22">
        <v>0.360579140421945</v>
      </c>
      <c r="K22">
        <f t="shared" si="1"/>
        <v>16160.237344003888</v>
      </c>
    </row>
    <row r="23" spans="3:11" x14ac:dyDescent="0.25">
      <c r="H23">
        <f>SUM(H14:H22)</f>
        <v>32340.251391404421</v>
      </c>
      <c r="K23">
        <f>(SUM(K14:K22))/(SUM(E14:E22))</f>
        <v>6.095820564724753</v>
      </c>
    </row>
    <row r="25" spans="3:11" x14ac:dyDescent="0.25">
      <c r="C25" t="s">
        <v>1</v>
      </c>
      <c r="D25" t="s">
        <v>5</v>
      </c>
      <c r="E25" t="s">
        <v>4</v>
      </c>
      <c r="F25" t="s">
        <v>61</v>
      </c>
      <c r="G25" t="s">
        <v>60</v>
      </c>
      <c r="H25" t="s">
        <v>2</v>
      </c>
      <c r="I25" t="s">
        <v>7</v>
      </c>
      <c r="J25" t="s">
        <v>8</v>
      </c>
    </row>
    <row r="26" spans="3:11" x14ac:dyDescent="0.25">
      <c r="C26" t="s">
        <v>25</v>
      </c>
      <c r="D26" t="s">
        <v>29</v>
      </c>
      <c r="E26">
        <v>1876</v>
      </c>
      <c r="F26">
        <v>0</v>
      </c>
      <c r="G26">
        <v>9.7372061395778093</v>
      </c>
      <c r="H26">
        <v>1181.3154127227699</v>
      </c>
      <c r="I26">
        <v>5.0492231397884497</v>
      </c>
      <c r="J26">
        <v>0.91797330643026998</v>
      </c>
      <c r="K26">
        <f>G26*E26</f>
        <v>18266.998717847971</v>
      </c>
    </row>
    <row r="27" spans="3:11" x14ac:dyDescent="0.25">
      <c r="C27" t="s">
        <v>25</v>
      </c>
      <c r="D27" t="s">
        <v>30</v>
      </c>
      <c r="E27">
        <v>15054</v>
      </c>
      <c r="F27">
        <v>0</v>
      </c>
      <c r="G27">
        <v>8.4337561304460298</v>
      </c>
      <c r="H27">
        <v>7790.70074051137</v>
      </c>
      <c r="I27">
        <v>5.3997030623437201</v>
      </c>
      <c r="J27">
        <v>0.92161778263637295</v>
      </c>
      <c r="K27">
        <f t="shared" ref="K27:K34" si="2">G27*E27</f>
        <v>126961.76478773453</v>
      </c>
    </row>
    <row r="28" spans="3:11" x14ac:dyDescent="0.25">
      <c r="C28" t="s">
        <v>25</v>
      </c>
      <c r="D28" t="s">
        <v>31</v>
      </c>
      <c r="E28">
        <v>10516</v>
      </c>
      <c r="F28">
        <v>0</v>
      </c>
      <c r="G28">
        <v>4.7748394730659598</v>
      </c>
      <c r="H28">
        <v>6917.3272498492797</v>
      </c>
      <c r="I28">
        <v>4.42672579858157</v>
      </c>
      <c r="J28">
        <v>0.44484444409570101</v>
      </c>
      <c r="K28">
        <f t="shared" si="2"/>
        <v>50212.211898761634</v>
      </c>
    </row>
    <row r="29" spans="3:11" x14ac:dyDescent="0.25">
      <c r="C29" t="s">
        <v>25</v>
      </c>
      <c r="D29" t="s">
        <v>32</v>
      </c>
      <c r="E29">
        <v>4580</v>
      </c>
      <c r="F29">
        <v>0</v>
      </c>
      <c r="G29">
        <v>7.3768677481136704</v>
      </c>
      <c r="H29">
        <v>2403.9240419862599</v>
      </c>
      <c r="I29">
        <v>4.8871446170687598</v>
      </c>
      <c r="J29">
        <v>0.73566394718354999</v>
      </c>
      <c r="K29">
        <f t="shared" si="2"/>
        <v>33786.05428636061</v>
      </c>
    </row>
    <row r="30" spans="3:11" x14ac:dyDescent="0.25">
      <c r="C30" t="s">
        <v>25</v>
      </c>
      <c r="D30" t="s">
        <v>33</v>
      </c>
      <c r="E30">
        <v>7088</v>
      </c>
      <c r="F30">
        <v>0</v>
      </c>
      <c r="G30">
        <v>6.2935651384064597</v>
      </c>
      <c r="H30">
        <v>3129.9406356405898</v>
      </c>
      <c r="I30">
        <v>4.9795799905212403</v>
      </c>
      <c r="J30">
        <v>0.715580424345449</v>
      </c>
      <c r="K30">
        <f t="shared" si="2"/>
        <v>44608.789701024987</v>
      </c>
    </row>
    <row r="31" spans="3:11" x14ac:dyDescent="0.25">
      <c r="C31" t="s">
        <v>25</v>
      </c>
      <c r="D31" t="s">
        <v>34</v>
      </c>
      <c r="E31">
        <v>9579</v>
      </c>
      <c r="F31">
        <v>0</v>
      </c>
      <c r="G31">
        <v>3.85352133676367</v>
      </c>
      <c r="H31">
        <v>4574.3736985920104</v>
      </c>
      <c r="I31">
        <v>4.4041682041002197</v>
      </c>
      <c r="J31">
        <v>0.52518065004394798</v>
      </c>
      <c r="K31">
        <f t="shared" si="2"/>
        <v>36912.880884859194</v>
      </c>
    </row>
    <row r="32" spans="3:11" x14ac:dyDescent="0.25">
      <c r="C32" t="s">
        <v>25</v>
      </c>
      <c r="D32" t="s">
        <v>35</v>
      </c>
      <c r="E32">
        <v>3723</v>
      </c>
      <c r="F32">
        <v>0</v>
      </c>
      <c r="G32">
        <v>5.2039518648353704</v>
      </c>
      <c r="H32">
        <v>1688.62352372026</v>
      </c>
      <c r="I32">
        <v>4.7041258949419396</v>
      </c>
      <c r="J32">
        <v>0.52948647480767497</v>
      </c>
      <c r="K32">
        <f t="shared" si="2"/>
        <v>19374.312792782082</v>
      </c>
    </row>
    <row r="33" spans="3:11" x14ac:dyDescent="0.25">
      <c r="C33" t="s">
        <v>25</v>
      </c>
      <c r="D33" t="s">
        <v>36</v>
      </c>
      <c r="E33">
        <v>5005</v>
      </c>
      <c r="F33">
        <v>0</v>
      </c>
      <c r="G33">
        <v>5.4018352607101097</v>
      </c>
      <c r="H33">
        <v>2003.96967337002</v>
      </c>
      <c r="I33">
        <v>4.9333917540548402</v>
      </c>
      <c r="J33">
        <v>0.62995699400566196</v>
      </c>
      <c r="K33">
        <f t="shared" si="2"/>
        <v>27036.185479854099</v>
      </c>
    </row>
    <row r="34" spans="3:11" x14ac:dyDescent="0.25">
      <c r="C34" t="s">
        <v>25</v>
      </c>
      <c r="D34" t="s">
        <v>37</v>
      </c>
      <c r="E34">
        <v>5100</v>
      </c>
      <c r="F34">
        <v>0</v>
      </c>
      <c r="G34">
        <v>2.9365145909836698</v>
      </c>
      <c r="H34">
        <v>2578.60809743357</v>
      </c>
      <c r="I34">
        <v>4.1976583086603902</v>
      </c>
      <c r="J34">
        <v>0.40596932825666998</v>
      </c>
      <c r="K34">
        <f t="shared" si="2"/>
        <v>14976.224414016717</v>
      </c>
    </row>
    <row r="35" spans="3:11" x14ac:dyDescent="0.25">
      <c r="H35">
        <f>SUM(H26:H34)</f>
        <v>32268.783073826129</v>
      </c>
      <c r="K35">
        <f>(SUM(K26:K34))/(SUM(E26:E34))</f>
        <v>5.9521668393538461</v>
      </c>
    </row>
  </sheetData>
  <conditionalFormatting sqref="O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P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DB0E-0A98-4D6F-B692-9A5A49A6906B}">
  <dimension ref="A2:A12"/>
  <sheetViews>
    <sheetView workbookViewId="0">
      <selection activeCell="R18" sqref="Q18:R19"/>
    </sheetView>
  </sheetViews>
  <sheetFormatPr defaultRowHeight="15" x14ac:dyDescent="0.25"/>
  <sheetData>
    <row r="2" ht="17.25" customHeight="1" x14ac:dyDescent="0.25"/>
    <row r="3" ht="17.25" customHeight="1" x14ac:dyDescent="0.25"/>
    <row r="4" ht="17.25" customHeight="1" x14ac:dyDescent="0.25"/>
    <row r="5" ht="17.25" customHeight="1" x14ac:dyDescent="0.25"/>
    <row r="6" ht="17.25" customHeight="1" x14ac:dyDescent="0.25"/>
    <row r="7" ht="17.25" customHeight="1" x14ac:dyDescent="0.25"/>
    <row r="8" ht="17.25" customHeight="1" x14ac:dyDescent="0.25"/>
    <row r="9" ht="17.25" customHeight="1" x14ac:dyDescent="0.25"/>
    <row r="10" ht="17.25" customHeight="1" x14ac:dyDescent="0.25"/>
    <row r="11" ht="17.25" customHeight="1" x14ac:dyDescent="0.25"/>
    <row r="12" ht="17.25" customHeight="1" x14ac:dyDescent="0.25"/>
  </sheetData>
  <conditionalFormatting sqref="D2:D1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D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1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F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F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Beton Models</vt:lpstr>
      <vt:lpstr>Stratified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Pedersen</dc:creator>
  <cp:lastModifiedBy>Nikolaj Pedersen</cp:lastModifiedBy>
  <dcterms:created xsi:type="dcterms:W3CDTF">2024-03-11T20:05:53Z</dcterms:created>
  <dcterms:modified xsi:type="dcterms:W3CDTF">2024-06-04T09:43:28Z</dcterms:modified>
</cp:coreProperties>
</file>